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sadlonova\Downloads\"/>
    </mc:Choice>
  </mc:AlternateContent>
  <xr:revisionPtr revIDLastSave="0" documentId="13_ncr:1_{71F3B944-6EE2-4475-88FC-1617E782390E}" xr6:coauthVersionLast="47" xr6:coauthVersionMax="47" xr10:uidLastSave="{00000000-0000-0000-0000-000000000000}"/>
  <bookViews>
    <workbookView xWindow="-110" yWindow="-110" windowWidth="19420" windowHeight="11500" activeTab="1" xr2:uid="{6EB6E0FE-2935-4936-B23D-8B8F875861C2}"/>
  </bookViews>
  <sheets>
    <sheet name="Burgas" sheetId="37" r:id="rId1"/>
    <sheet name="DATA" sheetId="36" r:id="rId2"/>
  </sheets>
  <definedNames>
    <definedName name="_xlnm._FilterDatabase" localSheetId="0" hidden="1">Burgas!$Q$2:$R$741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4" i="36" l="1"/>
  <c r="E299" i="37" l="1"/>
  <c r="J299" i="37"/>
  <c r="BE299" i="37"/>
  <c r="BI299" i="37"/>
  <c r="BN299" i="37" s="1"/>
  <c r="BK299" i="37"/>
  <c r="BL299" i="37"/>
  <c r="BQ299" i="37"/>
  <c r="BS299" i="37"/>
  <c r="BP299" i="37" s="1"/>
  <c r="E300" i="37"/>
  <c r="J300" i="37"/>
  <c r="BE300" i="37"/>
  <c r="BI300" i="37"/>
  <c r="BN300" i="37" s="1"/>
  <c r="BK300" i="37"/>
  <c r="BL300" i="37"/>
  <c r="BQ300" i="37"/>
  <c r="BS300" i="37"/>
  <c r="BP300" i="37" s="1"/>
  <c r="BR300" i="37" s="1"/>
  <c r="E301" i="37"/>
  <c r="J301" i="37"/>
  <c r="BE301" i="37"/>
  <c r="BI301" i="37"/>
  <c r="BK301" i="37"/>
  <c r="BL301" i="37"/>
  <c r="BN301" i="37"/>
  <c r="BQ301" i="37"/>
  <c r="BS301" i="37"/>
  <c r="BP301" i="37" s="1"/>
  <c r="E302" i="37"/>
  <c r="J302" i="37"/>
  <c r="BE302" i="37"/>
  <c r="BI302" i="37"/>
  <c r="BN302" i="37" s="1"/>
  <c r="BK302" i="37"/>
  <c r="BL302" i="37"/>
  <c r="BQ302" i="37"/>
  <c r="BS302" i="37"/>
  <c r="BP302" i="37" s="1"/>
  <c r="E303" i="37"/>
  <c r="J303" i="37"/>
  <c r="BE303" i="37"/>
  <c r="BI303" i="37"/>
  <c r="BK303" i="37"/>
  <c r="BL303" i="37"/>
  <c r="BQ303" i="37"/>
  <c r="BS303" i="37"/>
  <c r="BP303" i="37" s="1"/>
  <c r="BR303" i="37" s="1"/>
  <c r="E304" i="37"/>
  <c r="J304" i="37"/>
  <c r="BE304" i="37"/>
  <c r="BI304" i="37"/>
  <c r="BN304" i="37" s="1"/>
  <c r="BK304" i="37"/>
  <c r="BL304" i="37"/>
  <c r="BQ304" i="37"/>
  <c r="BS304" i="37"/>
  <c r="BP304" i="37" s="1"/>
  <c r="BR304" i="37" s="1"/>
  <c r="E305" i="37"/>
  <c r="J305" i="37"/>
  <c r="BE305" i="37"/>
  <c r="BI305" i="37"/>
  <c r="BK305" i="37"/>
  <c r="BL305" i="37"/>
  <c r="BQ305" i="37"/>
  <c r="BS305" i="37"/>
  <c r="BP305" i="37" s="1"/>
  <c r="BR305" i="37" s="1"/>
  <c r="E306" i="37"/>
  <c r="J306" i="37"/>
  <c r="BE306" i="37"/>
  <c r="BI306" i="37"/>
  <c r="BK306" i="37"/>
  <c r="BL306" i="37"/>
  <c r="BQ306" i="37"/>
  <c r="BS306" i="37"/>
  <c r="BP306" i="37" s="1"/>
  <c r="BR306" i="37" s="1"/>
  <c r="E307" i="37"/>
  <c r="J307" i="37"/>
  <c r="BE307" i="37"/>
  <c r="BI307" i="37"/>
  <c r="BN307" i="37" s="1"/>
  <c r="BK307" i="37"/>
  <c r="BL307" i="37"/>
  <c r="BQ307" i="37"/>
  <c r="BS307" i="37"/>
  <c r="BP307" i="37" s="1"/>
  <c r="E308" i="37"/>
  <c r="J308" i="37"/>
  <c r="BE308" i="37"/>
  <c r="BI308" i="37"/>
  <c r="BN308" i="37" s="1"/>
  <c r="BK308" i="37"/>
  <c r="BL308" i="37"/>
  <c r="BQ308" i="37"/>
  <c r="BS308" i="37"/>
  <c r="BP308" i="37" s="1"/>
  <c r="E309" i="37"/>
  <c r="J309" i="37"/>
  <c r="BE309" i="37"/>
  <c r="BI309" i="37"/>
  <c r="BN309" i="37" s="1"/>
  <c r="BK309" i="37"/>
  <c r="BL309" i="37"/>
  <c r="BQ309" i="37"/>
  <c r="BS309" i="37"/>
  <c r="BP309" i="37" s="1"/>
  <c r="BR309" i="37" s="1"/>
  <c r="E310" i="37"/>
  <c r="J310" i="37"/>
  <c r="BE310" i="37"/>
  <c r="BI310" i="37"/>
  <c r="BN310" i="37" s="1"/>
  <c r="BK310" i="37"/>
  <c r="BL310" i="37"/>
  <c r="BQ310" i="37"/>
  <c r="BS310" i="37"/>
  <c r="BP310" i="37" s="1"/>
  <c r="E311" i="37"/>
  <c r="J311" i="37"/>
  <c r="BE311" i="37"/>
  <c r="BI311" i="37"/>
  <c r="BN311" i="37" s="1"/>
  <c r="BK311" i="37"/>
  <c r="BL311" i="37"/>
  <c r="BQ311" i="37"/>
  <c r="BS311" i="37"/>
  <c r="BP311" i="37" s="1"/>
  <c r="BR311" i="37" s="1"/>
  <c r="E312" i="37"/>
  <c r="J312" i="37"/>
  <c r="BE312" i="37"/>
  <c r="BI312" i="37"/>
  <c r="BN312" i="37" s="1"/>
  <c r="BK312" i="37"/>
  <c r="BL312" i="37"/>
  <c r="BQ312" i="37"/>
  <c r="BS312" i="37"/>
  <c r="BP312" i="37" s="1"/>
  <c r="E313" i="37"/>
  <c r="J313" i="37"/>
  <c r="BE313" i="37"/>
  <c r="BI313" i="37"/>
  <c r="BN313" i="37" s="1"/>
  <c r="BK313" i="37"/>
  <c r="BL313" i="37"/>
  <c r="BQ313" i="37"/>
  <c r="BS313" i="37"/>
  <c r="BP313" i="37" s="1"/>
  <c r="BR313" i="37" s="1"/>
  <c r="E314" i="37"/>
  <c r="J314" i="37"/>
  <c r="BE314" i="37"/>
  <c r="BI314" i="37"/>
  <c r="BN314" i="37" s="1"/>
  <c r="BK314" i="37"/>
  <c r="BL314" i="37"/>
  <c r="BQ314" i="37"/>
  <c r="BS314" i="37"/>
  <c r="BP314" i="37" s="1"/>
  <c r="E315" i="37"/>
  <c r="J315" i="37"/>
  <c r="BE315" i="37"/>
  <c r="BI315" i="37"/>
  <c r="BK315" i="37"/>
  <c r="BL315" i="37"/>
  <c r="BQ315" i="37"/>
  <c r="BS315" i="37"/>
  <c r="BP315" i="37" s="1"/>
  <c r="BR315" i="37" s="1"/>
  <c r="E316" i="37"/>
  <c r="J316" i="37"/>
  <c r="BE316" i="37"/>
  <c r="BI316" i="37"/>
  <c r="BN316" i="37" s="1"/>
  <c r="BK316" i="37"/>
  <c r="BL316" i="37"/>
  <c r="BQ316" i="37"/>
  <c r="BS316" i="37"/>
  <c r="BP316" i="37" s="1"/>
  <c r="E317" i="37"/>
  <c r="J317" i="37"/>
  <c r="BE317" i="37"/>
  <c r="BI317" i="37"/>
  <c r="BN317" i="37" s="1"/>
  <c r="BK317" i="37"/>
  <c r="BL317" i="37"/>
  <c r="BQ317" i="37"/>
  <c r="BS317" i="37"/>
  <c r="BP317" i="37" s="1"/>
  <c r="E318" i="37"/>
  <c r="J318" i="37"/>
  <c r="BE318" i="37"/>
  <c r="BI318" i="37"/>
  <c r="BN318" i="37" s="1"/>
  <c r="BK318" i="37"/>
  <c r="BL318" i="37"/>
  <c r="BQ318" i="37"/>
  <c r="BS318" i="37"/>
  <c r="BP318" i="37" s="1"/>
  <c r="BR318" i="37" s="1"/>
  <c r="E319" i="37"/>
  <c r="J319" i="37"/>
  <c r="BE319" i="37"/>
  <c r="BI319" i="37"/>
  <c r="BN319" i="37" s="1"/>
  <c r="BK319" i="37"/>
  <c r="BL319" i="37"/>
  <c r="BQ319" i="37"/>
  <c r="BS319" i="37"/>
  <c r="BP319" i="37" s="1"/>
  <c r="E320" i="37"/>
  <c r="J320" i="37"/>
  <c r="BE320" i="37"/>
  <c r="BI320" i="37"/>
  <c r="BN320" i="37" s="1"/>
  <c r="BK320" i="37"/>
  <c r="BL320" i="37"/>
  <c r="BQ320" i="37"/>
  <c r="BS320" i="37"/>
  <c r="BP320" i="37" s="1"/>
  <c r="E321" i="37"/>
  <c r="J321" i="37"/>
  <c r="BE321" i="37"/>
  <c r="BI321" i="37"/>
  <c r="BN321" i="37" s="1"/>
  <c r="BK321" i="37"/>
  <c r="BL321" i="37"/>
  <c r="BQ321" i="37"/>
  <c r="BS321" i="37"/>
  <c r="BP321" i="37" s="1"/>
  <c r="BR321" i="37" s="1"/>
  <c r="E322" i="37"/>
  <c r="J322" i="37"/>
  <c r="BE322" i="37"/>
  <c r="BI322" i="37"/>
  <c r="BN322" i="37" s="1"/>
  <c r="BK322" i="37"/>
  <c r="BL322" i="37"/>
  <c r="BQ322" i="37"/>
  <c r="BS322" i="37"/>
  <c r="BP322" i="37" s="1"/>
  <c r="E323" i="37"/>
  <c r="J323" i="37"/>
  <c r="BE323" i="37"/>
  <c r="BI323" i="37"/>
  <c r="BN323" i="37" s="1"/>
  <c r="BK323" i="37"/>
  <c r="BL323" i="37"/>
  <c r="BQ323" i="37"/>
  <c r="BS323" i="37"/>
  <c r="BP323" i="37" s="1"/>
  <c r="BR323" i="37" s="1"/>
  <c r="E324" i="37"/>
  <c r="J324" i="37"/>
  <c r="BE324" i="37"/>
  <c r="BI324" i="37"/>
  <c r="BN324" i="37" s="1"/>
  <c r="BK324" i="37"/>
  <c r="BL324" i="37"/>
  <c r="BQ324" i="37"/>
  <c r="BS324" i="37"/>
  <c r="BP324" i="37" s="1"/>
  <c r="E325" i="37"/>
  <c r="J325" i="37"/>
  <c r="BE325" i="37"/>
  <c r="BI325" i="37"/>
  <c r="BN325" i="37" s="1"/>
  <c r="BK325" i="37"/>
  <c r="BL325" i="37"/>
  <c r="BQ325" i="37"/>
  <c r="BS325" i="37"/>
  <c r="BP325" i="37" s="1"/>
  <c r="BR325" i="37" s="1"/>
  <c r="E326" i="37"/>
  <c r="J326" i="37"/>
  <c r="BE326" i="37"/>
  <c r="BI326" i="37"/>
  <c r="BN326" i="37" s="1"/>
  <c r="BK326" i="37"/>
  <c r="BL326" i="37"/>
  <c r="BQ326" i="37"/>
  <c r="BS326" i="37"/>
  <c r="BP326" i="37" s="1"/>
  <c r="BR326" i="37" s="1"/>
  <c r="E327" i="37"/>
  <c r="J327" i="37"/>
  <c r="BE327" i="37"/>
  <c r="BI327" i="37"/>
  <c r="BK327" i="37"/>
  <c r="BL327" i="37"/>
  <c r="BQ327" i="37"/>
  <c r="BS327" i="37"/>
  <c r="BP327" i="37" s="1"/>
  <c r="BR327" i="37" s="1"/>
  <c r="E328" i="37"/>
  <c r="J328" i="37"/>
  <c r="BE328" i="37"/>
  <c r="BI328" i="37"/>
  <c r="BN328" i="37" s="1"/>
  <c r="BK328" i="37"/>
  <c r="BL328" i="37"/>
  <c r="BQ328" i="37"/>
  <c r="BS328" i="37"/>
  <c r="BP328" i="37" s="1"/>
  <c r="BR328" i="37" s="1"/>
  <c r="E329" i="37"/>
  <c r="J329" i="37"/>
  <c r="BE329" i="37"/>
  <c r="BI329" i="37"/>
  <c r="BN329" i="37" s="1"/>
  <c r="BK329" i="37"/>
  <c r="BL329" i="37"/>
  <c r="BQ329" i="37"/>
  <c r="BS329" i="37"/>
  <c r="BP329" i="37" s="1"/>
  <c r="E330" i="37"/>
  <c r="J330" i="37"/>
  <c r="BE330" i="37"/>
  <c r="BI330" i="37"/>
  <c r="BN330" i="37" s="1"/>
  <c r="BK330" i="37"/>
  <c r="BL330" i="37"/>
  <c r="BQ330" i="37"/>
  <c r="BS330" i="37"/>
  <c r="BP330" i="37" s="1"/>
  <c r="BR330" i="37" s="1"/>
  <c r="E331" i="37"/>
  <c r="J331" i="37"/>
  <c r="BE331" i="37"/>
  <c r="BI331" i="37"/>
  <c r="BN331" i="37" s="1"/>
  <c r="BK331" i="37"/>
  <c r="BL331" i="37"/>
  <c r="BQ331" i="37"/>
  <c r="BS331" i="37"/>
  <c r="BP331" i="37" s="1"/>
  <c r="E332" i="37"/>
  <c r="J332" i="37"/>
  <c r="BE332" i="37"/>
  <c r="BI332" i="37"/>
  <c r="BN332" i="37" s="1"/>
  <c r="BK332" i="37"/>
  <c r="BL332" i="37"/>
  <c r="BQ332" i="37"/>
  <c r="BS332" i="37"/>
  <c r="BP332" i="37" s="1"/>
  <c r="BR332" i="37" s="1"/>
  <c r="E333" i="37"/>
  <c r="J333" i="37"/>
  <c r="BE333" i="37"/>
  <c r="BI333" i="37"/>
  <c r="BN333" i="37" s="1"/>
  <c r="BK333" i="37"/>
  <c r="BL333" i="37"/>
  <c r="BQ333" i="37"/>
  <c r="BS333" i="37"/>
  <c r="BP333" i="37" s="1"/>
  <c r="E334" i="37"/>
  <c r="J334" i="37"/>
  <c r="BE334" i="37"/>
  <c r="BI334" i="37"/>
  <c r="BN334" i="37" s="1"/>
  <c r="BK334" i="37"/>
  <c r="BL334" i="37"/>
  <c r="BQ334" i="37"/>
  <c r="BS334" i="37"/>
  <c r="BP334" i="37" s="1"/>
  <c r="E335" i="37"/>
  <c r="J335" i="37"/>
  <c r="BE335" i="37"/>
  <c r="BI335" i="37"/>
  <c r="BK335" i="37"/>
  <c r="BL335" i="37"/>
  <c r="BQ335" i="37"/>
  <c r="BS335" i="37"/>
  <c r="BP335" i="37" s="1"/>
  <c r="BR335" i="37" s="1"/>
  <c r="E336" i="37"/>
  <c r="J336" i="37"/>
  <c r="BE336" i="37"/>
  <c r="BI336" i="37"/>
  <c r="BN336" i="37" s="1"/>
  <c r="BK336" i="37"/>
  <c r="BL336" i="37"/>
  <c r="BQ336" i="37"/>
  <c r="BS336" i="37"/>
  <c r="BP336" i="37" s="1"/>
  <c r="BR336" i="37" s="1"/>
  <c r="E337" i="37"/>
  <c r="J337" i="37"/>
  <c r="BE337" i="37"/>
  <c r="BI337" i="37"/>
  <c r="BK337" i="37"/>
  <c r="BL337" i="37"/>
  <c r="BQ337" i="37"/>
  <c r="BS337" i="37"/>
  <c r="BP337" i="37" s="1"/>
  <c r="BR337" i="37" s="1"/>
  <c r="E338" i="37"/>
  <c r="J338" i="37"/>
  <c r="BE338" i="37"/>
  <c r="BI338" i="37"/>
  <c r="BN338" i="37" s="1"/>
  <c r="BK338" i="37"/>
  <c r="BL338" i="37"/>
  <c r="BQ338" i="37"/>
  <c r="BS338" i="37"/>
  <c r="BP338" i="37" s="1"/>
  <c r="BR338" i="37" s="1"/>
  <c r="E339" i="37"/>
  <c r="J339" i="37"/>
  <c r="BE339" i="37"/>
  <c r="BI339" i="37"/>
  <c r="BN339" i="37" s="1"/>
  <c r="BK339" i="37"/>
  <c r="BL339" i="37"/>
  <c r="BQ339" i="37"/>
  <c r="BS339" i="37"/>
  <c r="BP339" i="37" s="1"/>
  <c r="BR339" i="37" s="1"/>
  <c r="E340" i="37"/>
  <c r="J340" i="37"/>
  <c r="BE340" i="37"/>
  <c r="BI340" i="37"/>
  <c r="BN340" i="37" s="1"/>
  <c r="BK340" i="37"/>
  <c r="BL340" i="37"/>
  <c r="BQ340" i="37"/>
  <c r="BS340" i="37"/>
  <c r="BP340" i="37" s="1"/>
  <c r="E341" i="37"/>
  <c r="J341" i="37"/>
  <c r="BE341" i="37"/>
  <c r="BI341" i="37"/>
  <c r="BN341" i="37" s="1"/>
  <c r="BK341" i="37"/>
  <c r="BL341" i="37"/>
  <c r="BQ341" i="37"/>
  <c r="BS341" i="37"/>
  <c r="BP341" i="37" s="1"/>
  <c r="BR341" i="37" s="1"/>
  <c r="E342" i="37"/>
  <c r="J342" i="37"/>
  <c r="BE342" i="37"/>
  <c r="BI342" i="37"/>
  <c r="BN342" i="37" s="1"/>
  <c r="BK342" i="37"/>
  <c r="BL342" i="37"/>
  <c r="BQ342" i="37"/>
  <c r="BS342" i="37"/>
  <c r="BP342" i="37" s="1"/>
  <c r="E343" i="37"/>
  <c r="J343" i="37"/>
  <c r="BE343" i="37"/>
  <c r="BI343" i="37"/>
  <c r="BN343" i="37" s="1"/>
  <c r="BK343" i="37"/>
  <c r="BL343" i="37"/>
  <c r="BQ343" i="37"/>
  <c r="BS343" i="37"/>
  <c r="BP343" i="37" s="1"/>
  <c r="BR343" i="37" s="1"/>
  <c r="E344" i="37"/>
  <c r="J344" i="37"/>
  <c r="BE344" i="37"/>
  <c r="BI344" i="37"/>
  <c r="BN344" i="37" s="1"/>
  <c r="BK344" i="37"/>
  <c r="BL344" i="37"/>
  <c r="BQ344" i="37"/>
  <c r="BS344" i="37"/>
  <c r="BP344" i="37" s="1"/>
  <c r="BR344" i="37" s="1"/>
  <c r="E345" i="37"/>
  <c r="J345" i="37"/>
  <c r="BE345" i="37"/>
  <c r="BI345" i="37"/>
  <c r="BN345" i="37" s="1"/>
  <c r="BK345" i="37"/>
  <c r="BL345" i="37"/>
  <c r="BQ345" i="37"/>
  <c r="BS345" i="37"/>
  <c r="BP345" i="37" s="1"/>
  <c r="BR345" i="37" s="1"/>
  <c r="E346" i="37"/>
  <c r="J346" i="37"/>
  <c r="BE346" i="37"/>
  <c r="BI346" i="37"/>
  <c r="BN346" i="37" s="1"/>
  <c r="BK346" i="37"/>
  <c r="BL346" i="37"/>
  <c r="BQ346" i="37"/>
  <c r="BS346" i="37"/>
  <c r="BP346" i="37" s="1"/>
  <c r="E347" i="37"/>
  <c r="J347" i="37"/>
  <c r="BE347" i="37"/>
  <c r="BI347" i="37"/>
  <c r="BK347" i="37"/>
  <c r="BL347" i="37"/>
  <c r="BQ347" i="37"/>
  <c r="BS347" i="37"/>
  <c r="BP347" i="37" s="1"/>
  <c r="BR347" i="37" s="1"/>
  <c r="E348" i="37"/>
  <c r="J348" i="37"/>
  <c r="BE348" i="37"/>
  <c r="BI348" i="37"/>
  <c r="BN348" i="37" s="1"/>
  <c r="BK348" i="37"/>
  <c r="BL348" i="37"/>
  <c r="BQ348" i="37"/>
  <c r="BS348" i="37"/>
  <c r="BP348" i="37" s="1"/>
  <c r="E349" i="37"/>
  <c r="J349" i="37"/>
  <c r="BE349" i="37"/>
  <c r="BI349" i="37"/>
  <c r="BN349" i="37" s="1"/>
  <c r="BK349" i="37"/>
  <c r="BL349" i="37"/>
  <c r="BQ349" i="37"/>
  <c r="BS349" i="37"/>
  <c r="BP349" i="37" s="1"/>
  <c r="E350" i="37"/>
  <c r="J350" i="37"/>
  <c r="BE350" i="37"/>
  <c r="BI350" i="37"/>
  <c r="BN350" i="37" s="1"/>
  <c r="BK350" i="37"/>
  <c r="BL350" i="37"/>
  <c r="BQ350" i="37"/>
  <c r="BT350" i="37" s="1"/>
  <c r="BS350" i="37"/>
  <c r="BP350" i="37" s="1"/>
  <c r="BR350" i="37" s="1"/>
  <c r="E351" i="37"/>
  <c r="J351" i="37"/>
  <c r="BE351" i="37"/>
  <c r="BI351" i="37"/>
  <c r="BN351" i="37" s="1"/>
  <c r="BK351" i="37"/>
  <c r="BL351" i="37"/>
  <c r="BQ351" i="37"/>
  <c r="BS351" i="37"/>
  <c r="BP351" i="37" s="1"/>
  <c r="E352" i="37"/>
  <c r="J352" i="37"/>
  <c r="BE352" i="37"/>
  <c r="BI352" i="37"/>
  <c r="BN352" i="37" s="1"/>
  <c r="BK352" i="37"/>
  <c r="BL352" i="37"/>
  <c r="BQ352" i="37"/>
  <c r="BS352" i="37"/>
  <c r="BP352" i="37" s="1"/>
  <c r="E353" i="37"/>
  <c r="J353" i="37"/>
  <c r="BE353" i="37"/>
  <c r="BI353" i="37"/>
  <c r="BN353" i="37" s="1"/>
  <c r="BK353" i="37"/>
  <c r="BL353" i="37"/>
  <c r="BQ353" i="37"/>
  <c r="BS353" i="37"/>
  <c r="BP353" i="37" s="1"/>
  <c r="BR353" i="37" s="1"/>
  <c r="E354" i="37"/>
  <c r="J354" i="37"/>
  <c r="BE354" i="37"/>
  <c r="BI354" i="37"/>
  <c r="BN354" i="37" s="1"/>
  <c r="BK354" i="37"/>
  <c r="BL354" i="37"/>
  <c r="BQ354" i="37"/>
  <c r="BS354" i="37"/>
  <c r="BP354" i="37" s="1"/>
  <c r="E355" i="37"/>
  <c r="J355" i="37"/>
  <c r="BE355" i="37"/>
  <c r="BI355" i="37"/>
  <c r="BN355" i="37" s="1"/>
  <c r="BK355" i="37"/>
  <c r="BL355" i="37"/>
  <c r="BQ355" i="37"/>
  <c r="BS355" i="37"/>
  <c r="BP355" i="37" s="1"/>
  <c r="BR355" i="37" s="1"/>
  <c r="E356" i="37"/>
  <c r="J356" i="37"/>
  <c r="BE356" i="37"/>
  <c r="BI356" i="37"/>
  <c r="BK356" i="37"/>
  <c r="BL356" i="37"/>
  <c r="BQ356" i="37"/>
  <c r="BS356" i="37"/>
  <c r="BP356" i="37" s="1"/>
  <c r="E357" i="37"/>
  <c r="J357" i="37"/>
  <c r="BE357" i="37"/>
  <c r="BI357" i="37"/>
  <c r="BN357" i="37" s="1"/>
  <c r="BK357" i="37"/>
  <c r="BL357" i="37"/>
  <c r="BQ357" i="37"/>
  <c r="BS357" i="37"/>
  <c r="BP357" i="37" s="1"/>
  <c r="E358" i="37"/>
  <c r="J358" i="37"/>
  <c r="BE358" i="37"/>
  <c r="BI358" i="37"/>
  <c r="BN358" i="37" s="1"/>
  <c r="BK358" i="37"/>
  <c r="BL358" i="37"/>
  <c r="BQ358" i="37"/>
  <c r="BS358" i="37"/>
  <c r="BP358" i="37" s="1"/>
  <c r="BR358" i="37" s="1"/>
  <c r="E359" i="37"/>
  <c r="J359" i="37"/>
  <c r="BE359" i="37"/>
  <c r="BI359" i="37"/>
  <c r="BN359" i="37" s="1"/>
  <c r="BK359" i="37"/>
  <c r="BL359" i="37"/>
  <c r="BQ359" i="37"/>
  <c r="BS359" i="37"/>
  <c r="BP359" i="37" s="1"/>
  <c r="BR359" i="37" s="1"/>
  <c r="E360" i="37"/>
  <c r="J360" i="37"/>
  <c r="BE360" i="37"/>
  <c r="BI360" i="37"/>
  <c r="BN360" i="37" s="1"/>
  <c r="BK360" i="37"/>
  <c r="BL360" i="37"/>
  <c r="BQ360" i="37"/>
  <c r="BS360" i="37"/>
  <c r="BP360" i="37" s="1"/>
  <c r="BR360" i="37" s="1"/>
  <c r="E361" i="37"/>
  <c r="J361" i="37"/>
  <c r="BE361" i="37"/>
  <c r="BI361" i="37"/>
  <c r="BN361" i="37" s="1"/>
  <c r="BK361" i="37"/>
  <c r="BL361" i="37"/>
  <c r="BQ361" i="37"/>
  <c r="BS361" i="37"/>
  <c r="BP361" i="37" s="1"/>
  <c r="BR361" i="37" s="1"/>
  <c r="E362" i="37"/>
  <c r="J362" i="37"/>
  <c r="BE362" i="37"/>
  <c r="BI362" i="37"/>
  <c r="BN362" i="37" s="1"/>
  <c r="BK362" i="37"/>
  <c r="BL362" i="37"/>
  <c r="BQ362" i="37"/>
  <c r="BS362" i="37"/>
  <c r="BP362" i="37" s="1"/>
  <c r="BR362" i="37" s="1"/>
  <c r="E363" i="37"/>
  <c r="J363" i="37"/>
  <c r="BE363" i="37"/>
  <c r="BI363" i="37"/>
  <c r="BN363" i="37" s="1"/>
  <c r="BK363" i="37"/>
  <c r="BL363" i="37"/>
  <c r="BQ363" i="37"/>
  <c r="BS363" i="37"/>
  <c r="BP363" i="37" s="1"/>
  <c r="BR363" i="37" s="1"/>
  <c r="E364" i="37"/>
  <c r="J364" i="37"/>
  <c r="BE364" i="37"/>
  <c r="BI364" i="37"/>
  <c r="BK364" i="37"/>
  <c r="BL364" i="37"/>
  <c r="BQ364" i="37"/>
  <c r="BS364" i="37"/>
  <c r="BP364" i="37" s="1"/>
  <c r="E365" i="37"/>
  <c r="J365" i="37"/>
  <c r="BE365" i="37"/>
  <c r="BI365" i="37"/>
  <c r="BN365" i="37" s="1"/>
  <c r="BK365" i="37"/>
  <c r="BL365" i="37"/>
  <c r="BQ365" i="37"/>
  <c r="BS365" i="37"/>
  <c r="BP365" i="37" s="1"/>
  <c r="BR365" i="37" s="1"/>
  <c r="E366" i="37"/>
  <c r="J366" i="37"/>
  <c r="BE366" i="37"/>
  <c r="BI366" i="37"/>
  <c r="BN366" i="37" s="1"/>
  <c r="BK366" i="37"/>
  <c r="BL366" i="37"/>
  <c r="BQ366" i="37"/>
  <c r="BS366" i="37"/>
  <c r="BP366" i="37" s="1"/>
  <c r="BT366" i="37" s="1"/>
  <c r="E367" i="37"/>
  <c r="J367" i="37"/>
  <c r="BE367" i="37"/>
  <c r="BI367" i="37"/>
  <c r="BN367" i="37" s="1"/>
  <c r="BK367" i="37"/>
  <c r="BL367" i="37"/>
  <c r="BQ367" i="37"/>
  <c r="BS367" i="37"/>
  <c r="BP367" i="37" s="1"/>
  <c r="E368" i="37"/>
  <c r="J368" i="37"/>
  <c r="BE368" i="37"/>
  <c r="BI368" i="37"/>
  <c r="BN368" i="37" s="1"/>
  <c r="BK368" i="37"/>
  <c r="BL368" i="37"/>
  <c r="BQ368" i="37"/>
  <c r="BS368" i="37"/>
  <c r="BP368" i="37" s="1"/>
  <c r="BR368" i="37" s="1"/>
  <c r="E369" i="37"/>
  <c r="J369" i="37"/>
  <c r="BE369" i="37"/>
  <c r="BI369" i="37"/>
  <c r="BN369" i="37" s="1"/>
  <c r="BK369" i="37"/>
  <c r="BL369" i="37"/>
  <c r="BQ369" i="37"/>
  <c r="BS369" i="37"/>
  <c r="BP369" i="37" s="1"/>
  <c r="BR369" i="37" s="1"/>
  <c r="E370" i="37"/>
  <c r="J370" i="37"/>
  <c r="BE370" i="37"/>
  <c r="BI370" i="37"/>
  <c r="BK370" i="37"/>
  <c r="BL370" i="37"/>
  <c r="BQ370" i="37"/>
  <c r="BS370" i="37"/>
  <c r="BP370" i="37" s="1"/>
  <c r="E371" i="37"/>
  <c r="J371" i="37"/>
  <c r="BE371" i="37"/>
  <c r="BI371" i="37"/>
  <c r="BN371" i="37" s="1"/>
  <c r="BK371" i="37"/>
  <c r="BL371" i="37"/>
  <c r="BQ371" i="37"/>
  <c r="BS371" i="37"/>
  <c r="BP371" i="37" s="1"/>
  <c r="E372" i="37"/>
  <c r="J372" i="37"/>
  <c r="BE372" i="37"/>
  <c r="BI372" i="37"/>
  <c r="BN372" i="37" s="1"/>
  <c r="BK372" i="37"/>
  <c r="BL372" i="37"/>
  <c r="BQ372" i="37"/>
  <c r="BS372" i="37"/>
  <c r="BP372" i="37" s="1"/>
  <c r="E373" i="37"/>
  <c r="J373" i="37"/>
  <c r="BE373" i="37"/>
  <c r="BI373" i="37"/>
  <c r="BN373" i="37" s="1"/>
  <c r="BK373" i="37"/>
  <c r="BL373" i="37"/>
  <c r="BQ373" i="37"/>
  <c r="BS373" i="37"/>
  <c r="BP373" i="37" s="1"/>
  <c r="E374" i="37"/>
  <c r="J374" i="37"/>
  <c r="BE374" i="37"/>
  <c r="BI374" i="37"/>
  <c r="BN374" i="37" s="1"/>
  <c r="BK374" i="37"/>
  <c r="BL374" i="37"/>
  <c r="BQ374" i="37"/>
  <c r="BS374" i="37"/>
  <c r="BP374" i="37" s="1"/>
  <c r="E375" i="37"/>
  <c r="J375" i="37"/>
  <c r="BE375" i="37"/>
  <c r="BI375" i="37"/>
  <c r="BN375" i="37" s="1"/>
  <c r="BK375" i="37"/>
  <c r="BL375" i="37"/>
  <c r="BQ375" i="37"/>
  <c r="BS375" i="37"/>
  <c r="BP375" i="37" s="1"/>
  <c r="BR375" i="37" s="1"/>
  <c r="E376" i="37"/>
  <c r="J376" i="37"/>
  <c r="BE376" i="37"/>
  <c r="BI376" i="37"/>
  <c r="BN376" i="37" s="1"/>
  <c r="BK376" i="37"/>
  <c r="BL376" i="37"/>
  <c r="BQ376" i="37"/>
  <c r="BS376" i="37"/>
  <c r="BP376" i="37" s="1"/>
  <c r="E377" i="37"/>
  <c r="J377" i="37"/>
  <c r="BE377" i="37"/>
  <c r="BI377" i="37"/>
  <c r="BN377" i="37" s="1"/>
  <c r="BK377" i="37"/>
  <c r="BL377" i="37"/>
  <c r="BQ377" i="37"/>
  <c r="BS377" i="37"/>
  <c r="BP377" i="37" s="1"/>
  <c r="E378" i="37"/>
  <c r="J378" i="37"/>
  <c r="BE378" i="37"/>
  <c r="BI378" i="37"/>
  <c r="BN378" i="37" s="1"/>
  <c r="BK378" i="37"/>
  <c r="BL378" i="37"/>
  <c r="BQ378" i="37"/>
  <c r="BS378" i="37"/>
  <c r="BP378" i="37" s="1"/>
  <c r="E379" i="37"/>
  <c r="J379" i="37"/>
  <c r="BE379" i="37"/>
  <c r="BI379" i="37"/>
  <c r="BN379" i="37" s="1"/>
  <c r="BK379" i="37"/>
  <c r="BL379" i="37"/>
  <c r="BQ379" i="37"/>
  <c r="BS379" i="37"/>
  <c r="BP379" i="37" s="1"/>
  <c r="BR379" i="37" s="1"/>
  <c r="E380" i="37"/>
  <c r="J380" i="37"/>
  <c r="BE380" i="37"/>
  <c r="BI380" i="37"/>
  <c r="BK380" i="37"/>
  <c r="BL380" i="37"/>
  <c r="BN380" i="37"/>
  <c r="BQ380" i="37"/>
  <c r="BS380" i="37"/>
  <c r="BP380" i="37" s="1"/>
  <c r="BR380" i="37" s="1"/>
  <c r="E381" i="37"/>
  <c r="J381" i="37"/>
  <c r="BE381" i="37"/>
  <c r="BI381" i="37"/>
  <c r="BN381" i="37" s="1"/>
  <c r="BK381" i="37"/>
  <c r="BL381" i="37"/>
  <c r="BQ381" i="37"/>
  <c r="BS381" i="37"/>
  <c r="BP381" i="37" s="1"/>
  <c r="E382" i="37"/>
  <c r="J382" i="37"/>
  <c r="BE382" i="37"/>
  <c r="BI382" i="37"/>
  <c r="BK382" i="37"/>
  <c r="BL382" i="37"/>
  <c r="BQ382" i="37"/>
  <c r="BS382" i="37"/>
  <c r="BP382" i="37" s="1"/>
  <c r="BR382" i="37" s="1"/>
  <c r="E383" i="37"/>
  <c r="J383" i="37"/>
  <c r="BE383" i="37"/>
  <c r="BI383" i="37"/>
  <c r="BN383" i="37" s="1"/>
  <c r="BK383" i="37"/>
  <c r="BL383" i="37"/>
  <c r="BQ383" i="37"/>
  <c r="BS383" i="37"/>
  <c r="BP383" i="37" s="1"/>
  <c r="E384" i="37"/>
  <c r="J384" i="37"/>
  <c r="BE384" i="37"/>
  <c r="BI384" i="37"/>
  <c r="BN384" i="37" s="1"/>
  <c r="BK384" i="37"/>
  <c r="BL384" i="37"/>
  <c r="BQ384" i="37"/>
  <c r="BS384" i="37"/>
  <c r="BP384" i="37" s="1"/>
  <c r="E385" i="37"/>
  <c r="J385" i="37"/>
  <c r="BE385" i="37"/>
  <c r="BI385" i="37"/>
  <c r="BN385" i="37" s="1"/>
  <c r="BK385" i="37"/>
  <c r="BL385" i="37"/>
  <c r="BQ385" i="37"/>
  <c r="BS385" i="37"/>
  <c r="BP385" i="37" s="1"/>
  <c r="BR385" i="37" s="1"/>
  <c r="E386" i="37"/>
  <c r="J386" i="37"/>
  <c r="BE386" i="37"/>
  <c r="BI386" i="37"/>
  <c r="BN386" i="37" s="1"/>
  <c r="BK386" i="37"/>
  <c r="BL386" i="37"/>
  <c r="BQ386" i="37"/>
  <c r="BS386" i="37"/>
  <c r="BP386" i="37" s="1"/>
  <c r="E387" i="37"/>
  <c r="J387" i="37"/>
  <c r="BE387" i="37"/>
  <c r="BI387" i="37"/>
  <c r="BN387" i="37" s="1"/>
  <c r="BK387" i="37"/>
  <c r="BL387" i="37"/>
  <c r="BQ387" i="37"/>
  <c r="BS387" i="37"/>
  <c r="BP387" i="37" s="1"/>
  <c r="E388" i="37"/>
  <c r="J388" i="37"/>
  <c r="BE388" i="37"/>
  <c r="BI388" i="37"/>
  <c r="BN388" i="37" s="1"/>
  <c r="BK388" i="37"/>
  <c r="BL388" i="37"/>
  <c r="BQ388" i="37"/>
  <c r="BS388" i="37"/>
  <c r="BP388" i="37" s="1"/>
  <c r="E389" i="37"/>
  <c r="J389" i="37"/>
  <c r="BE389" i="37"/>
  <c r="BI389" i="37"/>
  <c r="BN389" i="37" s="1"/>
  <c r="BK389" i="37"/>
  <c r="BL389" i="37"/>
  <c r="BQ389" i="37"/>
  <c r="BS389" i="37"/>
  <c r="BP389" i="37" s="1"/>
  <c r="E390" i="37"/>
  <c r="J390" i="37"/>
  <c r="BE390" i="37"/>
  <c r="BI390" i="37"/>
  <c r="BN390" i="37" s="1"/>
  <c r="BK390" i="37"/>
  <c r="BL390" i="37"/>
  <c r="BQ390" i="37"/>
  <c r="BS390" i="37"/>
  <c r="BP390" i="37" s="1"/>
  <c r="BR390" i="37" s="1"/>
  <c r="E391" i="37"/>
  <c r="J391" i="37"/>
  <c r="BE391" i="37"/>
  <c r="BI391" i="37"/>
  <c r="BN391" i="37" s="1"/>
  <c r="BK391" i="37"/>
  <c r="BL391" i="37"/>
  <c r="BQ391" i="37"/>
  <c r="BS391" i="37"/>
  <c r="BP391" i="37" s="1"/>
  <c r="E392" i="37"/>
  <c r="J392" i="37"/>
  <c r="BE392" i="37"/>
  <c r="BI392" i="37"/>
  <c r="BN392" i="37" s="1"/>
  <c r="BK392" i="37"/>
  <c r="BL392" i="37"/>
  <c r="BQ392" i="37"/>
  <c r="BS392" i="37"/>
  <c r="BP392" i="37" s="1"/>
  <c r="E393" i="37"/>
  <c r="J393" i="37"/>
  <c r="BE393" i="37"/>
  <c r="BI393" i="37"/>
  <c r="BN393" i="37" s="1"/>
  <c r="BK393" i="37"/>
  <c r="BL393" i="37"/>
  <c r="BQ393" i="37"/>
  <c r="BS393" i="37"/>
  <c r="BP393" i="37" s="1"/>
  <c r="BR393" i="37" s="1"/>
  <c r="E394" i="37"/>
  <c r="J394" i="37"/>
  <c r="BE394" i="37"/>
  <c r="BI394" i="37"/>
  <c r="BK394" i="37"/>
  <c r="BL394" i="37"/>
  <c r="BQ394" i="37"/>
  <c r="BS394" i="37"/>
  <c r="BP394" i="37" s="1"/>
  <c r="E395" i="37"/>
  <c r="J395" i="37"/>
  <c r="BE395" i="37"/>
  <c r="BI395" i="37"/>
  <c r="BN395" i="37" s="1"/>
  <c r="BK395" i="37"/>
  <c r="BL395" i="37"/>
  <c r="BQ395" i="37"/>
  <c r="BS395" i="37"/>
  <c r="BP395" i="37" s="1"/>
  <c r="E396" i="37"/>
  <c r="J396" i="37"/>
  <c r="BE396" i="37"/>
  <c r="BI396" i="37"/>
  <c r="BK396" i="37"/>
  <c r="BL396" i="37"/>
  <c r="BQ396" i="37"/>
  <c r="BS396" i="37"/>
  <c r="BP396" i="37" s="1"/>
  <c r="BR396" i="37" s="1"/>
  <c r="E397" i="37"/>
  <c r="J397" i="37"/>
  <c r="BE397" i="37"/>
  <c r="BI397" i="37"/>
  <c r="BN397" i="37" s="1"/>
  <c r="BK397" i="37"/>
  <c r="BL397" i="37"/>
  <c r="BQ397" i="37"/>
  <c r="BS397" i="37"/>
  <c r="BP397" i="37" s="1"/>
  <c r="E398" i="37"/>
  <c r="J398" i="37"/>
  <c r="BE398" i="37"/>
  <c r="BI398" i="37"/>
  <c r="BN398" i="37" s="1"/>
  <c r="BK398" i="37"/>
  <c r="BL398" i="37"/>
  <c r="BQ398" i="37"/>
  <c r="BS398" i="37"/>
  <c r="BP398" i="37" s="1"/>
  <c r="BR398" i="37" s="1"/>
  <c r="E399" i="37"/>
  <c r="J399" i="37"/>
  <c r="BE399" i="37"/>
  <c r="BI399" i="37"/>
  <c r="BN399" i="37" s="1"/>
  <c r="BK399" i="37"/>
  <c r="BL399" i="37"/>
  <c r="BQ399" i="37"/>
  <c r="BS399" i="37"/>
  <c r="BP399" i="37" s="1"/>
  <c r="BR399" i="37" s="1"/>
  <c r="E400" i="37"/>
  <c r="J400" i="37"/>
  <c r="BE400" i="37"/>
  <c r="BI400" i="37"/>
  <c r="BN400" i="37" s="1"/>
  <c r="BK400" i="37"/>
  <c r="BL400" i="37"/>
  <c r="BQ400" i="37"/>
  <c r="BS400" i="37"/>
  <c r="BP400" i="37" s="1"/>
  <c r="E401" i="37"/>
  <c r="J401" i="37"/>
  <c r="BE401" i="37"/>
  <c r="BI401" i="37"/>
  <c r="BN401" i="37" s="1"/>
  <c r="BK401" i="37"/>
  <c r="BL401" i="37"/>
  <c r="BQ401" i="37"/>
  <c r="BS401" i="37"/>
  <c r="BP401" i="37" s="1"/>
  <c r="E402" i="37"/>
  <c r="J402" i="37"/>
  <c r="BE402" i="37"/>
  <c r="BI402" i="37"/>
  <c r="BN402" i="37" s="1"/>
  <c r="BK402" i="37"/>
  <c r="BL402" i="37"/>
  <c r="BQ402" i="37"/>
  <c r="BS402" i="37"/>
  <c r="BP402" i="37" s="1"/>
  <c r="BR402" i="37" s="1"/>
  <c r="E403" i="37"/>
  <c r="J403" i="37"/>
  <c r="BE403" i="37"/>
  <c r="BI403" i="37"/>
  <c r="BN403" i="37" s="1"/>
  <c r="BK403" i="37"/>
  <c r="BL403" i="37"/>
  <c r="BQ403" i="37"/>
  <c r="BS403" i="37"/>
  <c r="BP403" i="37" s="1"/>
  <c r="BR403" i="37" s="1"/>
  <c r="E404" i="37"/>
  <c r="J404" i="37"/>
  <c r="BE404" i="37"/>
  <c r="BI404" i="37"/>
  <c r="BN404" i="37" s="1"/>
  <c r="BK404" i="37"/>
  <c r="BL404" i="37"/>
  <c r="BQ404" i="37"/>
  <c r="BS404" i="37"/>
  <c r="BP404" i="37" s="1"/>
  <c r="E405" i="37"/>
  <c r="J405" i="37"/>
  <c r="BE405" i="37"/>
  <c r="BI405" i="37"/>
  <c r="BK405" i="37"/>
  <c r="BL405" i="37"/>
  <c r="BQ405" i="37"/>
  <c r="BS405" i="37"/>
  <c r="BP405" i="37" s="1"/>
  <c r="E406" i="37"/>
  <c r="J406" i="37"/>
  <c r="BE406" i="37"/>
  <c r="BI406" i="37"/>
  <c r="BN406" i="37" s="1"/>
  <c r="BK406" i="37"/>
  <c r="BL406" i="37"/>
  <c r="BQ406" i="37"/>
  <c r="BS406" i="37"/>
  <c r="BP406" i="37" s="1"/>
  <c r="BR406" i="37" s="1"/>
  <c r="E407" i="37"/>
  <c r="J407" i="37"/>
  <c r="BE407" i="37"/>
  <c r="BI407" i="37"/>
  <c r="BN407" i="37" s="1"/>
  <c r="BK407" i="37"/>
  <c r="BL407" i="37"/>
  <c r="BQ407" i="37"/>
  <c r="BS407" i="37"/>
  <c r="BP407" i="37" s="1"/>
  <c r="BR407" i="37" s="1"/>
  <c r="E408" i="37"/>
  <c r="J408" i="37"/>
  <c r="BE408" i="37"/>
  <c r="BI408" i="37"/>
  <c r="BN408" i="37" s="1"/>
  <c r="BK408" i="37"/>
  <c r="BL408" i="37"/>
  <c r="BQ408" i="37"/>
  <c r="BS408" i="37"/>
  <c r="BP408" i="37" s="1"/>
  <c r="E409" i="37"/>
  <c r="J409" i="37"/>
  <c r="BE409" i="37"/>
  <c r="BI409" i="37"/>
  <c r="BK409" i="37"/>
  <c r="BL409" i="37"/>
  <c r="BQ409" i="37"/>
  <c r="BS409" i="37"/>
  <c r="BP409" i="37" s="1"/>
  <c r="BR409" i="37" s="1"/>
  <c r="E410" i="37"/>
  <c r="J410" i="37"/>
  <c r="BE410" i="37"/>
  <c r="BI410" i="37"/>
  <c r="BN410" i="37" s="1"/>
  <c r="BK410" i="37"/>
  <c r="BL410" i="37"/>
  <c r="BQ410" i="37"/>
  <c r="BS410" i="37"/>
  <c r="BP410" i="37" s="1"/>
  <c r="E411" i="37"/>
  <c r="J411" i="37"/>
  <c r="BE411" i="37"/>
  <c r="BI411" i="37"/>
  <c r="BN411" i="37" s="1"/>
  <c r="BK411" i="37"/>
  <c r="BL411" i="37"/>
  <c r="BQ411" i="37"/>
  <c r="BS411" i="37"/>
  <c r="BP411" i="37" s="1"/>
  <c r="BR411" i="37" s="1"/>
  <c r="E412" i="37"/>
  <c r="J412" i="37"/>
  <c r="BE412" i="37"/>
  <c r="BI412" i="37"/>
  <c r="BN412" i="37" s="1"/>
  <c r="BK412" i="37"/>
  <c r="BL412" i="37"/>
  <c r="BQ412" i="37"/>
  <c r="BS412" i="37"/>
  <c r="BP412" i="37" s="1"/>
  <c r="BR412" i="37" s="1"/>
  <c r="E413" i="37"/>
  <c r="J413" i="37"/>
  <c r="BE413" i="37"/>
  <c r="BI413" i="37"/>
  <c r="BN413" i="37" s="1"/>
  <c r="BK413" i="37"/>
  <c r="BL413" i="37"/>
  <c r="BQ413" i="37"/>
  <c r="BS413" i="37"/>
  <c r="BP413" i="37" s="1"/>
  <c r="E414" i="37"/>
  <c r="J414" i="37"/>
  <c r="BE414" i="37"/>
  <c r="BI414" i="37"/>
  <c r="BN414" i="37" s="1"/>
  <c r="BK414" i="37"/>
  <c r="BL414" i="37"/>
  <c r="BQ414" i="37"/>
  <c r="BS414" i="37"/>
  <c r="BP414" i="37" s="1"/>
  <c r="BR414" i="37" s="1"/>
  <c r="E415" i="37"/>
  <c r="J415" i="37"/>
  <c r="BE415" i="37"/>
  <c r="BI415" i="37"/>
  <c r="BK415" i="37"/>
  <c r="BL415" i="37"/>
  <c r="BQ415" i="37"/>
  <c r="BS415" i="37"/>
  <c r="BP415" i="37" s="1"/>
  <c r="BR415" i="37" s="1"/>
  <c r="E416" i="37"/>
  <c r="J416" i="37"/>
  <c r="BE416" i="37"/>
  <c r="BI416" i="37"/>
  <c r="BN416" i="37" s="1"/>
  <c r="BK416" i="37"/>
  <c r="BL416" i="37"/>
  <c r="BQ416" i="37"/>
  <c r="BS416" i="37"/>
  <c r="BP416" i="37" s="1"/>
  <c r="E417" i="37"/>
  <c r="J417" i="37"/>
  <c r="BE417" i="37"/>
  <c r="BI417" i="37"/>
  <c r="BN417" i="37" s="1"/>
  <c r="BK417" i="37"/>
  <c r="BL417" i="37"/>
  <c r="BQ417" i="37"/>
  <c r="BS417" i="37"/>
  <c r="BP417" i="37" s="1"/>
  <c r="BR417" i="37" s="1"/>
  <c r="E418" i="37"/>
  <c r="J418" i="37"/>
  <c r="BE418" i="37"/>
  <c r="BI418" i="37"/>
  <c r="BN418" i="37" s="1"/>
  <c r="BK418" i="37"/>
  <c r="BL418" i="37"/>
  <c r="BQ418" i="37"/>
  <c r="BS418" i="37"/>
  <c r="BP418" i="37" s="1"/>
  <c r="E419" i="37"/>
  <c r="J419" i="37"/>
  <c r="BE419" i="37"/>
  <c r="BI419" i="37"/>
  <c r="BN419" i="37" s="1"/>
  <c r="BK419" i="37"/>
  <c r="BL419" i="37"/>
  <c r="BQ419" i="37"/>
  <c r="BS419" i="37"/>
  <c r="BP419" i="37" s="1"/>
  <c r="BR419" i="37" s="1"/>
  <c r="E420" i="37"/>
  <c r="J420" i="37"/>
  <c r="BE420" i="37"/>
  <c r="BI420" i="37"/>
  <c r="BN420" i="37" s="1"/>
  <c r="BK420" i="37"/>
  <c r="BL420" i="37"/>
  <c r="BQ420" i="37"/>
  <c r="BS420" i="37"/>
  <c r="BP420" i="37" s="1"/>
  <c r="BR420" i="37" s="1"/>
  <c r="E421" i="37"/>
  <c r="J421" i="37"/>
  <c r="BE421" i="37"/>
  <c r="BI421" i="37"/>
  <c r="BN421" i="37" s="1"/>
  <c r="BK421" i="37"/>
  <c r="BL421" i="37"/>
  <c r="BQ421" i="37"/>
  <c r="BS421" i="37"/>
  <c r="BP421" i="37" s="1"/>
  <c r="BR421" i="37" s="1"/>
  <c r="E422" i="37"/>
  <c r="J422" i="37"/>
  <c r="BE422" i="37"/>
  <c r="BI422" i="37"/>
  <c r="BK422" i="37"/>
  <c r="BL422" i="37"/>
  <c r="BQ422" i="37"/>
  <c r="BS422" i="37"/>
  <c r="BP422" i="37" s="1"/>
  <c r="E423" i="37"/>
  <c r="J423" i="37"/>
  <c r="BE423" i="37"/>
  <c r="BI423" i="37"/>
  <c r="BN423" i="37" s="1"/>
  <c r="BK423" i="37"/>
  <c r="BL423" i="37"/>
  <c r="BQ423" i="37"/>
  <c r="BS423" i="37"/>
  <c r="BP423" i="37" s="1"/>
  <c r="E424" i="37"/>
  <c r="J424" i="37"/>
  <c r="BE424" i="37"/>
  <c r="BI424" i="37"/>
  <c r="BN424" i="37" s="1"/>
  <c r="BK424" i="37"/>
  <c r="BL424" i="37"/>
  <c r="BQ424" i="37"/>
  <c r="BS424" i="37"/>
  <c r="BP424" i="37" s="1"/>
  <c r="BR424" i="37" s="1"/>
  <c r="E425" i="37"/>
  <c r="J425" i="37"/>
  <c r="BE425" i="37"/>
  <c r="BI425" i="37"/>
  <c r="BN425" i="37" s="1"/>
  <c r="BK425" i="37"/>
  <c r="BL425" i="37"/>
  <c r="BQ425" i="37"/>
  <c r="BS425" i="37"/>
  <c r="BP425" i="37" s="1"/>
  <c r="BR425" i="37" s="1"/>
  <c r="E426" i="37"/>
  <c r="J426" i="37"/>
  <c r="BE426" i="37"/>
  <c r="BI426" i="37"/>
  <c r="BN426" i="37" s="1"/>
  <c r="BK426" i="37"/>
  <c r="BL426" i="37"/>
  <c r="BQ426" i="37"/>
  <c r="BS426" i="37"/>
  <c r="BP426" i="37" s="1"/>
  <c r="BR426" i="37" s="1"/>
  <c r="E427" i="37"/>
  <c r="J427" i="37"/>
  <c r="BE427" i="37"/>
  <c r="BI427" i="37"/>
  <c r="BN427" i="37" s="1"/>
  <c r="BK427" i="37"/>
  <c r="BL427" i="37"/>
  <c r="BQ427" i="37"/>
  <c r="BS427" i="37"/>
  <c r="BP427" i="37" s="1"/>
  <c r="BR427" i="37" s="1"/>
  <c r="E428" i="37"/>
  <c r="J428" i="37"/>
  <c r="BE428" i="37"/>
  <c r="BI428" i="37"/>
  <c r="BN428" i="37" s="1"/>
  <c r="BK428" i="37"/>
  <c r="BL428" i="37"/>
  <c r="BQ428" i="37"/>
  <c r="BS428" i="37"/>
  <c r="BP428" i="37" s="1"/>
  <c r="BR428" i="37" s="1"/>
  <c r="E429" i="37"/>
  <c r="J429" i="37"/>
  <c r="BE429" i="37"/>
  <c r="BI429" i="37"/>
  <c r="BN429" i="37" s="1"/>
  <c r="BK429" i="37"/>
  <c r="BL429" i="37"/>
  <c r="BQ429" i="37"/>
  <c r="BS429" i="37"/>
  <c r="BP429" i="37" s="1"/>
  <c r="E430" i="37"/>
  <c r="J430" i="37"/>
  <c r="BE430" i="37"/>
  <c r="BI430" i="37"/>
  <c r="BN430" i="37" s="1"/>
  <c r="BK430" i="37"/>
  <c r="BL430" i="37"/>
  <c r="BQ430" i="37"/>
  <c r="BS430" i="37"/>
  <c r="BP430" i="37" s="1"/>
  <c r="BR430" i="37" s="1"/>
  <c r="E431" i="37"/>
  <c r="J431" i="37"/>
  <c r="BE431" i="37"/>
  <c r="BI431" i="37"/>
  <c r="BN431" i="37" s="1"/>
  <c r="BK431" i="37"/>
  <c r="BL431" i="37"/>
  <c r="BQ431" i="37"/>
  <c r="BS431" i="37"/>
  <c r="BP431" i="37" s="1"/>
  <c r="E432" i="37"/>
  <c r="J432" i="37"/>
  <c r="BE432" i="37"/>
  <c r="BI432" i="37"/>
  <c r="BK432" i="37"/>
  <c r="BL432" i="37"/>
  <c r="BQ432" i="37"/>
  <c r="BS432" i="37"/>
  <c r="BP432" i="37" s="1"/>
  <c r="BR432" i="37" s="1"/>
  <c r="E433" i="37"/>
  <c r="J433" i="37"/>
  <c r="BE433" i="37"/>
  <c r="BI433" i="37"/>
  <c r="BN433" i="37" s="1"/>
  <c r="BK433" i="37"/>
  <c r="BL433" i="37"/>
  <c r="BQ433" i="37"/>
  <c r="BS433" i="37"/>
  <c r="BP433" i="37" s="1"/>
  <c r="BR433" i="37" s="1"/>
  <c r="E434" i="37"/>
  <c r="J434" i="37"/>
  <c r="BE434" i="37"/>
  <c r="BI434" i="37"/>
  <c r="BN434" i="37" s="1"/>
  <c r="BK434" i="37"/>
  <c r="BL434" i="37"/>
  <c r="BQ434" i="37"/>
  <c r="BS434" i="37"/>
  <c r="BP434" i="37" s="1"/>
  <c r="E435" i="37"/>
  <c r="J435" i="37"/>
  <c r="BE435" i="37"/>
  <c r="BI435" i="37"/>
  <c r="BN435" i="37" s="1"/>
  <c r="BK435" i="37"/>
  <c r="BL435" i="37"/>
  <c r="BQ435" i="37"/>
  <c r="BS435" i="37"/>
  <c r="BP435" i="37" s="1"/>
  <c r="BR435" i="37" s="1"/>
  <c r="E436" i="37"/>
  <c r="J436" i="37"/>
  <c r="BE436" i="37"/>
  <c r="BI436" i="37"/>
  <c r="BN436" i="37" s="1"/>
  <c r="BK436" i="37"/>
  <c r="BL436" i="37"/>
  <c r="BQ436" i="37"/>
  <c r="BS436" i="37"/>
  <c r="BP436" i="37" s="1"/>
  <c r="E437" i="37"/>
  <c r="J437" i="37"/>
  <c r="BE437" i="37"/>
  <c r="BI437" i="37"/>
  <c r="BK437" i="37"/>
  <c r="BL437" i="37"/>
  <c r="BQ437" i="37"/>
  <c r="BS437" i="37"/>
  <c r="BP437" i="37" s="1"/>
  <c r="BR437" i="37" s="1"/>
  <c r="E438" i="37"/>
  <c r="J438" i="37"/>
  <c r="BE438" i="37"/>
  <c r="BI438" i="37"/>
  <c r="BN438" i="37" s="1"/>
  <c r="BK438" i="37"/>
  <c r="BL438" i="37"/>
  <c r="BQ438" i="37"/>
  <c r="BS438" i="37"/>
  <c r="BP438" i="37" s="1"/>
  <c r="BR438" i="37" s="1"/>
  <c r="E439" i="37"/>
  <c r="J439" i="37"/>
  <c r="BE439" i="37"/>
  <c r="BI439" i="37"/>
  <c r="BN439" i="37" s="1"/>
  <c r="BK439" i="37"/>
  <c r="BL439" i="37"/>
  <c r="BQ439" i="37"/>
  <c r="BS439" i="37"/>
  <c r="BP439" i="37" s="1"/>
  <c r="E440" i="37"/>
  <c r="J440" i="37"/>
  <c r="BE440" i="37"/>
  <c r="BI440" i="37"/>
  <c r="BK440" i="37"/>
  <c r="BL440" i="37"/>
  <c r="BQ440" i="37"/>
  <c r="BS440" i="37"/>
  <c r="BP440" i="37" s="1"/>
  <c r="BR440" i="37" s="1"/>
  <c r="E441" i="37"/>
  <c r="J441" i="37"/>
  <c r="BE441" i="37"/>
  <c r="BI441" i="37"/>
  <c r="BN441" i="37" s="1"/>
  <c r="BK441" i="37"/>
  <c r="BL441" i="37"/>
  <c r="BQ441" i="37"/>
  <c r="BS441" i="37"/>
  <c r="BP441" i="37" s="1"/>
  <c r="E442" i="37"/>
  <c r="J442" i="37"/>
  <c r="BE442" i="37"/>
  <c r="BI442" i="37"/>
  <c r="BN442" i="37" s="1"/>
  <c r="BK442" i="37"/>
  <c r="BL442" i="37"/>
  <c r="BQ442" i="37"/>
  <c r="BS442" i="37"/>
  <c r="BP442" i="37" s="1"/>
  <c r="BR442" i="37" s="1"/>
  <c r="E443" i="37"/>
  <c r="J443" i="37"/>
  <c r="BE443" i="37"/>
  <c r="BI443" i="37"/>
  <c r="BN443" i="37" s="1"/>
  <c r="BK443" i="37"/>
  <c r="BL443" i="37"/>
  <c r="BQ443" i="37"/>
  <c r="BS443" i="37"/>
  <c r="BP443" i="37" s="1"/>
  <c r="E444" i="37"/>
  <c r="J444" i="37"/>
  <c r="BE444" i="37"/>
  <c r="BI444" i="37"/>
  <c r="BN444" i="37" s="1"/>
  <c r="BK444" i="37"/>
  <c r="BL444" i="37"/>
  <c r="BQ444" i="37"/>
  <c r="BS444" i="37"/>
  <c r="BP444" i="37" s="1"/>
  <c r="BR444" i="37" s="1"/>
  <c r="E445" i="37"/>
  <c r="J445" i="37"/>
  <c r="BE445" i="37"/>
  <c r="BI445" i="37"/>
  <c r="BN445" i="37" s="1"/>
  <c r="BK445" i="37"/>
  <c r="BL445" i="37"/>
  <c r="BQ445" i="37"/>
  <c r="BS445" i="37"/>
  <c r="BP445" i="37" s="1"/>
  <c r="BR445" i="37" s="1"/>
  <c r="E446" i="37"/>
  <c r="J446" i="37"/>
  <c r="BE446" i="37"/>
  <c r="BI446" i="37"/>
  <c r="BN446" i="37" s="1"/>
  <c r="BK446" i="37"/>
  <c r="BL446" i="37"/>
  <c r="BQ446" i="37"/>
  <c r="BS446" i="37"/>
  <c r="BP446" i="37" s="1"/>
  <c r="BR446" i="37" s="1"/>
  <c r="E447" i="37"/>
  <c r="J447" i="37"/>
  <c r="BE447" i="37"/>
  <c r="BI447" i="37"/>
  <c r="BK447" i="37"/>
  <c r="BL447" i="37"/>
  <c r="BQ447" i="37"/>
  <c r="BS447" i="37"/>
  <c r="BP447" i="37" s="1"/>
  <c r="BR447" i="37" s="1"/>
  <c r="E448" i="37"/>
  <c r="J448" i="37"/>
  <c r="BE448" i="37"/>
  <c r="BI448" i="37"/>
  <c r="BK448" i="37"/>
  <c r="BL448" i="37"/>
  <c r="BQ448" i="37"/>
  <c r="BS448" i="37"/>
  <c r="BP448" i="37" s="1"/>
  <c r="BR448" i="37" s="1"/>
  <c r="E449" i="37"/>
  <c r="J449" i="37"/>
  <c r="BE449" i="37"/>
  <c r="BI449" i="37"/>
  <c r="BN449" i="37" s="1"/>
  <c r="BK449" i="37"/>
  <c r="BL449" i="37"/>
  <c r="BQ449" i="37"/>
  <c r="BS449" i="37"/>
  <c r="BP449" i="37" s="1"/>
  <c r="BR449" i="37" s="1"/>
  <c r="E450" i="37"/>
  <c r="J450" i="37"/>
  <c r="BE450" i="37"/>
  <c r="BI450" i="37"/>
  <c r="BN450" i="37" s="1"/>
  <c r="BK450" i="37"/>
  <c r="BL450" i="37"/>
  <c r="BQ450" i="37"/>
  <c r="BS450" i="37"/>
  <c r="BP450" i="37" s="1"/>
  <c r="E451" i="37"/>
  <c r="J451" i="37"/>
  <c r="BE451" i="37"/>
  <c r="BI451" i="37"/>
  <c r="BN451" i="37" s="1"/>
  <c r="BK451" i="37"/>
  <c r="BL451" i="37"/>
  <c r="BQ451" i="37"/>
  <c r="BS451" i="37"/>
  <c r="BP451" i="37" s="1"/>
  <c r="E452" i="37"/>
  <c r="J452" i="37"/>
  <c r="BE452" i="37"/>
  <c r="BI452" i="37"/>
  <c r="BN452" i="37" s="1"/>
  <c r="BK452" i="37"/>
  <c r="BL452" i="37"/>
  <c r="BQ452" i="37"/>
  <c r="BS452" i="37"/>
  <c r="BP452" i="37" s="1"/>
  <c r="BR452" i="37" s="1"/>
  <c r="E453" i="37"/>
  <c r="J453" i="37"/>
  <c r="BE453" i="37"/>
  <c r="BI453" i="37"/>
  <c r="BN453" i="37" s="1"/>
  <c r="BK453" i="37"/>
  <c r="BL453" i="37"/>
  <c r="BQ453" i="37"/>
  <c r="BS453" i="37"/>
  <c r="BP453" i="37" s="1"/>
  <c r="BR453" i="37" s="1"/>
  <c r="E454" i="37"/>
  <c r="J454" i="37"/>
  <c r="BE454" i="37"/>
  <c r="BI454" i="37"/>
  <c r="BN454" i="37" s="1"/>
  <c r="BK454" i="37"/>
  <c r="BL454" i="37"/>
  <c r="BQ454" i="37"/>
  <c r="BS454" i="37"/>
  <c r="BP454" i="37" s="1"/>
  <c r="E455" i="37"/>
  <c r="J455" i="37"/>
  <c r="BE455" i="37"/>
  <c r="BI455" i="37"/>
  <c r="BN455" i="37" s="1"/>
  <c r="BK455" i="37"/>
  <c r="BL455" i="37"/>
  <c r="BQ455" i="37"/>
  <c r="BS455" i="37"/>
  <c r="BP455" i="37" s="1"/>
  <c r="BR455" i="37" s="1"/>
  <c r="E456" i="37"/>
  <c r="J456" i="37"/>
  <c r="BE456" i="37"/>
  <c r="BI456" i="37"/>
  <c r="BN456" i="37" s="1"/>
  <c r="BK456" i="37"/>
  <c r="BL456" i="37"/>
  <c r="BQ456" i="37"/>
  <c r="BS456" i="37"/>
  <c r="BP456" i="37" s="1"/>
  <c r="BR456" i="37" s="1"/>
  <c r="E457" i="37"/>
  <c r="J457" i="37"/>
  <c r="BE457" i="37"/>
  <c r="BI457" i="37"/>
  <c r="BN457" i="37" s="1"/>
  <c r="BK457" i="37"/>
  <c r="BL457" i="37"/>
  <c r="BQ457" i="37"/>
  <c r="BS457" i="37"/>
  <c r="BP457" i="37" s="1"/>
  <c r="BR457" i="37" s="1"/>
  <c r="E458" i="37"/>
  <c r="J458" i="37"/>
  <c r="BE458" i="37"/>
  <c r="BI458" i="37"/>
  <c r="BK458" i="37"/>
  <c r="BL458" i="37"/>
  <c r="BQ458" i="37"/>
  <c r="BS458" i="37"/>
  <c r="BP458" i="37" s="1"/>
  <c r="E459" i="37"/>
  <c r="J459" i="37"/>
  <c r="BE459" i="37"/>
  <c r="BI459" i="37"/>
  <c r="BN459" i="37" s="1"/>
  <c r="BK459" i="37"/>
  <c r="BL459" i="37"/>
  <c r="BQ459" i="37"/>
  <c r="BS459" i="37"/>
  <c r="BP459" i="37" s="1"/>
  <c r="BR459" i="37" s="1"/>
  <c r="E460" i="37"/>
  <c r="J460" i="37"/>
  <c r="BE460" i="37"/>
  <c r="BI460" i="37"/>
  <c r="BN460" i="37" s="1"/>
  <c r="BK460" i="37"/>
  <c r="BL460" i="37"/>
  <c r="BQ460" i="37"/>
  <c r="BS460" i="37"/>
  <c r="BP460" i="37" s="1"/>
  <c r="BR460" i="37" s="1"/>
  <c r="E461" i="37"/>
  <c r="J461" i="37"/>
  <c r="BE461" i="37"/>
  <c r="BI461" i="37"/>
  <c r="BN461" i="37" s="1"/>
  <c r="BK461" i="37"/>
  <c r="BL461" i="37"/>
  <c r="BQ461" i="37"/>
  <c r="BS461" i="37"/>
  <c r="BP461" i="37" s="1"/>
  <c r="BR461" i="37" s="1"/>
  <c r="E462" i="37"/>
  <c r="J462" i="37"/>
  <c r="BE462" i="37"/>
  <c r="BI462" i="37"/>
  <c r="BN462" i="37" s="1"/>
  <c r="BK462" i="37"/>
  <c r="BL462" i="37"/>
  <c r="BQ462" i="37"/>
  <c r="BS462" i="37"/>
  <c r="BP462" i="37" s="1"/>
  <c r="E463" i="37"/>
  <c r="J463" i="37"/>
  <c r="BE463" i="37"/>
  <c r="BI463" i="37"/>
  <c r="BN463" i="37" s="1"/>
  <c r="BK463" i="37"/>
  <c r="BL463" i="37"/>
  <c r="BQ463" i="37"/>
  <c r="BS463" i="37"/>
  <c r="BP463" i="37" s="1"/>
  <c r="BR463" i="37" s="1"/>
  <c r="E464" i="37"/>
  <c r="J464" i="37"/>
  <c r="BE464" i="37"/>
  <c r="BI464" i="37"/>
  <c r="BN464" i="37" s="1"/>
  <c r="BK464" i="37"/>
  <c r="BL464" i="37"/>
  <c r="BQ464" i="37"/>
  <c r="BS464" i="37"/>
  <c r="BP464" i="37" s="1"/>
  <c r="BR464" i="37" s="1"/>
  <c r="E465" i="37"/>
  <c r="J465" i="37"/>
  <c r="BE465" i="37"/>
  <c r="BI465" i="37"/>
  <c r="BN465" i="37" s="1"/>
  <c r="BK465" i="37"/>
  <c r="BL465" i="37"/>
  <c r="BQ465" i="37"/>
  <c r="BS465" i="37"/>
  <c r="BP465" i="37" s="1"/>
  <c r="BR465" i="37" s="1"/>
  <c r="E466" i="37"/>
  <c r="J466" i="37"/>
  <c r="BE466" i="37"/>
  <c r="BI466" i="37"/>
  <c r="BN466" i="37" s="1"/>
  <c r="BK466" i="37"/>
  <c r="BL466" i="37"/>
  <c r="BQ466" i="37"/>
  <c r="BS466" i="37"/>
  <c r="BP466" i="37" s="1"/>
  <c r="BR466" i="37" s="1"/>
  <c r="E467" i="37"/>
  <c r="J467" i="37"/>
  <c r="BE467" i="37"/>
  <c r="BI467" i="37"/>
  <c r="BN467" i="37" s="1"/>
  <c r="BK467" i="37"/>
  <c r="BL467" i="37"/>
  <c r="BQ467" i="37"/>
  <c r="BS467" i="37"/>
  <c r="BP467" i="37" s="1"/>
  <c r="BR467" i="37" s="1"/>
  <c r="E468" i="37"/>
  <c r="J468" i="37"/>
  <c r="BE468" i="37"/>
  <c r="BI468" i="37"/>
  <c r="BN468" i="37" s="1"/>
  <c r="BK468" i="37"/>
  <c r="BL468" i="37"/>
  <c r="BQ468" i="37"/>
  <c r="BS468" i="37"/>
  <c r="BP468" i="37" s="1"/>
  <c r="BR468" i="37" s="1"/>
  <c r="E469" i="37"/>
  <c r="J469" i="37"/>
  <c r="BE469" i="37"/>
  <c r="BI469" i="37"/>
  <c r="BN469" i="37" s="1"/>
  <c r="BK469" i="37"/>
  <c r="BL469" i="37"/>
  <c r="BQ469" i="37"/>
  <c r="BS469" i="37"/>
  <c r="BP469" i="37" s="1"/>
  <c r="BR469" i="37" s="1"/>
  <c r="E470" i="37"/>
  <c r="J470" i="37"/>
  <c r="BE470" i="37"/>
  <c r="BI470" i="37"/>
  <c r="BN470" i="37" s="1"/>
  <c r="BK470" i="37"/>
  <c r="BL470" i="37"/>
  <c r="BQ470" i="37"/>
  <c r="BS470" i="37"/>
  <c r="BP470" i="37" s="1"/>
  <c r="E471" i="37"/>
  <c r="J471" i="37"/>
  <c r="BE471" i="37"/>
  <c r="BI471" i="37"/>
  <c r="BK471" i="37"/>
  <c r="BL471" i="37"/>
  <c r="BQ471" i="37"/>
  <c r="BS471" i="37"/>
  <c r="BP471" i="37" s="1"/>
  <c r="BR471" i="37" s="1"/>
  <c r="E472" i="37"/>
  <c r="J472" i="37"/>
  <c r="BE472" i="37"/>
  <c r="BI472" i="37"/>
  <c r="BN472" i="37" s="1"/>
  <c r="BK472" i="37"/>
  <c r="BL472" i="37"/>
  <c r="BQ472" i="37"/>
  <c r="BS472" i="37"/>
  <c r="BP472" i="37" s="1"/>
  <c r="BR472" i="37" s="1"/>
  <c r="E473" i="37"/>
  <c r="J473" i="37"/>
  <c r="BE473" i="37"/>
  <c r="BI473" i="37"/>
  <c r="BN473" i="37" s="1"/>
  <c r="BK473" i="37"/>
  <c r="BL473" i="37"/>
  <c r="BQ473" i="37"/>
  <c r="BS473" i="37"/>
  <c r="BP473" i="37" s="1"/>
  <c r="E474" i="37"/>
  <c r="J474" i="37"/>
  <c r="BE474" i="37"/>
  <c r="BI474" i="37"/>
  <c r="BN474" i="37" s="1"/>
  <c r="BK474" i="37"/>
  <c r="BL474" i="37"/>
  <c r="BQ474" i="37"/>
  <c r="BS474" i="37"/>
  <c r="BP474" i="37" s="1"/>
  <c r="BR474" i="37" s="1"/>
  <c r="E475" i="37"/>
  <c r="J475" i="37"/>
  <c r="BE475" i="37"/>
  <c r="BI475" i="37"/>
  <c r="BN475" i="37" s="1"/>
  <c r="BK475" i="37"/>
  <c r="BL475" i="37"/>
  <c r="BQ475" i="37"/>
  <c r="BS475" i="37"/>
  <c r="BP475" i="37" s="1"/>
  <c r="E476" i="37"/>
  <c r="J476" i="37"/>
  <c r="BE476" i="37"/>
  <c r="BI476" i="37"/>
  <c r="BN476" i="37" s="1"/>
  <c r="BK476" i="37"/>
  <c r="BL476" i="37"/>
  <c r="BQ476" i="37"/>
  <c r="BS476" i="37"/>
  <c r="BP476" i="37" s="1"/>
  <c r="E477" i="37"/>
  <c r="J477" i="37"/>
  <c r="BE477" i="37"/>
  <c r="BI477" i="37"/>
  <c r="BN477" i="37" s="1"/>
  <c r="BK477" i="37"/>
  <c r="BL477" i="37"/>
  <c r="BQ477" i="37"/>
  <c r="BS477" i="37"/>
  <c r="BP477" i="37" s="1"/>
  <c r="BR477" i="37" s="1"/>
  <c r="E478" i="37"/>
  <c r="J478" i="37"/>
  <c r="BE478" i="37"/>
  <c r="BI478" i="37"/>
  <c r="BN478" i="37" s="1"/>
  <c r="BK478" i="37"/>
  <c r="BL478" i="37"/>
  <c r="BQ478" i="37"/>
  <c r="BS478" i="37"/>
  <c r="BP478" i="37" s="1"/>
  <c r="BR478" i="37" s="1"/>
  <c r="E479" i="37"/>
  <c r="J479" i="37"/>
  <c r="BE479" i="37"/>
  <c r="BI479" i="37"/>
  <c r="BN479" i="37" s="1"/>
  <c r="BK479" i="37"/>
  <c r="BL479" i="37"/>
  <c r="BQ479" i="37"/>
  <c r="BS479" i="37"/>
  <c r="BP479" i="37" s="1"/>
  <c r="BR479" i="37" s="1"/>
  <c r="E480" i="37"/>
  <c r="J480" i="37"/>
  <c r="BE480" i="37"/>
  <c r="BI480" i="37"/>
  <c r="BN480" i="37" s="1"/>
  <c r="BK480" i="37"/>
  <c r="BL480" i="37"/>
  <c r="BQ480" i="37"/>
  <c r="BS480" i="37"/>
  <c r="BP480" i="37" s="1"/>
  <c r="BR480" i="37" s="1"/>
  <c r="E481" i="37"/>
  <c r="J481" i="37"/>
  <c r="BE481" i="37"/>
  <c r="BI481" i="37"/>
  <c r="BN481" i="37" s="1"/>
  <c r="BK481" i="37"/>
  <c r="BL481" i="37"/>
  <c r="BQ481" i="37"/>
  <c r="BS481" i="37"/>
  <c r="BP481" i="37" s="1"/>
  <c r="E482" i="37"/>
  <c r="J482" i="37"/>
  <c r="BE482" i="37"/>
  <c r="BI482" i="37"/>
  <c r="BK482" i="37"/>
  <c r="BL482" i="37"/>
  <c r="BQ482" i="37"/>
  <c r="BS482" i="37"/>
  <c r="BP482" i="37" s="1"/>
  <c r="BR482" i="37" s="1"/>
  <c r="E483" i="37"/>
  <c r="J483" i="37"/>
  <c r="BE483" i="37"/>
  <c r="BI483" i="37"/>
  <c r="BN483" i="37" s="1"/>
  <c r="BK483" i="37"/>
  <c r="BL483" i="37"/>
  <c r="BQ483" i="37"/>
  <c r="BS483" i="37"/>
  <c r="BP483" i="37" s="1"/>
  <c r="E484" i="37"/>
  <c r="J484" i="37"/>
  <c r="BE484" i="37"/>
  <c r="BI484" i="37"/>
  <c r="BN484" i="37" s="1"/>
  <c r="BK484" i="37"/>
  <c r="BL484" i="37"/>
  <c r="BQ484" i="37"/>
  <c r="BS484" i="37"/>
  <c r="BP484" i="37" s="1"/>
  <c r="BR484" i="37" s="1"/>
  <c r="E485" i="37"/>
  <c r="J485" i="37"/>
  <c r="BE485" i="37"/>
  <c r="BI485" i="37"/>
  <c r="BN485" i="37" s="1"/>
  <c r="BK485" i="37"/>
  <c r="BL485" i="37"/>
  <c r="BQ485" i="37"/>
  <c r="BS485" i="37"/>
  <c r="BP485" i="37" s="1"/>
  <c r="E486" i="37"/>
  <c r="J486" i="37"/>
  <c r="BE486" i="37"/>
  <c r="BI486" i="37"/>
  <c r="BN486" i="37" s="1"/>
  <c r="BK486" i="37"/>
  <c r="BL486" i="37"/>
  <c r="BQ486" i="37"/>
  <c r="BS486" i="37"/>
  <c r="BP486" i="37" s="1"/>
  <c r="BR486" i="37" s="1"/>
  <c r="E487" i="37"/>
  <c r="J487" i="37"/>
  <c r="BE487" i="37"/>
  <c r="BI487" i="37"/>
  <c r="BK487" i="37"/>
  <c r="BL487" i="37"/>
  <c r="BQ487" i="37"/>
  <c r="BS487" i="37"/>
  <c r="BP487" i="37" s="1"/>
  <c r="E488" i="37"/>
  <c r="J488" i="37"/>
  <c r="BE488" i="37"/>
  <c r="BI488" i="37"/>
  <c r="BN488" i="37" s="1"/>
  <c r="BK488" i="37"/>
  <c r="BL488" i="37"/>
  <c r="BQ488" i="37"/>
  <c r="BS488" i="37"/>
  <c r="BP488" i="37" s="1"/>
  <c r="BR488" i="37" s="1"/>
  <c r="E489" i="37"/>
  <c r="J489" i="37"/>
  <c r="BE489" i="37"/>
  <c r="BI489" i="37"/>
  <c r="BN489" i="37" s="1"/>
  <c r="BK489" i="37"/>
  <c r="BL489" i="37"/>
  <c r="BQ489" i="37"/>
  <c r="BS489" i="37"/>
  <c r="BP489" i="37" s="1"/>
  <c r="BR489" i="37" s="1"/>
  <c r="E490" i="37"/>
  <c r="J490" i="37"/>
  <c r="BE490" i="37"/>
  <c r="BI490" i="37"/>
  <c r="BN490" i="37" s="1"/>
  <c r="BK490" i="37"/>
  <c r="BL490" i="37"/>
  <c r="BQ490" i="37"/>
  <c r="BS490" i="37"/>
  <c r="BP490" i="37" s="1"/>
  <c r="E491" i="37"/>
  <c r="J491" i="37"/>
  <c r="BE491" i="37"/>
  <c r="BI491" i="37"/>
  <c r="BN491" i="37" s="1"/>
  <c r="BK491" i="37"/>
  <c r="BL491" i="37"/>
  <c r="BQ491" i="37"/>
  <c r="BS491" i="37"/>
  <c r="BP491" i="37" s="1"/>
  <c r="E492" i="37"/>
  <c r="J492" i="37"/>
  <c r="BE492" i="37"/>
  <c r="BI492" i="37"/>
  <c r="BN492" i="37" s="1"/>
  <c r="BK492" i="37"/>
  <c r="BL492" i="37"/>
  <c r="BQ492" i="37"/>
  <c r="BS492" i="37"/>
  <c r="BP492" i="37" s="1"/>
  <c r="BR492" i="37" s="1"/>
  <c r="E493" i="37"/>
  <c r="J493" i="37"/>
  <c r="BE493" i="37"/>
  <c r="BI493" i="37"/>
  <c r="BK493" i="37"/>
  <c r="BL493" i="37"/>
  <c r="BQ493" i="37"/>
  <c r="BS493" i="37"/>
  <c r="BP493" i="37" s="1"/>
  <c r="E494" i="37"/>
  <c r="J494" i="37"/>
  <c r="BE494" i="37"/>
  <c r="BI494" i="37"/>
  <c r="BK494" i="37"/>
  <c r="BL494" i="37"/>
  <c r="BQ494" i="37"/>
  <c r="BS494" i="37"/>
  <c r="BP494" i="37" s="1"/>
  <c r="BR494" i="37" s="1"/>
  <c r="E495" i="37"/>
  <c r="J495" i="37"/>
  <c r="BE495" i="37"/>
  <c r="BI495" i="37"/>
  <c r="BN495" i="37" s="1"/>
  <c r="BK495" i="37"/>
  <c r="BL495" i="37"/>
  <c r="BQ495" i="37"/>
  <c r="BS495" i="37"/>
  <c r="BP495" i="37" s="1"/>
  <c r="BR495" i="37" s="1"/>
  <c r="E496" i="37"/>
  <c r="J496" i="37"/>
  <c r="BE496" i="37"/>
  <c r="BI496" i="37"/>
  <c r="BN496" i="37" s="1"/>
  <c r="BK496" i="37"/>
  <c r="BL496" i="37"/>
  <c r="BQ496" i="37"/>
  <c r="BS496" i="37"/>
  <c r="BP496" i="37" s="1"/>
  <c r="E497" i="37"/>
  <c r="J497" i="37"/>
  <c r="BE497" i="37"/>
  <c r="BI497" i="37"/>
  <c r="BN497" i="37" s="1"/>
  <c r="BK497" i="37"/>
  <c r="BL497" i="37"/>
  <c r="BQ497" i="37"/>
  <c r="BS497" i="37"/>
  <c r="BP497" i="37" s="1"/>
  <c r="BR497" i="37" s="1"/>
  <c r="E498" i="37"/>
  <c r="J498" i="37"/>
  <c r="BE498" i="37"/>
  <c r="BI498" i="37"/>
  <c r="BN498" i="37" s="1"/>
  <c r="BK498" i="37"/>
  <c r="BL498" i="37"/>
  <c r="BQ498" i="37"/>
  <c r="BS498" i="37"/>
  <c r="BP498" i="37" s="1"/>
  <c r="E499" i="37"/>
  <c r="J499" i="37"/>
  <c r="BE499" i="37"/>
  <c r="BI499" i="37"/>
  <c r="BN499" i="37" s="1"/>
  <c r="BK499" i="37"/>
  <c r="BL499" i="37"/>
  <c r="BQ499" i="37"/>
  <c r="BS499" i="37"/>
  <c r="BP499" i="37" s="1"/>
  <c r="E500" i="37"/>
  <c r="J500" i="37"/>
  <c r="BE500" i="37"/>
  <c r="BI500" i="37"/>
  <c r="BN500" i="37" s="1"/>
  <c r="BK500" i="37"/>
  <c r="BL500" i="37"/>
  <c r="BQ500" i="37"/>
  <c r="BS500" i="37"/>
  <c r="BP500" i="37" s="1"/>
  <c r="BR500" i="37" s="1"/>
  <c r="E501" i="37"/>
  <c r="J501" i="37"/>
  <c r="BE501" i="37"/>
  <c r="BI501" i="37"/>
  <c r="BN501" i="37" s="1"/>
  <c r="BK501" i="37"/>
  <c r="BL501" i="37"/>
  <c r="BQ501" i="37"/>
  <c r="BS501" i="37"/>
  <c r="BP501" i="37" s="1"/>
  <c r="BR501" i="37" s="1"/>
  <c r="E502" i="37"/>
  <c r="J502" i="37"/>
  <c r="BE502" i="37"/>
  <c r="BI502" i="37"/>
  <c r="BK502" i="37"/>
  <c r="BL502" i="37"/>
  <c r="BQ502" i="37"/>
  <c r="BS502" i="37"/>
  <c r="BP502" i="37" s="1"/>
  <c r="BR502" i="37" s="1"/>
  <c r="E503" i="37"/>
  <c r="J503" i="37"/>
  <c r="BE503" i="37"/>
  <c r="BI503" i="37"/>
  <c r="BN503" i="37" s="1"/>
  <c r="BK503" i="37"/>
  <c r="BL503" i="37"/>
  <c r="BQ503" i="37"/>
  <c r="BS503" i="37"/>
  <c r="BP503" i="37" s="1"/>
  <c r="E504" i="37"/>
  <c r="J504" i="37"/>
  <c r="BE504" i="37"/>
  <c r="BI504" i="37"/>
  <c r="BN504" i="37" s="1"/>
  <c r="BK504" i="37"/>
  <c r="BL504" i="37"/>
  <c r="BQ504" i="37"/>
  <c r="BS504" i="37"/>
  <c r="BP504" i="37" s="1"/>
  <c r="BR504" i="37" s="1"/>
  <c r="E505" i="37"/>
  <c r="J505" i="37"/>
  <c r="BE505" i="37"/>
  <c r="BI505" i="37"/>
  <c r="BN505" i="37" s="1"/>
  <c r="BK505" i="37"/>
  <c r="BL505" i="37"/>
  <c r="BQ505" i="37"/>
  <c r="BS505" i="37"/>
  <c r="BP505" i="37" s="1"/>
  <c r="BR505" i="37" s="1"/>
  <c r="E506" i="37"/>
  <c r="J506" i="37"/>
  <c r="BE506" i="37"/>
  <c r="BI506" i="37"/>
  <c r="BN506" i="37" s="1"/>
  <c r="BK506" i="37"/>
  <c r="BL506" i="37"/>
  <c r="BQ506" i="37"/>
  <c r="BS506" i="37"/>
  <c r="BP506" i="37" s="1"/>
  <c r="E507" i="37"/>
  <c r="J507" i="37"/>
  <c r="BE507" i="37"/>
  <c r="BI507" i="37"/>
  <c r="BN507" i="37" s="1"/>
  <c r="BK507" i="37"/>
  <c r="BL507" i="37"/>
  <c r="BQ507" i="37"/>
  <c r="BS507" i="37"/>
  <c r="BP507" i="37" s="1"/>
  <c r="BR507" i="37" s="1"/>
  <c r="E508" i="37"/>
  <c r="J508" i="37"/>
  <c r="BE508" i="37"/>
  <c r="BI508" i="37"/>
  <c r="BN508" i="37" s="1"/>
  <c r="BK508" i="37"/>
  <c r="BL508" i="37"/>
  <c r="BQ508" i="37"/>
  <c r="BS508" i="37"/>
  <c r="BP508" i="37" s="1"/>
  <c r="E509" i="37"/>
  <c r="J509" i="37"/>
  <c r="BE509" i="37"/>
  <c r="BI509" i="37"/>
  <c r="BN509" i="37" s="1"/>
  <c r="BK509" i="37"/>
  <c r="BL509" i="37"/>
  <c r="BQ509" i="37"/>
  <c r="BS509" i="37"/>
  <c r="BP509" i="37" s="1"/>
  <c r="BR509" i="37" s="1"/>
  <c r="E510" i="37"/>
  <c r="J510" i="37"/>
  <c r="BE510" i="37"/>
  <c r="BI510" i="37"/>
  <c r="BN510" i="37" s="1"/>
  <c r="BK510" i="37"/>
  <c r="BL510" i="37"/>
  <c r="BQ510" i="37"/>
  <c r="BS510" i="37"/>
  <c r="BP510" i="37" s="1"/>
  <c r="E511" i="37"/>
  <c r="J511" i="37"/>
  <c r="BE511" i="37"/>
  <c r="BI511" i="37"/>
  <c r="BN511" i="37" s="1"/>
  <c r="BK511" i="37"/>
  <c r="BL511" i="37"/>
  <c r="BQ511" i="37"/>
  <c r="BS511" i="37"/>
  <c r="BP511" i="37" s="1"/>
  <c r="E512" i="37"/>
  <c r="J512" i="37"/>
  <c r="BE512" i="37"/>
  <c r="BI512" i="37"/>
  <c r="BN512" i="37" s="1"/>
  <c r="BK512" i="37"/>
  <c r="BL512" i="37"/>
  <c r="BQ512" i="37"/>
  <c r="BS512" i="37"/>
  <c r="BP512" i="37" s="1"/>
  <c r="BR512" i="37" s="1"/>
  <c r="E513" i="37"/>
  <c r="J513" i="37"/>
  <c r="BE513" i="37"/>
  <c r="BI513" i="37"/>
  <c r="BK513" i="37"/>
  <c r="BL513" i="37"/>
  <c r="BQ513" i="37"/>
  <c r="BS513" i="37"/>
  <c r="BP513" i="37" s="1"/>
  <c r="BR513" i="37" s="1"/>
  <c r="E514" i="37"/>
  <c r="J514" i="37"/>
  <c r="BE514" i="37"/>
  <c r="BI514" i="37"/>
  <c r="BN514" i="37" s="1"/>
  <c r="BK514" i="37"/>
  <c r="BL514" i="37"/>
  <c r="BQ514" i="37"/>
  <c r="BS514" i="37"/>
  <c r="BP514" i="37" s="1"/>
  <c r="BR514" i="37" s="1"/>
  <c r="E515" i="37"/>
  <c r="J515" i="37"/>
  <c r="BE515" i="37"/>
  <c r="BI515" i="37"/>
  <c r="BN515" i="37" s="1"/>
  <c r="BK515" i="37"/>
  <c r="BL515" i="37"/>
  <c r="BQ515" i="37"/>
  <c r="BS515" i="37"/>
  <c r="BP515" i="37" s="1"/>
  <c r="BR515" i="37" s="1"/>
  <c r="E516" i="37"/>
  <c r="J516" i="37"/>
  <c r="BE516" i="37"/>
  <c r="BI516" i="37"/>
  <c r="BN516" i="37" s="1"/>
  <c r="BK516" i="37"/>
  <c r="BL516" i="37"/>
  <c r="BQ516" i="37"/>
  <c r="BS516" i="37"/>
  <c r="BP516" i="37" s="1"/>
  <c r="E517" i="37"/>
  <c r="J517" i="37"/>
  <c r="BE517" i="37"/>
  <c r="BI517" i="37"/>
  <c r="BN517" i="37" s="1"/>
  <c r="BK517" i="37"/>
  <c r="BL517" i="37"/>
  <c r="BQ517" i="37"/>
  <c r="BS517" i="37"/>
  <c r="BP517" i="37" s="1"/>
  <c r="E518" i="37"/>
  <c r="J518" i="37"/>
  <c r="BE518" i="37"/>
  <c r="BI518" i="37"/>
  <c r="BN518" i="37" s="1"/>
  <c r="BK518" i="37"/>
  <c r="BL518" i="37"/>
  <c r="BQ518" i="37"/>
  <c r="BS518" i="37"/>
  <c r="BP518" i="37" s="1"/>
  <c r="BR518" i="37" s="1"/>
  <c r="E519" i="37"/>
  <c r="J519" i="37"/>
  <c r="BE519" i="37"/>
  <c r="BI519" i="37"/>
  <c r="BN519" i="37" s="1"/>
  <c r="BK519" i="37"/>
  <c r="BL519" i="37"/>
  <c r="BQ519" i="37"/>
  <c r="BS519" i="37"/>
  <c r="BP519" i="37" s="1"/>
  <c r="BR519" i="37" s="1"/>
  <c r="E520" i="37"/>
  <c r="J520" i="37"/>
  <c r="BE520" i="37"/>
  <c r="BI520" i="37"/>
  <c r="BN520" i="37" s="1"/>
  <c r="BK520" i="37"/>
  <c r="BL520" i="37"/>
  <c r="BQ520" i="37"/>
  <c r="BS520" i="37"/>
  <c r="BP520" i="37" s="1"/>
  <c r="E521" i="37"/>
  <c r="J521" i="37"/>
  <c r="BE521" i="37"/>
  <c r="BI521" i="37"/>
  <c r="BN521" i="37" s="1"/>
  <c r="BK521" i="37"/>
  <c r="BL521" i="37"/>
  <c r="BQ521" i="37"/>
  <c r="BS521" i="37"/>
  <c r="BP521" i="37" s="1"/>
  <c r="BR521" i="37" s="1"/>
  <c r="E522" i="37"/>
  <c r="J522" i="37"/>
  <c r="BE522" i="37"/>
  <c r="BI522" i="37"/>
  <c r="BN522" i="37" s="1"/>
  <c r="BK522" i="37"/>
  <c r="BL522" i="37"/>
  <c r="BQ522" i="37"/>
  <c r="BS522" i="37"/>
  <c r="BP522" i="37" s="1"/>
  <c r="E523" i="37"/>
  <c r="J523" i="37"/>
  <c r="BE523" i="37"/>
  <c r="BI523" i="37"/>
  <c r="BN523" i="37" s="1"/>
  <c r="BK523" i="37"/>
  <c r="BL523" i="37"/>
  <c r="BQ523" i="37"/>
  <c r="BS523" i="37"/>
  <c r="BP523" i="37" s="1"/>
  <c r="E524" i="37"/>
  <c r="J524" i="37"/>
  <c r="BE524" i="37"/>
  <c r="BI524" i="37"/>
  <c r="BN524" i="37" s="1"/>
  <c r="BK524" i="37"/>
  <c r="BL524" i="37"/>
  <c r="BQ524" i="37"/>
  <c r="BS524" i="37"/>
  <c r="BP524" i="37" s="1"/>
  <c r="BR524" i="37" s="1"/>
  <c r="E525" i="37"/>
  <c r="J525" i="37"/>
  <c r="BE525" i="37"/>
  <c r="BI525" i="37"/>
  <c r="BN525" i="37" s="1"/>
  <c r="BK525" i="37"/>
  <c r="BL525" i="37"/>
  <c r="BQ525" i="37"/>
  <c r="BS525" i="37"/>
  <c r="BP525" i="37" s="1"/>
  <c r="BR525" i="37" s="1"/>
  <c r="E526" i="37"/>
  <c r="J526" i="37"/>
  <c r="BE526" i="37"/>
  <c r="BI526" i="37"/>
  <c r="BN526" i="37" s="1"/>
  <c r="BK526" i="37"/>
  <c r="BL526" i="37"/>
  <c r="BQ526" i="37"/>
  <c r="BS526" i="37"/>
  <c r="BP526" i="37" s="1"/>
  <c r="E527" i="37"/>
  <c r="J527" i="37"/>
  <c r="BE527" i="37"/>
  <c r="BI527" i="37"/>
  <c r="BN527" i="37" s="1"/>
  <c r="BK527" i="37"/>
  <c r="BL527" i="37"/>
  <c r="BQ527" i="37"/>
  <c r="BS527" i="37"/>
  <c r="BP527" i="37" s="1"/>
  <c r="E528" i="37"/>
  <c r="J528" i="37"/>
  <c r="BE528" i="37"/>
  <c r="BI528" i="37"/>
  <c r="BN528" i="37" s="1"/>
  <c r="BK528" i="37"/>
  <c r="BL528" i="37"/>
  <c r="BQ528" i="37"/>
  <c r="BS528" i="37"/>
  <c r="BP528" i="37" s="1"/>
  <c r="BR528" i="37" s="1"/>
  <c r="E529" i="37"/>
  <c r="J529" i="37"/>
  <c r="BE529" i="37"/>
  <c r="BI529" i="37"/>
  <c r="BK529" i="37"/>
  <c r="BL529" i="37"/>
  <c r="BQ529" i="37"/>
  <c r="BS529" i="37"/>
  <c r="BP529" i="37" s="1"/>
  <c r="E530" i="37"/>
  <c r="J530" i="37"/>
  <c r="BE530" i="37"/>
  <c r="BI530" i="37"/>
  <c r="BN530" i="37" s="1"/>
  <c r="BK530" i="37"/>
  <c r="BL530" i="37"/>
  <c r="BQ530" i="37"/>
  <c r="BS530" i="37"/>
  <c r="BP530" i="37" s="1"/>
  <c r="BR530" i="37" s="1"/>
  <c r="E531" i="37"/>
  <c r="J531" i="37"/>
  <c r="BE531" i="37"/>
  <c r="BI531" i="37"/>
  <c r="BN531" i="37" s="1"/>
  <c r="BK531" i="37"/>
  <c r="BL531" i="37"/>
  <c r="BQ531" i="37"/>
  <c r="BS531" i="37"/>
  <c r="BP531" i="37" s="1"/>
  <c r="BR531" i="37" s="1"/>
  <c r="E532" i="37"/>
  <c r="J532" i="37"/>
  <c r="BE532" i="37"/>
  <c r="BI532" i="37"/>
  <c r="BN532" i="37" s="1"/>
  <c r="BK532" i="37"/>
  <c r="BL532" i="37"/>
  <c r="BQ532" i="37"/>
  <c r="BS532" i="37"/>
  <c r="BP532" i="37" s="1"/>
  <c r="BR532" i="37" s="1"/>
  <c r="E533" i="37"/>
  <c r="J533" i="37"/>
  <c r="BE533" i="37"/>
  <c r="BI533" i="37"/>
  <c r="BN533" i="37" s="1"/>
  <c r="BK533" i="37"/>
  <c r="BL533" i="37"/>
  <c r="BQ533" i="37"/>
  <c r="BS533" i="37"/>
  <c r="BP533" i="37" s="1"/>
  <c r="BR533" i="37" s="1"/>
  <c r="E534" i="37"/>
  <c r="J534" i="37"/>
  <c r="BE534" i="37"/>
  <c r="BI534" i="37"/>
  <c r="BK534" i="37"/>
  <c r="BL534" i="37"/>
  <c r="BQ534" i="37"/>
  <c r="BS534" i="37"/>
  <c r="BP534" i="37" s="1"/>
  <c r="BR534" i="37" s="1"/>
  <c r="E535" i="37"/>
  <c r="J535" i="37"/>
  <c r="BE535" i="37"/>
  <c r="BI535" i="37"/>
  <c r="BN535" i="37" s="1"/>
  <c r="BK535" i="37"/>
  <c r="BL535" i="37"/>
  <c r="BQ535" i="37"/>
  <c r="BS535" i="37"/>
  <c r="BP535" i="37" s="1"/>
  <c r="E536" i="37"/>
  <c r="J536" i="37"/>
  <c r="BE536" i="37"/>
  <c r="BI536" i="37"/>
  <c r="BN536" i="37" s="1"/>
  <c r="BK536" i="37"/>
  <c r="BL536" i="37"/>
  <c r="BQ536" i="37"/>
  <c r="BS536" i="37"/>
  <c r="BP536" i="37" s="1"/>
  <c r="E537" i="37"/>
  <c r="J537" i="37"/>
  <c r="BE537" i="37"/>
  <c r="BI537" i="37"/>
  <c r="BN537" i="37" s="1"/>
  <c r="BK537" i="37"/>
  <c r="BL537" i="37"/>
  <c r="BQ537" i="37"/>
  <c r="BS537" i="37"/>
  <c r="BP537" i="37" s="1"/>
  <c r="E538" i="37"/>
  <c r="J538" i="37"/>
  <c r="BE538" i="37"/>
  <c r="BI538" i="37"/>
  <c r="BN538" i="37" s="1"/>
  <c r="BK538" i="37"/>
  <c r="BL538" i="37"/>
  <c r="BQ538" i="37"/>
  <c r="BS538" i="37"/>
  <c r="BP538" i="37" s="1"/>
  <c r="BR538" i="37" s="1"/>
  <c r="E539" i="37"/>
  <c r="J539" i="37"/>
  <c r="BE539" i="37"/>
  <c r="BI539" i="37"/>
  <c r="BN539" i="37" s="1"/>
  <c r="BK539" i="37"/>
  <c r="BL539" i="37"/>
  <c r="BQ539" i="37"/>
  <c r="BS539" i="37"/>
  <c r="BP539" i="37" s="1"/>
  <c r="BR539" i="37" s="1"/>
  <c r="E540" i="37"/>
  <c r="J540" i="37"/>
  <c r="BE540" i="37"/>
  <c r="BI540" i="37"/>
  <c r="BN540" i="37" s="1"/>
  <c r="BK540" i="37"/>
  <c r="BL540" i="37"/>
  <c r="BQ540" i="37"/>
  <c r="BS540" i="37"/>
  <c r="BP540" i="37" s="1"/>
  <c r="E541" i="37"/>
  <c r="J541" i="37"/>
  <c r="BE541" i="37"/>
  <c r="BI541" i="37"/>
  <c r="BN541" i="37" s="1"/>
  <c r="BK541" i="37"/>
  <c r="BL541" i="37"/>
  <c r="BQ541" i="37"/>
  <c r="BS541" i="37"/>
  <c r="BP541" i="37" s="1"/>
  <c r="E542" i="37"/>
  <c r="J542" i="37"/>
  <c r="BE542" i="37"/>
  <c r="BI542" i="37"/>
  <c r="BN542" i="37" s="1"/>
  <c r="BK542" i="37"/>
  <c r="BL542" i="37"/>
  <c r="BQ542" i="37"/>
  <c r="BS542" i="37"/>
  <c r="BP542" i="37" s="1"/>
  <c r="BR542" i="37" s="1"/>
  <c r="E543" i="37"/>
  <c r="J543" i="37"/>
  <c r="BE543" i="37"/>
  <c r="BI543" i="37"/>
  <c r="BN543" i="37" s="1"/>
  <c r="BK543" i="37"/>
  <c r="BL543" i="37"/>
  <c r="BQ543" i="37"/>
  <c r="BS543" i="37"/>
  <c r="BP543" i="37" s="1"/>
  <c r="E544" i="37"/>
  <c r="J544" i="37"/>
  <c r="BE544" i="37"/>
  <c r="BI544" i="37"/>
  <c r="BN544" i="37" s="1"/>
  <c r="BK544" i="37"/>
  <c r="BL544" i="37"/>
  <c r="BQ544" i="37"/>
  <c r="BS544" i="37"/>
  <c r="BP544" i="37" s="1"/>
  <c r="BR544" i="37" s="1"/>
  <c r="E545" i="37"/>
  <c r="J545" i="37"/>
  <c r="BE545" i="37"/>
  <c r="BI545" i="37"/>
  <c r="BN545" i="37" s="1"/>
  <c r="BK545" i="37"/>
  <c r="BL545" i="37"/>
  <c r="BQ545" i="37"/>
  <c r="BS545" i="37"/>
  <c r="BP545" i="37" s="1"/>
  <c r="E546" i="37"/>
  <c r="J546" i="37"/>
  <c r="BE546" i="37"/>
  <c r="BI546" i="37"/>
  <c r="BN546" i="37" s="1"/>
  <c r="BK546" i="37"/>
  <c r="BL546" i="37"/>
  <c r="BQ546" i="37"/>
  <c r="BS546" i="37"/>
  <c r="BP546" i="37" s="1"/>
  <c r="E547" i="37"/>
  <c r="J547" i="37"/>
  <c r="BE547" i="37"/>
  <c r="BI547" i="37"/>
  <c r="BN547" i="37" s="1"/>
  <c r="BK547" i="37"/>
  <c r="BL547" i="37"/>
  <c r="BQ547" i="37"/>
  <c r="BS547" i="37"/>
  <c r="BP547" i="37" s="1"/>
  <c r="BR547" i="37" s="1"/>
  <c r="E548" i="37"/>
  <c r="J548" i="37"/>
  <c r="BE548" i="37"/>
  <c r="BI548" i="37"/>
  <c r="BN548" i="37" s="1"/>
  <c r="BK548" i="37"/>
  <c r="BL548" i="37"/>
  <c r="BQ548" i="37"/>
  <c r="BS548" i="37"/>
  <c r="BP548" i="37" s="1"/>
  <c r="BR548" i="37" s="1"/>
  <c r="E549" i="37"/>
  <c r="J549" i="37"/>
  <c r="BE549" i="37"/>
  <c r="BI549" i="37"/>
  <c r="BN549" i="37" s="1"/>
  <c r="BK549" i="37"/>
  <c r="BL549" i="37"/>
  <c r="BQ549" i="37"/>
  <c r="BS549" i="37"/>
  <c r="BP549" i="37" s="1"/>
  <c r="E550" i="37"/>
  <c r="J550" i="37"/>
  <c r="BE550" i="37"/>
  <c r="BI550" i="37"/>
  <c r="BN550" i="37" s="1"/>
  <c r="BK550" i="37"/>
  <c r="BL550" i="37"/>
  <c r="BQ550" i="37"/>
  <c r="BS550" i="37"/>
  <c r="BP550" i="37" s="1"/>
  <c r="BR550" i="37" s="1"/>
  <c r="E551" i="37"/>
  <c r="J551" i="37"/>
  <c r="BE551" i="37"/>
  <c r="BI551" i="37"/>
  <c r="BN551" i="37" s="1"/>
  <c r="BK551" i="37"/>
  <c r="BL551" i="37"/>
  <c r="BQ551" i="37"/>
  <c r="BS551" i="37"/>
  <c r="BP551" i="37" s="1"/>
  <c r="BR551" i="37" s="1"/>
  <c r="E552" i="37"/>
  <c r="J552" i="37"/>
  <c r="BE552" i="37"/>
  <c r="BI552" i="37"/>
  <c r="BN552" i="37" s="1"/>
  <c r="BK552" i="37"/>
  <c r="BL552" i="37"/>
  <c r="BQ552" i="37"/>
  <c r="BS552" i="37"/>
  <c r="BP552" i="37" s="1"/>
  <c r="E553" i="37"/>
  <c r="J553" i="37"/>
  <c r="BE553" i="37"/>
  <c r="BI553" i="37"/>
  <c r="BN553" i="37" s="1"/>
  <c r="BK553" i="37"/>
  <c r="BL553" i="37"/>
  <c r="BQ553" i="37"/>
  <c r="BS553" i="37"/>
  <c r="BP553" i="37" s="1"/>
  <c r="BR553" i="37" s="1"/>
  <c r="E554" i="37"/>
  <c r="J554" i="37"/>
  <c r="BE554" i="37"/>
  <c r="BI554" i="37"/>
  <c r="BN554" i="37" s="1"/>
  <c r="BK554" i="37"/>
  <c r="BL554" i="37"/>
  <c r="BQ554" i="37"/>
  <c r="BS554" i="37"/>
  <c r="BP554" i="37" s="1"/>
  <c r="E555" i="37"/>
  <c r="J555" i="37"/>
  <c r="BE555" i="37"/>
  <c r="BI555" i="37"/>
  <c r="BN555" i="37" s="1"/>
  <c r="BK555" i="37"/>
  <c r="BL555" i="37"/>
  <c r="BQ555" i="37"/>
  <c r="BS555" i="37"/>
  <c r="BP555" i="37" s="1"/>
  <c r="E556" i="37"/>
  <c r="J556" i="37"/>
  <c r="BE556" i="37"/>
  <c r="BI556" i="37"/>
  <c r="BN556" i="37" s="1"/>
  <c r="BK556" i="37"/>
  <c r="BL556" i="37"/>
  <c r="BQ556" i="37"/>
  <c r="BS556" i="37"/>
  <c r="BP556" i="37" s="1"/>
  <c r="BR556" i="37" s="1"/>
  <c r="E557" i="37"/>
  <c r="J557" i="37"/>
  <c r="BE557" i="37"/>
  <c r="BI557" i="37"/>
  <c r="BN557" i="37" s="1"/>
  <c r="BK557" i="37"/>
  <c r="BL557" i="37"/>
  <c r="BQ557" i="37"/>
  <c r="BS557" i="37"/>
  <c r="BP557" i="37" s="1"/>
  <c r="BR557" i="37" s="1"/>
  <c r="E558" i="37"/>
  <c r="J558" i="37"/>
  <c r="BE558" i="37"/>
  <c r="BI558" i="37"/>
  <c r="BN558" i="37" s="1"/>
  <c r="BK558" i="37"/>
  <c r="BL558" i="37"/>
  <c r="BQ558" i="37"/>
  <c r="BS558" i="37"/>
  <c r="BP558" i="37" s="1"/>
  <c r="E559" i="37"/>
  <c r="J559" i="37"/>
  <c r="BE559" i="37"/>
  <c r="BI559" i="37"/>
  <c r="BN559" i="37" s="1"/>
  <c r="BK559" i="37"/>
  <c r="BL559" i="37"/>
  <c r="BQ559" i="37"/>
  <c r="BS559" i="37"/>
  <c r="BP559" i="37" s="1"/>
  <c r="BR559" i="37" s="1"/>
  <c r="E560" i="37"/>
  <c r="J560" i="37"/>
  <c r="BE560" i="37"/>
  <c r="BI560" i="37"/>
  <c r="BN560" i="37" s="1"/>
  <c r="BK560" i="37"/>
  <c r="BL560" i="37"/>
  <c r="BQ560" i="37"/>
  <c r="BS560" i="37"/>
  <c r="BP560" i="37" s="1"/>
  <c r="BR560" i="37" s="1"/>
  <c r="E561" i="37"/>
  <c r="J561" i="37"/>
  <c r="BE561" i="37"/>
  <c r="BI561" i="37"/>
  <c r="BN561" i="37" s="1"/>
  <c r="BK561" i="37"/>
  <c r="BL561" i="37"/>
  <c r="BQ561" i="37"/>
  <c r="BS561" i="37"/>
  <c r="BP561" i="37" s="1"/>
  <c r="BR561" i="37" s="1"/>
  <c r="E562" i="37"/>
  <c r="J562" i="37"/>
  <c r="BE562" i="37"/>
  <c r="BI562" i="37"/>
  <c r="BN562" i="37" s="1"/>
  <c r="BK562" i="37"/>
  <c r="BL562" i="37"/>
  <c r="BQ562" i="37"/>
  <c r="BS562" i="37"/>
  <c r="BP562" i="37" s="1"/>
  <c r="E563" i="37"/>
  <c r="J563" i="37"/>
  <c r="BE563" i="37"/>
  <c r="BI563" i="37"/>
  <c r="BN563" i="37" s="1"/>
  <c r="BK563" i="37"/>
  <c r="BL563" i="37"/>
  <c r="BQ563" i="37"/>
  <c r="BS563" i="37"/>
  <c r="BP563" i="37" s="1"/>
  <c r="BR563" i="37" s="1"/>
  <c r="E564" i="37"/>
  <c r="J564" i="37"/>
  <c r="BE564" i="37"/>
  <c r="BI564" i="37"/>
  <c r="BK564" i="37"/>
  <c r="BL564" i="37"/>
  <c r="BQ564" i="37"/>
  <c r="BS564" i="37"/>
  <c r="BP564" i="37" s="1"/>
  <c r="E565" i="37"/>
  <c r="J565" i="37"/>
  <c r="BE565" i="37"/>
  <c r="BI565" i="37"/>
  <c r="BN565" i="37" s="1"/>
  <c r="BK565" i="37"/>
  <c r="BL565" i="37"/>
  <c r="BQ565" i="37"/>
  <c r="BS565" i="37"/>
  <c r="BP565" i="37" s="1"/>
  <c r="BR565" i="37" s="1"/>
  <c r="E566" i="37"/>
  <c r="J566" i="37"/>
  <c r="BE566" i="37"/>
  <c r="BI566" i="37"/>
  <c r="BN566" i="37" s="1"/>
  <c r="BK566" i="37"/>
  <c r="BL566" i="37"/>
  <c r="BQ566" i="37"/>
  <c r="BS566" i="37"/>
  <c r="BP566" i="37" s="1"/>
  <c r="E567" i="37"/>
  <c r="J567" i="37"/>
  <c r="BE567" i="37"/>
  <c r="BI567" i="37"/>
  <c r="BN567" i="37" s="1"/>
  <c r="BK567" i="37"/>
  <c r="BL567" i="37"/>
  <c r="BQ567" i="37"/>
  <c r="BS567" i="37"/>
  <c r="BP567" i="37" s="1"/>
  <c r="BR567" i="37" s="1"/>
  <c r="E568" i="37"/>
  <c r="J568" i="37"/>
  <c r="BE568" i="37"/>
  <c r="BI568" i="37"/>
  <c r="BK568" i="37"/>
  <c r="BL568" i="37"/>
  <c r="BQ568" i="37"/>
  <c r="BS568" i="37"/>
  <c r="BP568" i="37" s="1"/>
  <c r="E569" i="37"/>
  <c r="J569" i="37"/>
  <c r="BE569" i="37"/>
  <c r="BI569" i="37"/>
  <c r="BN569" i="37" s="1"/>
  <c r="BK569" i="37"/>
  <c r="BL569" i="37"/>
  <c r="BQ569" i="37"/>
  <c r="BS569" i="37"/>
  <c r="BP569" i="37" s="1"/>
  <c r="BR569" i="37" s="1"/>
  <c r="E570" i="37"/>
  <c r="J570" i="37"/>
  <c r="BE570" i="37"/>
  <c r="BI570" i="37"/>
  <c r="BN570" i="37" s="1"/>
  <c r="BK570" i="37"/>
  <c r="BL570" i="37"/>
  <c r="BQ570" i="37"/>
  <c r="BS570" i="37"/>
  <c r="BP570" i="37" s="1"/>
  <c r="E571" i="37"/>
  <c r="J571" i="37"/>
  <c r="BE571" i="37"/>
  <c r="BI571" i="37"/>
  <c r="BN571" i="37" s="1"/>
  <c r="BK571" i="37"/>
  <c r="BL571" i="37"/>
  <c r="BQ571" i="37"/>
  <c r="BS571" i="37"/>
  <c r="BP571" i="37" s="1"/>
  <c r="E572" i="37"/>
  <c r="J572" i="37"/>
  <c r="BE572" i="37"/>
  <c r="BI572" i="37"/>
  <c r="BN572" i="37" s="1"/>
  <c r="BK572" i="37"/>
  <c r="BL572" i="37"/>
  <c r="BQ572" i="37"/>
  <c r="BS572" i="37"/>
  <c r="BP572" i="37" s="1"/>
  <c r="E573" i="37"/>
  <c r="J573" i="37"/>
  <c r="BE573" i="37"/>
  <c r="BI573" i="37"/>
  <c r="BN573" i="37" s="1"/>
  <c r="BK573" i="37"/>
  <c r="BL573" i="37"/>
  <c r="BQ573" i="37"/>
  <c r="BS573" i="37"/>
  <c r="BP573" i="37" s="1"/>
  <c r="BR573" i="37" s="1"/>
  <c r="E574" i="37"/>
  <c r="J574" i="37"/>
  <c r="BE574" i="37"/>
  <c r="BI574" i="37"/>
  <c r="BN574" i="37" s="1"/>
  <c r="BK574" i="37"/>
  <c r="BL574" i="37"/>
  <c r="BQ574" i="37"/>
  <c r="BS574" i="37"/>
  <c r="BP574" i="37" s="1"/>
  <c r="BR574" i="37" s="1"/>
  <c r="E575" i="37"/>
  <c r="J575" i="37"/>
  <c r="BE575" i="37"/>
  <c r="BI575" i="37"/>
  <c r="BN575" i="37" s="1"/>
  <c r="BK575" i="37"/>
  <c r="BL575" i="37"/>
  <c r="BQ575" i="37"/>
  <c r="BS575" i="37"/>
  <c r="BP575" i="37" s="1"/>
  <c r="BR575" i="37" s="1"/>
  <c r="E576" i="37"/>
  <c r="J576" i="37"/>
  <c r="BE576" i="37"/>
  <c r="BI576" i="37"/>
  <c r="BN576" i="37" s="1"/>
  <c r="BK576" i="37"/>
  <c r="BL576" i="37"/>
  <c r="BQ576" i="37"/>
  <c r="BS576" i="37"/>
  <c r="BP576" i="37" s="1"/>
  <c r="E577" i="37"/>
  <c r="J577" i="37"/>
  <c r="BE577" i="37"/>
  <c r="BI577" i="37"/>
  <c r="BN577" i="37" s="1"/>
  <c r="BK577" i="37"/>
  <c r="BL577" i="37"/>
  <c r="BQ577" i="37"/>
  <c r="BS577" i="37"/>
  <c r="BP577" i="37" s="1"/>
  <c r="BR577" i="37" s="1"/>
  <c r="E578" i="37"/>
  <c r="J578" i="37"/>
  <c r="BE578" i="37"/>
  <c r="BI578" i="37"/>
  <c r="BN578" i="37" s="1"/>
  <c r="BK578" i="37"/>
  <c r="BL578" i="37"/>
  <c r="BQ578" i="37"/>
  <c r="BS578" i="37"/>
  <c r="BP578" i="37" s="1"/>
  <c r="E579" i="37"/>
  <c r="J579" i="37"/>
  <c r="BE579" i="37"/>
  <c r="BI579" i="37"/>
  <c r="BN579" i="37" s="1"/>
  <c r="BK579" i="37"/>
  <c r="BL579" i="37"/>
  <c r="BQ579" i="37"/>
  <c r="BS579" i="37"/>
  <c r="BP579" i="37" s="1"/>
  <c r="BR579" i="37" s="1"/>
  <c r="E580" i="37"/>
  <c r="J580" i="37"/>
  <c r="BE580" i="37"/>
  <c r="BI580" i="37"/>
  <c r="BN580" i="37" s="1"/>
  <c r="BK580" i="37"/>
  <c r="BL580" i="37"/>
  <c r="BQ580" i="37"/>
  <c r="BS580" i="37"/>
  <c r="BP580" i="37" s="1"/>
  <c r="BR580" i="37" s="1"/>
  <c r="E581" i="37"/>
  <c r="J581" i="37"/>
  <c r="BE581" i="37"/>
  <c r="BI581" i="37"/>
  <c r="BN581" i="37" s="1"/>
  <c r="BK581" i="37"/>
  <c r="BL581" i="37"/>
  <c r="BQ581" i="37"/>
  <c r="BS581" i="37"/>
  <c r="BP581" i="37" s="1"/>
  <c r="BR581" i="37" s="1"/>
  <c r="E582" i="37"/>
  <c r="J582" i="37"/>
  <c r="BE582" i="37"/>
  <c r="BI582" i="37"/>
  <c r="BN582" i="37" s="1"/>
  <c r="BK582" i="37"/>
  <c r="BL582" i="37"/>
  <c r="BQ582" i="37"/>
  <c r="BS582" i="37"/>
  <c r="BP582" i="37" s="1"/>
  <c r="E583" i="37"/>
  <c r="J583" i="37"/>
  <c r="BE583" i="37"/>
  <c r="BI583" i="37"/>
  <c r="BN583" i="37" s="1"/>
  <c r="BK583" i="37"/>
  <c r="BL583" i="37"/>
  <c r="BQ583" i="37"/>
  <c r="BS583" i="37"/>
  <c r="BP583" i="37" s="1"/>
  <c r="BR583" i="37" s="1"/>
  <c r="E584" i="37"/>
  <c r="J584" i="37"/>
  <c r="BE584" i="37"/>
  <c r="BI584" i="37"/>
  <c r="BN584" i="37" s="1"/>
  <c r="BK584" i="37"/>
  <c r="BL584" i="37"/>
  <c r="BQ584" i="37"/>
  <c r="BS584" i="37"/>
  <c r="BP584" i="37" s="1"/>
  <c r="BR584" i="37" s="1"/>
  <c r="E585" i="37"/>
  <c r="J585" i="37"/>
  <c r="BE585" i="37"/>
  <c r="BI585" i="37"/>
  <c r="BK585" i="37"/>
  <c r="BL585" i="37"/>
  <c r="BQ585" i="37"/>
  <c r="BS585" i="37"/>
  <c r="BP585" i="37" s="1"/>
  <c r="E586" i="37"/>
  <c r="J586" i="37"/>
  <c r="BE586" i="37"/>
  <c r="BI586" i="37"/>
  <c r="BN586" i="37" s="1"/>
  <c r="BK586" i="37"/>
  <c r="BL586" i="37"/>
  <c r="BQ586" i="37"/>
  <c r="BS586" i="37"/>
  <c r="BP586" i="37" s="1"/>
  <c r="BR586" i="37" s="1"/>
  <c r="E587" i="37"/>
  <c r="J587" i="37"/>
  <c r="BE587" i="37"/>
  <c r="BI587" i="37"/>
  <c r="BN587" i="37" s="1"/>
  <c r="BK587" i="37"/>
  <c r="BL587" i="37"/>
  <c r="BQ587" i="37"/>
  <c r="BS587" i="37"/>
  <c r="BP587" i="37" s="1"/>
  <c r="E588" i="37"/>
  <c r="J588" i="37"/>
  <c r="BE588" i="37"/>
  <c r="BI588" i="37"/>
  <c r="BN588" i="37" s="1"/>
  <c r="BK588" i="37"/>
  <c r="BL588" i="37"/>
  <c r="BQ588" i="37"/>
  <c r="BS588" i="37"/>
  <c r="BP588" i="37" s="1"/>
  <c r="E589" i="37"/>
  <c r="J589" i="37"/>
  <c r="BE589" i="37"/>
  <c r="BI589" i="37"/>
  <c r="BN589" i="37" s="1"/>
  <c r="BK589" i="37"/>
  <c r="BL589" i="37"/>
  <c r="BQ589" i="37"/>
  <c r="BS589" i="37"/>
  <c r="BP589" i="37" s="1"/>
  <c r="BR589" i="37" s="1"/>
  <c r="E590" i="37"/>
  <c r="J590" i="37"/>
  <c r="BE590" i="37"/>
  <c r="BI590" i="37"/>
  <c r="BN590" i="37" s="1"/>
  <c r="BK590" i="37"/>
  <c r="BL590" i="37"/>
  <c r="BQ590" i="37"/>
  <c r="BS590" i="37"/>
  <c r="BP590" i="37" s="1"/>
  <c r="E591" i="37"/>
  <c r="J591" i="37"/>
  <c r="BE591" i="37"/>
  <c r="BI591" i="37"/>
  <c r="BN591" i="37" s="1"/>
  <c r="BK591" i="37"/>
  <c r="BL591" i="37"/>
  <c r="BQ591" i="37"/>
  <c r="BS591" i="37"/>
  <c r="BP591" i="37" s="1"/>
  <c r="BR591" i="37" s="1"/>
  <c r="E592" i="37"/>
  <c r="J592" i="37"/>
  <c r="BE592" i="37"/>
  <c r="BI592" i="37"/>
  <c r="BN592" i="37" s="1"/>
  <c r="BK592" i="37"/>
  <c r="BL592" i="37"/>
  <c r="BQ592" i="37"/>
  <c r="BS592" i="37"/>
  <c r="BP592" i="37" s="1"/>
  <c r="BR592" i="37" s="1"/>
  <c r="E593" i="37"/>
  <c r="J593" i="37"/>
  <c r="BE593" i="37"/>
  <c r="BI593" i="37"/>
  <c r="BN593" i="37" s="1"/>
  <c r="BK593" i="37"/>
  <c r="BL593" i="37"/>
  <c r="BQ593" i="37"/>
  <c r="BS593" i="37"/>
  <c r="BP593" i="37" s="1"/>
  <c r="BR593" i="37" s="1"/>
  <c r="E594" i="37"/>
  <c r="J594" i="37"/>
  <c r="BE594" i="37"/>
  <c r="BI594" i="37"/>
  <c r="BN594" i="37" s="1"/>
  <c r="BK594" i="37"/>
  <c r="BL594" i="37"/>
  <c r="BQ594" i="37"/>
  <c r="BS594" i="37"/>
  <c r="BP594" i="37" s="1"/>
  <c r="BR594" i="37" s="1"/>
  <c r="E595" i="37"/>
  <c r="J595" i="37"/>
  <c r="BE595" i="37"/>
  <c r="BI595" i="37"/>
  <c r="BN595" i="37" s="1"/>
  <c r="BK595" i="37"/>
  <c r="BL595" i="37"/>
  <c r="BQ595" i="37"/>
  <c r="BS595" i="37"/>
  <c r="BP595" i="37" s="1"/>
  <c r="BR595" i="37" s="1"/>
  <c r="E596" i="37"/>
  <c r="J596" i="37"/>
  <c r="BE596" i="37"/>
  <c r="BI596" i="37"/>
  <c r="BN596" i="37" s="1"/>
  <c r="BK596" i="37"/>
  <c r="BL596" i="37"/>
  <c r="BQ596" i="37"/>
  <c r="BS596" i="37"/>
  <c r="BP596" i="37" s="1"/>
  <c r="BR596" i="37" s="1"/>
  <c r="E597" i="37"/>
  <c r="J597" i="37"/>
  <c r="BE597" i="37"/>
  <c r="BI597" i="37"/>
  <c r="BN597" i="37" s="1"/>
  <c r="BK597" i="37"/>
  <c r="BL597" i="37"/>
  <c r="BQ597" i="37"/>
  <c r="BS597" i="37"/>
  <c r="BP597" i="37" s="1"/>
  <c r="E598" i="37"/>
  <c r="J598" i="37"/>
  <c r="BE598" i="37"/>
  <c r="BI598" i="37"/>
  <c r="BK598" i="37"/>
  <c r="BL598" i="37"/>
  <c r="BQ598" i="37"/>
  <c r="BS598" i="37"/>
  <c r="BP598" i="37" s="1"/>
  <c r="E599" i="37"/>
  <c r="J599" i="37"/>
  <c r="BE599" i="37"/>
  <c r="BI599" i="37"/>
  <c r="BN599" i="37" s="1"/>
  <c r="BK599" i="37"/>
  <c r="BL599" i="37"/>
  <c r="BQ599" i="37"/>
  <c r="BS599" i="37"/>
  <c r="BP599" i="37" s="1"/>
  <c r="BR599" i="37" s="1"/>
  <c r="E600" i="37"/>
  <c r="J600" i="37"/>
  <c r="BE600" i="37"/>
  <c r="BI600" i="37"/>
  <c r="BN600" i="37" s="1"/>
  <c r="BK600" i="37"/>
  <c r="BL600" i="37"/>
  <c r="BQ600" i="37"/>
  <c r="BS600" i="37"/>
  <c r="BP600" i="37" s="1"/>
  <c r="BR600" i="37" s="1"/>
  <c r="E601" i="37"/>
  <c r="J601" i="37"/>
  <c r="BE601" i="37"/>
  <c r="BI601" i="37"/>
  <c r="BN601" i="37" s="1"/>
  <c r="BK601" i="37"/>
  <c r="BL601" i="37"/>
  <c r="BQ601" i="37"/>
  <c r="BS601" i="37"/>
  <c r="BP601" i="37" s="1"/>
  <c r="BR601" i="37" s="1"/>
  <c r="E602" i="37"/>
  <c r="J602" i="37"/>
  <c r="BE602" i="37"/>
  <c r="BI602" i="37"/>
  <c r="BN602" i="37" s="1"/>
  <c r="BK602" i="37"/>
  <c r="BL602" i="37"/>
  <c r="BQ602" i="37"/>
  <c r="BS602" i="37"/>
  <c r="BP602" i="37" s="1"/>
  <c r="E603" i="37"/>
  <c r="J603" i="37"/>
  <c r="BE603" i="37"/>
  <c r="BI603" i="37"/>
  <c r="BK603" i="37"/>
  <c r="BL603" i="37"/>
  <c r="BQ603" i="37"/>
  <c r="BS603" i="37"/>
  <c r="BP603" i="37" s="1"/>
  <c r="E604" i="37"/>
  <c r="J604" i="37"/>
  <c r="BE604" i="37"/>
  <c r="BI604" i="37"/>
  <c r="BK604" i="37"/>
  <c r="BL604" i="37"/>
  <c r="BQ604" i="37"/>
  <c r="BS604" i="37"/>
  <c r="BP604" i="37" s="1"/>
  <c r="BR604" i="37" s="1"/>
  <c r="E605" i="37"/>
  <c r="J605" i="37"/>
  <c r="BE605" i="37"/>
  <c r="BI605" i="37"/>
  <c r="BN605" i="37" s="1"/>
  <c r="BK605" i="37"/>
  <c r="BL605" i="37"/>
  <c r="BP605" i="37"/>
  <c r="BR605" i="37" s="1"/>
  <c r="BQ605" i="37"/>
  <c r="BS605" i="37"/>
  <c r="E606" i="37"/>
  <c r="J606" i="37"/>
  <c r="BE606" i="37"/>
  <c r="BI606" i="37"/>
  <c r="BN606" i="37" s="1"/>
  <c r="BK606" i="37"/>
  <c r="BL606" i="37"/>
  <c r="BQ606" i="37"/>
  <c r="BS606" i="37"/>
  <c r="BP606" i="37" s="1"/>
  <c r="E607" i="37"/>
  <c r="J607" i="37"/>
  <c r="BE607" i="37"/>
  <c r="BI607" i="37"/>
  <c r="BN607" i="37" s="1"/>
  <c r="BK607" i="37"/>
  <c r="BL607" i="37"/>
  <c r="BQ607" i="37"/>
  <c r="BS607" i="37"/>
  <c r="BP607" i="37" s="1"/>
  <c r="BR607" i="37" s="1"/>
  <c r="E608" i="37"/>
  <c r="J608" i="37"/>
  <c r="BE608" i="37"/>
  <c r="BI608" i="37"/>
  <c r="BN608" i="37" s="1"/>
  <c r="BK608" i="37"/>
  <c r="BL608" i="37"/>
  <c r="BQ608" i="37"/>
  <c r="BS608" i="37"/>
  <c r="BP608" i="37" s="1"/>
  <c r="E609" i="37"/>
  <c r="J609" i="37"/>
  <c r="BE609" i="37"/>
  <c r="BI609" i="37"/>
  <c r="BN609" i="37" s="1"/>
  <c r="BK609" i="37"/>
  <c r="BL609" i="37"/>
  <c r="BQ609" i="37"/>
  <c r="BS609" i="37"/>
  <c r="BP609" i="37" s="1"/>
  <c r="E610" i="37"/>
  <c r="J610" i="37"/>
  <c r="BE610" i="37"/>
  <c r="BI610" i="37"/>
  <c r="BK610" i="37"/>
  <c r="BL610" i="37"/>
  <c r="BQ610" i="37"/>
  <c r="BS610" i="37"/>
  <c r="BP610" i="37" s="1"/>
  <c r="BR610" i="37" s="1"/>
  <c r="E611" i="37"/>
  <c r="J611" i="37"/>
  <c r="BE611" i="37"/>
  <c r="BI611" i="37"/>
  <c r="BN611" i="37" s="1"/>
  <c r="BK611" i="37"/>
  <c r="BL611" i="37"/>
  <c r="BQ611" i="37"/>
  <c r="BS611" i="37"/>
  <c r="BP611" i="37" s="1"/>
  <c r="BR611" i="37" s="1"/>
  <c r="E612" i="37"/>
  <c r="J612" i="37"/>
  <c r="BE612" i="37"/>
  <c r="BI612" i="37"/>
  <c r="BN612" i="37" s="1"/>
  <c r="BK612" i="37"/>
  <c r="BL612" i="37"/>
  <c r="BQ612" i="37"/>
  <c r="BS612" i="37"/>
  <c r="BP612" i="37" s="1"/>
  <c r="BR612" i="37" s="1"/>
  <c r="E613" i="37"/>
  <c r="J613" i="37"/>
  <c r="BE613" i="37"/>
  <c r="BI613" i="37"/>
  <c r="BN613" i="37" s="1"/>
  <c r="BK613" i="37"/>
  <c r="BL613" i="37"/>
  <c r="BQ613" i="37"/>
  <c r="BS613" i="37"/>
  <c r="BP613" i="37" s="1"/>
  <c r="BR613" i="37" s="1"/>
  <c r="E614" i="37"/>
  <c r="J614" i="37"/>
  <c r="BE614" i="37"/>
  <c r="BI614" i="37"/>
  <c r="BN614" i="37" s="1"/>
  <c r="BK614" i="37"/>
  <c r="BL614" i="37"/>
  <c r="BQ614" i="37"/>
  <c r="BS614" i="37"/>
  <c r="BP614" i="37" s="1"/>
  <c r="BR614" i="37" s="1"/>
  <c r="E615" i="37"/>
  <c r="J615" i="37"/>
  <c r="BE615" i="37"/>
  <c r="BI615" i="37"/>
  <c r="BN615" i="37" s="1"/>
  <c r="BK615" i="37"/>
  <c r="BL615" i="37"/>
  <c r="BQ615" i="37"/>
  <c r="BS615" i="37"/>
  <c r="BP615" i="37" s="1"/>
  <c r="BR615" i="37" s="1"/>
  <c r="E616" i="37"/>
  <c r="J616" i="37"/>
  <c r="BE616" i="37"/>
  <c r="BI616" i="37"/>
  <c r="BN616" i="37" s="1"/>
  <c r="BK616" i="37"/>
  <c r="BL616" i="37"/>
  <c r="BQ616" i="37"/>
  <c r="BS616" i="37"/>
  <c r="BP616" i="37" s="1"/>
  <c r="E617" i="37"/>
  <c r="J617" i="37"/>
  <c r="BE617" i="37"/>
  <c r="BI617" i="37"/>
  <c r="BN617" i="37" s="1"/>
  <c r="BK617" i="37"/>
  <c r="BL617" i="37"/>
  <c r="BQ617" i="37"/>
  <c r="BS617" i="37"/>
  <c r="BP617" i="37" s="1"/>
  <c r="BR617" i="37" s="1"/>
  <c r="E618" i="37"/>
  <c r="J618" i="37"/>
  <c r="BE618" i="37"/>
  <c r="BI618" i="37"/>
  <c r="BN618" i="37" s="1"/>
  <c r="BK618" i="37"/>
  <c r="BL618" i="37"/>
  <c r="BQ618" i="37"/>
  <c r="BS618" i="37"/>
  <c r="BP618" i="37" s="1"/>
  <c r="BR618" i="37" s="1"/>
  <c r="E619" i="37"/>
  <c r="J619" i="37"/>
  <c r="BE619" i="37"/>
  <c r="BI619" i="37"/>
  <c r="BK619" i="37"/>
  <c r="BL619" i="37"/>
  <c r="BQ619" i="37"/>
  <c r="BS619" i="37"/>
  <c r="BP619" i="37" s="1"/>
  <c r="BR619" i="37" s="1"/>
  <c r="E620" i="37"/>
  <c r="J620" i="37"/>
  <c r="BE620" i="37"/>
  <c r="BI620" i="37"/>
  <c r="BN620" i="37" s="1"/>
  <c r="BK620" i="37"/>
  <c r="BL620" i="37"/>
  <c r="BQ620" i="37"/>
  <c r="BS620" i="37"/>
  <c r="BP620" i="37" s="1"/>
  <c r="BR620" i="37" s="1"/>
  <c r="E621" i="37"/>
  <c r="J621" i="37"/>
  <c r="BE621" i="37"/>
  <c r="BI621" i="37"/>
  <c r="BN621" i="37" s="1"/>
  <c r="BK621" i="37"/>
  <c r="BL621" i="37"/>
  <c r="BQ621" i="37"/>
  <c r="BS621" i="37"/>
  <c r="BP621" i="37" s="1"/>
  <c r="BR621" i="37" s="1"/>
  <c r="E622" i="37"/>
  <c r="J622" i="37"/>
  <c r="BE622" i="37"/>
  <c r="BI622" i="37"/>
  <c r="BN622" i="37" s="1"/>
  <c r="BK622" i="37"/>
  <c r="BL622" i="37"/>
  <c r="BQ622" i="37"/>
  <c r="BS622" i="37"/>
  <c r="BP622" i="37" s="1"/>
  <c r="BR622" i="37" s="1"/>
  <c r="E623" i="37"/>
  <c r="J623" i="37"/>
  <c r="BE623" i="37"/>
  <c r="BI623" i="37"/>
  <c r="BN623" i="37" s="1"/>
  <c r="BK623" i="37"/>
  <c r="BL623" i="37"/>
  <c r="BQ623" i="37"/>
  <c r="BS623" i="37"/>
  <c r="BP623" i="37" s="1"/>
  <c r="BR623" i="37" s="1"/>
  <c r="E624" i="37"/>
  <c r="J624" i="37"/>
  <c r="BE624" i="37"/>
  <c r="BI624" i="37"/>
  <c r="BN624" i="37" s="1"/>
  <c r="BK624" i="37"/>
  <c r="BL624" i="37"/>
  <c r="BQ624" i="37"/>
  <c r="BS624" i="37"/>
  <c r="BP624" i="37" s="1"/>
  <c r="BR624" i="37" s="1"/>
  <c r="E625" i="37"/>
  <c r="J625" i="37"/>
  <c r="BE625" i="37"/>
  <c r="BI625" i="37"/>
  <c r="BN625" i="37" s="1"/>
  <c r="BK625" i="37"/>
  <c r="BL625" i="37"/>
  <c r="BQ625" i="37"/>
  <c r="BS625" i="37"/>
  <c r="BP625" i="37" s="1"/>
  <c r="BR625" i="37" s="1"/>
  <c r="E626" i="37"/>
  <c r="J626" i="37"/>
  <c r="BE626" i="37"/>
  <c r="BI626" i="37"/>
  <c r="BN626" i="37" s="1"/>
  <c r="BK626" i="37"/>
  <c r="BL626" i="37"/>
  <c r="BQ626" i="37"/>
  <c r="BS626" i="37"/>
  <c r="BP626" i="37" s="1"/>
  <c r="E627" i="37"/>
  <c r="J627" i="37"/>
  <c r="BE627" i="37"/>
  <c r="BI627" i="37"/>
  <c r="BN627" i="37" s="1"/>
  <c r="BK627" i="37"/>
  <c r="BL627" i="37"/>
  <c r="BQ627" i="37"/>
  <c r="BS627" i="37"/>
  <c r="BP627" i="37" s="1"/>
  <c r="BR627" i="37" s="1"/>
  <c r="E628" i="37"/>
  <c r="J628" i="37"/>
  <c r="BE628" i="37"/>
  <c r="BI628" i="37"/>
  <c r="BN628" i="37" s="1"/>
  <c r="BK628" i="37"/>
  <c r="BL628" i="37"/>
  <c r="BQ628" i="37"/>
  <c r="BS628" i="37"/>
  <c r="BP628" i="37" s="1"/>
  <c r="BR628" i="37" s="1"/>
  <c r="E629" i="37"/>
  <c r="J629" i="37"/>
  <c r="BE629" i="37"/>
  <c r="BI629" i="37"/>
  <c r="BN629" i="37" s="1"/>
  <c r="BK629" i="37"/>
  <c r="BL629" i="37"/>
  <c r="BQ629" i="37"/>
  <c r="BS629" i="37"/>
  <c r="BP629" i="37" s="1"/>
  <c r="BR629" i="37" s="1"/>
  <c r="E630" i="37"/>
  <c r="J630" i="37"/>
  <c r="BE630" i="37"/>
  <c r="BI630" i="37"/>
  <c r="BN630" i="37" s="1"/>
  <c r="BK630" i="37"/>
  <c r="BL630" i="37"/>
  <c r="BQ630" i="37"/>
  <c r="BS630" i="37"/>
  <c r="BP630" i="37" s="1"/>
  <c r="BR630" i="37" s="1"/>
  <c r="E631" i="37"/>
  <c r="J631" i="37"/>
  <c r="BE631" i="37"/>
  <c r="BI631" i="37"/>
  <c r="BN631" i="37" s="1"/>
  <c r="BK631" i="37"/>
  <c r="BL631" i="37"/>
  <c r="BQ631" i="37"/>
  <c r="BS631" i="37"/>
  <c r="BP631" i="37" s="1"/>
  <c r="E632" i="37"/>
  <c r="J632" i="37"/>
  <c r="BE632" i="37"/>
  <c r="BI632" i="37"/>
  <c r="BK632" i="37"/>
  <c r="BL632" i="37"/>
  <c r="BQ632" i="37"/>
  <c r="BS632" i="37"/>
  <c r="BP632" i="37" s="1"/>
  <c r="BR632" i="37" s="1"/>
  <c r="E633" i="37"/>
  <c r="J633" i="37"/>
  <c r="BE633" i="37"/>
  <c r="BI633" i="37"/>
  <c r="BN633" i="37" s="1"/>
  <c r="BK633" i="37"/>
  <c r="BL633" i="37"/>
  <c r="BQ633" i="37"/>
  <c r="BS633" i="37"/>
  <c r="BP633" i="37" s="1"/>
  <c r="BR633" i="37" s="1"/>
  <c r="E634" i="37"/>
  <c r="J634" i="37"/>
  <c r="BE634" i="37"/>
  <c r="BI634" i="37"/>
  <c r="BN634" i="37" s="1"/>
  <c r="BK634" i="37"/>
  <c r="BL634" i="37"/>
  <c r="BQ634" i="37"/>
  <c r="BS634" i="37"/>
  <c r="BP634" i="37" s="1"/>
  <c r="BR634" i="37" s="1"/>
  <c r="E635" i="37"/>
  <c r="J635" i="37"/>
  <c r="BE635" i="37"/>
  <c r="BI635" i="37"/>
  <c r="BN635" i="37" s="1"/>
  <c r="BK635" i="37"/>
  <c r="BL635" i="37"/>
  <c r="BQ635" i="37"/>
  <c r="BS635" i="37"/>
  <c r="BP635" i="37" s="1"/>
  <c r="BR635" i="37" s="1"/>
  <c r="E636" i="37"/>
  <c r="J636" i="37"/>
  <c r="BE636" i="37"/>
  <c r="BI636" i="37"/>
  <c r="BN636" i="37" s="1"/>
  <c r="BK636" i="37"/>
  <c r="BL636" i="37"/>
  <c r="BQ636" i="37"/>
  <c r="BS636" i="37"/>
  <c r="BP636" i="37" s="1"/>
  <c r="E637" i="37"/>
  <c r="J637" i="37"/>
  <c r="BE637" i="37"/>
  <c r="BI637" i="37"/>
  <c r="BN637" i="37" s="1"/>
  <c r="BK637" i="37"/>
  <c r="BL637" i="37"/>
  <c r="BQ637" i="37"/>
  <c r="BS637" i="37"/>
  <c r="BP637" i="37" s="1"/>
  <c r="BR637" i="37" s="1"/>
  <c r="E638" i="37"/>
  <c r="J638" i="37"/>
  <c r="BE638" i="37"/>
  <c r="BI638" i="37"/>
  <c r="BN638" i="37" s="1"/>
  <c r="BK638" i="37"/>
  <c r="BL638" i="37"/>
  <c r="BQ638" i="37"/>
  <c r="BS638" i="37"/>
  <c r="BP638" i="37" s="1"/>
  <c r="BR638" i="37" s="1"/>
  <c r="E639" i="37"/>
  <c r="J639" i="37"/>
  <c r="BE639" i="37"/>
  <c r="BI639" i="37"/>
  <c r="BN639" i="37" s="1"/>
  <c r="BK639" i="37"/>
  <c r="BL639" i="37"/>
  <c r="BQ639" i="37"/>
  <c r="BS639" i="37"/>
  <c r="BP639" i="37" s="1"/>
  <c r="BR639" i="37" s="1"/>
  <c r="E640" i="37"/>
  <c r="J640" i="37"/>
  <c r="BE640" i="37"/>
  <c r="BI640" i="37"/>
  <c r="BN640" i="37" s="1"/>
  <c r="BK640" i="37"/>
  <c r="BL640" i="37"/>
  <c r="BQ640" i="37"/>
  <c r="BS640" i="37"/>
  <c r="BP640" i="37" s="1"/>
  <c r="E641" i="37"/>
  <c r="J641" i="37"/>
  <c r="BE641" i="37"/>
  <c r="BI641" i="37"/>
  <c r="BK641" i="37"/>
  <c r="BL641" i="37"/>
  <c r="BQ641" i="37"/>
  <c r="BS641" i="37"/>
  <c r="BP641" i="37" s="1"/>
  <c r="E642" i="37"/>
  <c r="J642" i="37"/>
  <c r="BE642" i="37"/>
  <c r="BI642" i="37"/>
  <c r="BN642" i="37" s="1"/>
  <c r="BK642" i="37"/>
  <c r="BL642" i="37"/>
  <c r="BQ642" i="37"/>
  <c r="BS642" i="37"/>
  <c r="BP642" i="37" s="1"/>
  <c r="BR642" i="37" s="1"/>
  <c r="E643" i="37"/>
  <c r="J643" i="37"/>
  <c r="BE643" i="37"/>
  <c r="BI643" i="37"/>
  <c r="BN643" i="37" s="1"/>
  <c r="BK643" i="37"/>
  <c r="BL643" i="37"/>
  <c r="BQ643" i="37"/>
  <c r="BS643" i="37"/>
  <c r="BP643" i="37" s="1"/>
  <c r="BR643" i="37" s="1"/>
  <c r="E644" i="37"/>
  <c r="J644" i="37"/>
  <c r="BE644" i="37"/>
  <c r="BI644" i="37"/>
  <c r="BN644" i="37" s="1"/>
  <c r="BK644" i="37"/>
  <c r="BL644" i="37"/>
  <c r="BQ644" i="37"/>
  <c r="BS644" i="37"/>
  <c r="BP644" i="37" s="1"/>
  <c r="BR644" i="37" s="1"/>
  <c r="E645" i="37"/>
  <c r="J645" i="37"/>
  <c r="BE645" i="37"/>
  <c r="BI645" i="37"/>
  <c r="BN645" i="37" s="1"/>
  <c r="BK645" i="37"/>
  <c r="BL645" i="37"/>
  <c r="BQ645" i="37"/>
  <c r="BS645" i="37"/>
  <c r="BP645" i="37" s="1"/>
  <c r="BR645" i="37" s="1"/>
  <c r="E646" i="37"/>
  <c r="J646" i="37"/>
  <c r="BE646" i="37"/>
  <c r="BI646" i="37"/>
  <c r="BN646" i="37" s="1"/>
  <c r="BK646" i="37"/>
  <c r="BL646" i="37"/>
  <c r="BQ646" i="37"/>
  <c r="BS646" i="37"/>
  <c r="BP646" i="37" s="1"/>
  <c r="BR646" i="37" s="1"/>
  <c r="E647" i="37"/>
  <c r="J647" i="37"/>
  <c r="BE647" i="37"/>
  <c r="BI647" i="37"/>
  <c r="BN647" i="37" s="1"/>
  <c r="BK647" i="37"/>
  <c r="BL647" i="37"/>
  <c r="BQ647" i="37"/>
  <c r="BS647" i="37"/>
  <c r="BP647" i="37" s="1"/>
  <c r="E648" i="37"/>
  <c r="J648" i="37"/>
  <c r="BE648" i="37"/>
  <c r="BI648" i="37"/>
  <c r="BN648" i="37" s="1"/>
  <c r="BK648" i="37"/>
  <c r="BL648" i="37"/>
  <c r="BQ648" i="37"/>
  <c r="BS648" i="37"/>
  <c r="BP648" i="37" s="1"/>
  <c r="BR648" i="37" s="1"/>
  <c r="E649" i="37"/>
  <c r="J649" i="37"/>
  <c r="BE649" i="37"/>
  <c r="BI649" i="37"/>
  <c r="BK649" i="37"/>
  <c r="BL649" i="37"/>
  <c r="BQ649" i="37"/>
  <c r="BS649" i="37"/>
  <c r="BP649" i="37" s="1"/>
  <c r="BR649" i="37" s="1"/>
  <c r="E650" i="37"/>
  <c r="J650" i="37"/>
  <c r="BE650" i="37"/>
  <c r="BI650" i="37"/>
  <c r="BN650" i="37" s="1"/>
  <c r="BK650" i="37"/>
  <c r="BL650" i="37"/>
  <c r="BQ650" i="37"/>
  <c r="BS650" i="37"/>
  <c r="BP650" i="37" s="1"/>
  <c r="BR650" i="37" s="1"/>
  <c r="E651" i="37"/>
  <c r="J651" i="37"/>
  <c r="BE651" i="37"/>
  <c r="BI651" i="37"/>
  <c r="BN651" i="37" s="1"/>
  <c r="BK651" i="37"/>
  <c r="BL651" i="37"/>
  <c r="BQ651" i="37"/>
  <c r="BS651" i="37"/>
  <c r="BP651" i="37" s="1"/>
  <c r="BR651" i="37" s="1"/>
  <c r="E652" i="37"/>
  <c r="J652" i="37"/>
  <c r="BE652" i="37"/>
  <c r="BI652" i="37"/>
  <c r="BN652" i="37" s="1"/>
  <c r="BK652" i="37"/>
  <c r="BL652" i="37"/>
  <c r="BQ652" i="37"/>
  <c r="BS652" i="37"/>
  <c r="BP652" i="37" s="1"/>
  <c r="E653" i="37"/>
  <c r="J653" i="37"/>
  <c r="BE653" i="37"/>
  <c r="BI653" i="37"/>
  <c r="BN653" i="37" s="1"/>
  <c r="BK653" i="37"/>
  <c r="BL653" i="37"/>
  <c r="BQ653" i="37"/>
  <c r="BS653" i="37"/>
  <c r="BP653" i="37" s="1"/>
  <c r="BR653" i="37" s="1"/>
  <c r="E654" i="37"/>
  <c r="J654" i="37"/>
  <c r="BE654" i="37"/>
  <c r="BI654" i="37"/>
  <c r="BN654" i="37" s="1"/>
  <c r="BK654" i="37"/>
  <c r="BL654" i="37"/>
  <c r="BQ654" i="37"/>
  <c r="BS654" i="37"/>
  <c r="BP654" i="37" s="1"/>
  <c r="BR654" i="37" s="1"/>
  <c r="E655" i="37"/>
  <c r="J655" i="37"/>
  <c r="BE655" i="37"/>
  <c r="BI655" i="37"/>
  <c r="BN655" i="37" s="1"/>
  <c r="BK655" i="37"/>
  <c r="BL655" i="37"/>
  <c r="BQ655" i="37"/>
  <c r="BS655" i="37"/>
  <c r="BP655" i="37" s="1"/>
  <c r="BR655" i="37" s="1"/>
  <c r="E656" i="37"/>
  <c r="J656" i="37"/>
  <c r="BE656" i="37"/>
  <c r="BI656" i="37"/>
  <c r="BN656" i="37" s="1"/>
  <c r="BK656" i="37"/>
  <c r="BL656" i="37"/>
  <c r="BQ656" i="37"/>
  <c r="BS656" i="37"/>
  <c r="BP656" i="37" s="1"/>
  <c r="BR656" i="37" s="1"/>
  <c r="E657" i="37"/>
  <c r="J657" i="37"/>
  <c r="BE657" i="37"/>
  <c r="BI657" i="37"/>
  <c r="BN657" i="37" s="1"/>
  <c r="BK657" i="37"/>
  <c r="BL657" i="37"/>
  <c r="BQ657" i="37"/>
  <c r="BS657" i="37"/>
  <c r="BP657" i="37" s="1"/>
  <c r="BR657" i="37" s="1"/>
  <c r="E658" i="37"/>
  <c r="J658" i="37"/>
  <c r="BE658" i="37"/>
  <c r="BI658" i="37"/>
  <c r="BN658" i="37" s="1"/>
  <c r="BK658" i="37"/>
  <c r="BL658" i="37"/>
  <c r="BQ658" i="37"/>
  <c r="BS658" i="37"/>
  <c r="BP658" i="37" s="1"/>
  <c r="E659" i="37"/>
  <c r="J659" i="37"/>
  <c r="BE659" i="37"/>
  <c r="BI659" i="37"/>
  <c r="BK659" i="37"/>
  <c r="BL659" i="37"/>
  <c r="BQ659" i="37"/>
  <c r="BS659" i="37"/>
  <c r="BP659" i="37" s="1"/>
  <c r="BR659" i="37" s="1"/>
  <c r="E660" i="37"/>
  <c r="J660" i="37"/>
  <c r="BE660" i="37"/>
  <c r="BI660" i="37"/>
  <c r="BN660" i="37" s="1"/>
  <c r="BK660" i="37"/>
  <c r="BL660" i="37"/>
  <c r="BQ660" i="37"/>
  <c r="BS660" i="37"/>
  <c r="BP660" i="37" s="1"/>
  <c r="BR660" i="37" s="1"/>
  <c r="E661" i="37"/>
  <c r="J661" i="37"/>
  <c r="BE661" i="37"/>
  <c r="BI661" i="37"/>
  <c r="BN661" i="37" s="1"/>
  <c r="BK661" i="37"/>
  <c r="BL661" i="37"/>
  <c r="BQ661" i="37"/>
  <c r="BS661" i="37"/>
  <c r="BP661" i="37" s="1"/>
  <c r="E662" i="37"/>
  <c r="J662" i="37"/>
  <c r="BE662" i="37"/>
  <c r="BI662" i="37"/>
  <c r="BN662" i="37" s="1"/>
  <c r="BK662" i="37"/>
  <c r="BL662" i="37"/>
  <c r="BQ662" i="37"/>
  <c r="BS662" i="37"/>
  <c r="BP662" i="37" s="1"/>
  <c r="E663" i="37"/>
  <c r="J663" i="37"/>
  <c r="BE663" i="37"/>
  <c r="BI663" i="37"/>
  <c r="BN663" i="37" s="1"/>
  <c r="BK663" i="37"/>
  <c r="BL663" i="37"/>
  <c r="BQ663" i="37"/>
  <c r="BS663" i="37"/>
  <c r="BP663" i="37" s="1"/>
  <c r="BR663" i="37" s="1"/>
  <c r="E664" i="37"/>
  <c r="J664" i="37"/>
  <c r="BE664" i="37"/>
  <c r="BI664" i="37"/>
  <c r="BN664" i="37" s="1"/>
  <c r="BK664" i="37"/>
  <c r="BL664" i="37"/>
  <c r="BQ664" i="37"/>
  <c r="BS664" i="37"/>
  <c r="BP664" i="37" s="1"/>
  <c r="E665" i="37"/>
  <c r="J665" i="37"/>
  <c r="BE665" i="37"/>
  <c r="BI665" i="37"/>
  <c r="BN665" i="37" s="1"/>
  <c r="BK665" i="37"/>
  <c r="BL665" i="37"/>
  <c r="BP665" i="37"/>
  <c r="BR665" i="37" s="1"/>
  <c r="BQ665" i="37"/>
  <c r="BS665" i="37"/>
  <c r="E666" i="37"/>
  <c r="J666" i="37"/>
  <c r="BE666" i="37"/>
  <c r="BI666" i="37"/>
  <c r="BN666" i="37" s="1"/>
  <c r="BK666" i="37"/>
  <c r="BL666" i="37"/>
  <c r="BQ666" i="37"/>
  <c r="BS666" i="37"/>
  <c r="BP666" i="37" s="1"/>
  <c r="BR666" i="37" s="1"/>
  <c r="E667" i="37"/>
  <c r="J667" i="37"/>
  <c r="BE667" i="37"/>
  <c r="BI667" i="37"/>
  <c r="BN667" i="37" s="1"/>
  <c r="BK667" i="37"/>
  <c r="BL667" i="37"/>
  <c r="BQ667" i="37"/>
  <c r="BS667" i="37"/>
  <c r="BP667" i="37" s="1"/>
  <c r="E668" i="37"/>
  <c r="J668" i="37"/>
  <c r="BE668" i="37"/>
  <c r="BI668" i="37"/>
  <c r="BN668" i="37" s="1"/>
  <c r="BK668" i="37"/>
  <c r="BL668" i="37"/>
  <c r="BQ668" i="37"/>
  <c r="BS668" i="37"/>
  <c r="BP668" i="37" s="1"/>
  <c r="E669" i="37"/>
  <c r="J669" i="37"/>
  <c r="BE669" i="37"/>
  <c r="BI669" i="37"/>
  <c r="BK669" i="37"/>
  <c r="BL669" i="37"/>
  <c r="BN669" i="37"/>
  <c r="BQ669" i="37"/>
  <c r="BS669" i="37"/>
  <c r="BP669" i="37" s="1"/>
  <c r="BR669" i="37" s="1"/>
  <c r="E670" i="37"/>
  <c r="J670" i="37"/>
  <c r="BE670" i="37"/>
  <c r="BI670" i="37"/>
  <c r="BK670" i="37"/>
  <c r="BL670" i="37"/>
  <c r="BQ670" i="37"/>
  <c r="BS670" i="37"/>
  <c r="BP670" i="37" s="1"/>
  <c r="BR670" i="37" s="1"/>
  <c r="E671" i="37"/>
  <c r="J671" i="37"/>
  <c r="BE671" i="37"/>
  <c r="BI671" i="37"/>
  <c r="BN671" i="37" s="1"/>
  <c r="BK671" i="37"/>
  <c r="BL671" i="37"/>
  <c r="BQ671" i="37"/>
  <c r="BS671" i="37"/>
  <c r="BP671" i="37" s="1"/>
  <c r="BR671" i="37" s="1"/>
  <c r="E672" i="37"/>
  <c r="J672" i="37"/>
  <c r="BE672" i="37"/>
  <c r="BI672" i="37"/>
  <c r="BK672" i="37"/>
  <c r="BL672" i="37"/>
  <c r="BQ672" i="37"/>
  <c r="BS672" i="37"/>
  <c r="BP672" i="37" s="1"/>
  <c r="BR672" i="37" s="1"/>
  <c r="E673" i="37"/>
  <c r="J673" i="37"/>
  <c r="BE673" i="37"/>
  <c r="BI673" i="37"/>
  <c r="BN673" i="37" s="1"/>
  <c r="BK673" i="37"/>
  <c r="BL673" i="37"/>
  <c r="BQ673" i="37"/>
  <c r="BS673" i="37"/>
  <c r="BP673" i="37" s="1"/>
  <c r="BR673" i="37" s="1"/>
  <c r="E674" i="37"/>
  <c r="J674" i="37"/>
  <c r="BE674" i="37"/>
  <c r="BI674" i="37"/>
  <c r="BN674" i="37" s="1"/>
  <c r="BK674" i="37"/>
  <c r="BL674" i="37"/>
  <c r="BQ674" i="37"/>
  <c r="BS674" i="37"/>
  <c r="BP674" i="37" s="1"/>
  <c r="BR674" i="37" s="1"/>
  <c r="E675" i="37"/>
  <c r="J675" i="37"/>
  <c r="BE675" i="37"/>
  <c r="BI675" i="37"/>
  <c r="BN675" i="37" s="1"/>
  <c r="BK675" i="37"/>
  <c r="BL675" i="37"/>
  <c r="BQ675" i="37"/>
  <c r="BS675" i="37"/>
  <c r="BP675" i="37" s="1"/>
  <c r="E676" i="37"/>
  <c r="J676" i="37"/>
  <c r="BE676" i="37"/>
  <c r="BI676" i="37"/>
  <c r="BN676" i="37" s="1"/>
  <c r="BK676" i="37"/>
  <c r="BL676" i="37"/>
  <c r="BQ676" i="37"/>
  <c r="BS676" i="37"/>
  <c r="BP676" i="37" s="1"/>
  <c r="BR676" i="37" s="1"/>
  <c r="E677" i="37"/>
  <c r="J677" i="37"/>
  <c r="BE677" i="37"/>
  <c r="BI677" i="37"/>
  <c r="BK677" i="37"/>
  <c r="BL677" i="37"/>
  <c r="BQ677" i="37"/>
  <c r="BS677" i="37"/>
  <c r="BP677" i="37" s="1"/>
  <c r="E678" i="37"/>
  <c r="J678" i="37"/>
  <c r="BE678" i="37"/>
  <c r="BI678" i="37"/>
  <c r="BN678" i="37" s="1"/>
  <c r="BK678" i="37"/>
  <c r="BL678" i="37"/>
  <c r="BQ678" i="37"/>
  <c r="BS678" i="37"/>
  <c r="BP678" i="37" s="1"/>
  <c r="E679" i="37"/>
  <c r="J679" i="37"/>
  <c r="BE679" i="37"/>
  <c r="BI679" i="37"/>
  <c r="BN679" i="37" s="1"/>
  <c r="BK679" i="37"/>
  <c r="BL679" i="37"/>
  <c r="BQ679" i="37"/>
  <c r="BS679" i="37"/>
  <c r="BP679" i="37" s="1"/>
  <c r="E680" i="37"/>
  <c r="J680" i="37"/>
  <c r="BE680" i="37"/>
  <c r="BI680" i="37"/>
  <c r="BN680" i="37" s="1"/>
  <c r="BK680" i="37"/>
  <c r="BL680" i="37"/>
  <c r="BQ680" i="37"/>
  <c r="BS680" i="37"/>
  <c r="BP680" i="37" s="1"/>
  <c r="E681" i="37"/>
  <c r="J681" i="37"/>
  <c r="BE681" i="37"/>
  <c r="BI681" i="37"/>
  <c r="BN681" i="37" s="1"/>
  <c r="BK681" i="37"/>
  <c r="BL681" i="37"/>
  <c r="BQ681" i="37"/>
  <c r="BS681" i="37"/>
  <c r="BP681" i="37" s="1"/>
  <c r="BR681" i="37" s="1"/>
  <c r="E682" i="37"/>
  <c r="J682" i="37"/>
  <c r="BE682" i="37"/>
  <c r="BI682" i="37"/>
  <c r="BN682" i="37" s="1"/>
  <c r="BK682" i="37"/>
  <c r="BL682" i="37"/>
  <c r="BQ682" i="37"/>
  <c r="BS682" i="37"/>
  <c r="BP682" i="37" s="1"/>
  <c r="E683" i="37"/>
  <c r="J683" i="37"/>
  <c r="BE683" i="37"/>
  <c r="BI683" i="37"/>
  <c r="BN683" i="37" s="1"/>
  <c r="BK683" i="37"/>
  <c r="BL683" i="37"/>
  <c r="BQ683" i="37"/>
  <c r="BS683" i="37"/>
  <c r="BP683" i="37" s="1"/>
  <c r="E684" i="37"/>
  <c r="J684" i="37"/>
  <c r="BE684" i="37"/>
  <c r="BI684" i="37"/>
  <c r="BN684" i="37" s="1"/>
  <c r="BK684" i="37"/>
  <c r="BL684" i="37"/>
  <c r="BQ684" i="37"/>
  <c r="BS684" i="37"/>
  <c r="BP684" i="37" s="1"/>
  <c r="BR684" i="37" s="1"/>
  <c r="E685" i="37"/>
  <c r="J685" i="37"/>
  <c r="BE685" i="37"/>
  <c r="BI685" i="37"/>
  <c r="BN685" i="37" s="1"/>
  <c r="BK685" i="37"/>
  <c r="BL685" i="37"/>
  <c r="BQ685" i="37"/>
  <c r="BS685" i="37"/>
  <c r="BP685" i="37" s="1"/>
  <c r="BR685" i="37" s="1"/>
  <c r="E686" i="37"/>
  <c r="J686" i="37"/>
  <c r="BE686" i="37"/>
  <c r="BI686" i="37"/>
  <c r="BN686" i="37" s="1"/>
  <c r="BK686" i="37"/>
  <c r="BL686" i="37"/>
  <c r="BQ686" i="37"/>
  <c r="BS686" i="37"/>
  <c r="BP686" i="37" s="1"/>
  <c r="BR686" i="37" s="1"/>
  <c r="E687" i="37"/>
  <c r="J687" i="37"/>
  <c r="BE687" i="37"/>
  <c r="BI687" i="37"/>
  <c r="BK687" i="37"/>
  <c r="BL687" i="37"/>
  <c r="BQ687" i="37"/>
  <c r="BS687" i="37"/>
  <c r="BP687" i="37" s="1"/>
  <c r="BR687" i="37" s="1"/>
  <c r="E688" i="37"/>
  <c r="J688" i="37"/>
  <c r="BE688" i="37"/>
  <c r="BI688" i="37"/>
  <c r="BN688" i="37" s="1"/>
  <c r="BK688" i="37"/>
  <c r="BL688" i="37"/>
  <c r="BQ688" i="37"/>
  <c r="BS688" i="37"/>
  <c r="BP688" i="37" s="1"/>
  <c r="BR688" i="37" s="1"/>
  <c r="E689" i="37"/>
  <c r="J689" i="37"/>
  <c r="BE689" i="37"/>
  <c r="BI689" i="37"/>
  <c r="BN689" i="37" s="1"/>
  <c r="BK689" i="37"/>
  <c r="BL689" i="37"/>
  <c r="BQ689" i="37"/>
  <c r="BS689" i="37"/>
  <c r="BP689" i="37" s="1"/>
  <c r="E690" i="37"/>
  <c r="J690" i="37"/>
  <c r="BE690" i="37"/>
  <c r="BI690" i="37"/>
  <c r="BN690" i="37" s="1"/>
  <c r="BK690" i="37"/>
  <c r="BL690" i="37"/>
  <c r="BQ690" i="37"/>
  <c r="BS690" i="37"/>
  <c r="BP690" i="37" s="1"/>
  <c r="E691" i="37"/>
  <c r="J691" i="37"/>
  <c r="BE691" i="37"/>
  <c r="BI691" i="37"/>
  <c r="BN691" i="37" s="1"/>
  <c r="BK691" i="37"/>
  <c r="BL691" i="37"/>
  <c r="BQ691" i="37"/>
  <c r="BS691" i="37"/>
  <c r="BP691" i="37" s="1"/>
  <c r="BR691" i="37" s="1"/>
  <c r="E692" i="37"/>
  <c r="J692" i="37"/>
  <c r="BE692" i="37"/>
  <c r="BI692" i="37"/>
  <c r="BN692" i="37" s="1"/>
  <c r="BK692" i="37"/>
  <c r="BL692" i="37"/>
  <c r="BQ692" i="37"/>
  <c r="BS692" i="37"/>
  <c r="BP692" i="37" s="1"/>
  <c r="E693" i="37"/>
  <c r="J693" i="37"/>
  <c r="BE693" i="37"/>
  <c r="BI693" i="37"/>
  <c r="BN693" i="37" s="1"/>
  <c r="BK693" i="37"/>
  <c r="BL693" i="37"/>
  <c r="BQ693" i="37"/>
  <c r="BS693" i="37"/>
  <c r="BP693" i="37" s="1"/>
  <c r="BR693" i="37" s="1"/>
  <c r="E694" i="37"/>
  <c r="J694" i="37"/>
  <c r="BE694" i="37"/>
  <c r="BI694" i="37"/>
  <c r="BN694" i="37" s="1"/>
  <c r="BK694" i="37"/>
  <c r="BL694" i="37"/>
  <c r="BQ694" i="37"/>
  <c r="BS694" i="37"/>
  <c r="BP694" i="37" s="1"/>
  <c r="BR694" i="37" s="1"/>
  <c r="E695" i="37"/>
  <c r="J695" i="37"/>
  <c r="BE695" i="37"/>
  <c r="BI695" i="37"/>
  <c r="BN695" i="37" s="1"/>
  <c r="BK695" i="37"/>
  <c r="BL695" i="37"/>
  <c r="BQ695" i="37"/>
  <c r="BS695" i="37"/>
  <c r="BP695" i="37" s="1"/>
  <c r="BR695" i="37" s="1"/>
  <c r="E696" i="37"/>
  <c r="J696" i="37"/>
  <c r="BE696" i="37"/>
  <c r="BI696" i="37"/>
  <c r="BN696" i="37" s="1"/>
  <c r="BK696" i="37"/>
  <c r="BL696" i="37"/>
  <c r="BQ696" i="37"/>
  <c r="BS696" i="37"/>
  <c r="BP696" i="37" s="1"/>
  <c r="BR696" i="37" s="1"/>
  <c r="E697" i="37"/>
  <c r="J697" i="37"/>
  <c r="BE697" i="37"/>
  <c r="BI697" i="37"/>
  <c r="BN697" i="37" s="1"/>
  <c r="BK697" i="37"/>
  <c r="BL697" i="37"/>
  <c r="BQ697" i="37"/>
  <c r="BS697" i="37"/>
  <c r="BP697" i="37" s="1"/>
  <c r="BR697" i="37" s="1"/>
  <c r="E698" i="37"/>
  <c r="J698" i="37"/>
  <c r="BE698" i="37"/>
  <c r="BI698" i="37"/>
  <c r="BN698" i="37" s="1"/>
  <c r="BK698" i="37"/>
  <c r="BL698" i="37"/>
  <c r="BQ698" i="37"/>
  <c r="BS698" i="37"/>
  <c r="BP698" i="37" s="1"/>
  <c r="BR698" i="37" s="1"/>
  <c r="E699" i="37"/>
  <c r="J699" i="37"/>
  <c r="BE699" i="37"/>
  <c r="BI699" i="37"/>
  <c r="BN699" i="37" s="1"/>
  <c r="BK699" i="37"/>
  <c r="BL699" i="37"/>
  <c r="BQ699" i="37"/>
  <c r="BS699" i="37"/>
  <c r="BP699" i="37" s="1"/>
  <c r="BR699" i="37" s="1"/>
  <c r="E700" i="37"/>
  <c r="J700" i="37"/>
  <c r="BE700" i="37"/>
  <c r="BI700" i="37"/>
  <c r="BK700" i="37"/>
  <c r="BL700" i="37"/>
  <c r="BQ700" i="37"/>
  <c r="BS700" i="37"/>
  <c r="BP700" i="37" s="1"/>
  <c r="E701" i="37"/>
  <c r="J701" i="37"/>
  <c r="BE701" i="37"/>
  <c r="BI701" i="37"/>
  <c r="BN701" i="37" s="1"/>
  <c r="BK701" i="37"/>
  <c r="BL701" i="37"/>
  <c r="BQ701" i="37"/>
  <c r="BS701" i="37"/>
  <c r="BP701" i="37" s="1"/>
  <c r="BR701" i="37" s="1"/>
  <c r="E702" i="37"/>
  <c r="J702" i="37"/>
  <c r="BE702" i="37"/>
  <c r="BI702" i="37"/>
  <c r="BN702" i="37" s="1"/>
  <c r="BK702" i="37"/>
  <c r="BL702" i="37"/>
  <c r="BQ702" i="37"/>
  <c r="BS702" i="37"/>
  <c r="BP702" i="37" s="1"/>
  <c r="E703" i="37"/>
  <c r="J703" i="37"/>
  <c r="BE703" i="37"/>
  <c r="BI703" i="37"/>
  <c r="BN703" i="37" s="1"/>
  <c r="BK703" i="37"/>
  <c r="BL703" i="37"/>
  <c r="BQ703" i="37"/>
  <c r="BS703" i="37"/>
  <c r="BP703" i="37" s="1"/>
  <c r="E704" i="37"/>
  <c r="J704" i="37"/>
  <c r="BE704" i="37"/>
  <c r="BI704" i="37"/>
  <c r="BN704" i="37" s="1"/>
  <c r="BK704" i="37"/>
  <c r="BL704" i="37"/>
  <c r="BQ704" i="37"/>
  <c r="BS704" i="37"/>
  <c r="BP704" i="37" s="1"/>
  <c r="E705" i="37"/>
  <c r="J705" i="37"/>
  <c r="BE705" i="37"/>
  <c r="BI705" i="37"/>
  <c r="BN705" i="37" s="1"/>
  <c r="BK705" i="37"/>
  <c r="BL705" i="37"/>
  <c r="BQ705" i="37"/>
  <c r="BS705" i="37"/>
  <c r="BP705" i="37" s="1"/>
  <c r="E706" i="37"/>
  <c r="J706" i="37"/>
  <c r="BE706" i="37"/>
  <c r="BI706" i="37"/>
  <c r="BN706" i="37" s="1"/>
  <c r="BK706" i="37"/>
  <c r="BL706" i="37"/>
  <c r="BQ706" i="37"/>
  <c r="BS706" i="37"/>
  <c r="BP706" i="37" s="1"/>
  <c r="BR706" i="37" s="1"/>
  <c r="E707" i="37"/>
  <c r="J707" i="37"/>
  <c r="BE707" i="37"/>
  <c r="BI707" i="37"/>
  <c r="BN707" i="37" s="1"/>
  <c r="BK707" i="37"/>
  <c r="BL707" i="37"/>
  <c r="BQ707" i="37"/>
  <c r="BS707" i="37"/>
  <c r="BP707" i="37" s="1"/>
  <c r="BR707" i="37" s="1"/>
  <c r="E708" i="37"/>
  <c r="J708" i="37"/>
  <c r="BE708" i="37"/>
  <c r="BI708" i="37"/>
  <c r="BN708" i="37" s="1"/>
  <c r="BK708" i="37"/>
  <c r="BL708" i="37"/>
  <c r="BQ708" i="37"/>
  <c r="BS708" i="37"/>
  <c r="BP708" i="37" s="1"/>
  <c r="BR708" i="37" s="1"/>
  <c r="E709" i="37"/>
  <c r="J709" i="37"/>
  <c r="BE709" i="37"/>
  <c r="BI709" i="37"/>
  <c r="BN709" i="37" s="1"/>
  <c r="BK709" i="37"/>
  <c r="BL709" i="37"/>
  <c r="BQ709" i="37"/>
  <c r="BS709" i="37"/>
  <c r="BP709" i="37" s="1"/>
  <c r="BR709" i="37" s="1"/>
  <c r="E710" i="37"/>
  <c r="J710" i="37"/>
  <c r="BE710" i="37"/>
  <c r="BI710" i="37"/>
  <c r="BK710" i="37"/>
  <c r="BL710" i="37"/>
  <c r="BQ710" i="37"/>
  <c r="BS710" i="37"/>
  <c r="BP710" i="37" s="1"/>
  <c r="E711" i="37"/>
  <c r="J711" i="37"/>
  <c r="BE711" i="37"/>
  <c r="BI711" i="37"/>
  <c r="BK711" i="37"/>
  <c r="BL711" i="37"/>
  <c r="BQ711" i="37"/>
  <c r="BS711" i="37"/>
  <c r="BP711" i="37" s="1"/>
  <c r="BR711" i="37" s="1"/>
  <c r="E712" i="37"/>
  <c r="J712" i="37"/>
  <c r="BE712" i="37"/>
  <c r="BI712" i="37"/>
  <c r="BN712" i="37" s="1"/>
  <c r="BK712" i="37"/>
  <c r="BL712" i="37"/>
  <c r="BQ712" i="37"/>
  <c r="BS712" i="37"/>
  <c r="BP712" i="37" s="1"/>
  <c r="BR712" i="37" s="1"/>
  <c r="E713" i="37"/>
  <c r="J713" i="37"/>
  <c r="BE713" i="37"/>
  <c r="BI713" i="37"/>
  <c r="BN713" i="37" s="1"/>
  <c r="BK713" i="37"/>
  <c r="BL713" i="37"/>
  <c r="BQ713" i="37"/>
  <c r="BS713" i="37"/>
  <c r="BP713" i="37" s="1"/>
  <c r="BR713" i="37" s="1"/>
  <c r="E714" i="37"/>
  <c r="J714" i="37"/>
  <c r="BE714" i="37"/>
  <c r="BI714" i="37"/>
  <c r="BN714" i="37" s="1"/>
  <c r="BK714" i="37"/>
  <c r="BL714" i="37"/>
  <c r="BQ714" i="37"/>
  <c r="BS714" i="37"/>
  <c r="BP714" i="37" s="1"/>
  <c r="E715" i="37"/>
  <c r="J715" i="37"/>
  <c r="BE715" i="37"/>
  <c r="BI715" i="37"/>
  <c r="BN715" i="37" s="1"/>
  <c r="BK715" i="37"/>
  <c r="BL715" i="37"/>
  <c r="BQ715" i="37"/>
  <c r="BS715" i="37"/>
  <c r="BP715" i="37" s="1"/>
  <c r="BR715" i="37" s="1"/>
  <c r="E716" i="37"/>
  <c r="J716" i="37"/>
  <c r="BE716" i="37"/>
  <c r="BI716" i="37"/>
  <c r="BN716" i="37" s="1"/>
  <c r="BK716" i="37"/>
  <c r="BL716" i="37"/>
  <c r="BQ716" i="37"/>
  <c r="BS716" i="37"/>
  <c r="BP716" i="37" s="1"/>
  <c r="E717" i="37"/>
  <c r="J717" i="37"/>
  <c r="BE717" i="37"/>
  <c r="BI717" i="37"/>
  <c r="BN717" i="37" s="1"/>
  <c r="BK717" i="37"/>
  <c r="BL717" i="37"/>
  <c r="BQ717" i="37"/>
  <c r="BS717" i="37"/>
  <c r="BP717" i="37" s="1"/>
  <c r="E718" i="37"/>
  <c r="J718" i="37"/>
  <c r="BE718" i="37"/>
  <c r="BI718" i="37"/>
  <c r="BK718" i="37"/>
  <c r="BL718" i="37"/>
  <c r="BQ718" i="37"/>
  <c r="BS718" i="37"/>
  <c r="BP718" i="37" s="1"/>
  <c r="BR718" i="37" s="1"/>
  <c r="E719" i="37"/>
  <c r="J719" i="37"/>
  <c r="BE719" i="37"/>
  <c r="BI719" i="37"/>
  <c r="BN719" i="37" s="1"/>
  <c r="BK719" i="37"/>
  <c r="BL719" i="37"/>
  <c r="BQ719" i="37"/>
  <c r="BS719" i="37"/>
  <c r="BP719" i="37" s="1"/>
  <c r="BR719" i="37" s="1"/>
  <c r="E720" i="37"/>
  <c r="J720" i="37"/>
  <c r="BE720" i="37"/>
  <c r="BI720" i="37"/>
  <c r="BN720" i="37" s="1"/>
  <c r="BK720" i="37"/>
  <c r="BL720" i="37"/>
  <c r="BQ720" i="37"/>
  <c r="BS720" i="37"/>
  <c r="BP720" i="37" s="1"/>
  <c r="E721" i="37"/>
  <c r="J721" i="37"/>
  <c r="BE721" i="37"/>
  <c r="BI721" i="37"/>
  <c r="BN721" i="37" s="1"/>
  <c r="BK721" i="37"/>
  <c r="BL721" i="37"/>
  <c r="BQ721" i="37"/>
  <c r="BS721" i="37"/>
  <c r="BP721" i="37" s="1"/>
  <c r="E722" i="37"/>
  <c r="J722" i="37"/>
  <c r="BE722" i="37"/>
  <c r="BI722" i="37"/>
  <c r="BN722" i="37" s="1"/>
  <c r="BK722" i="37"/>
  <c r="BL722" i="37"/>
  <c r="BQ722" i="37"/>
  <c r="BS722" i="37"/>
  <c r="BP722" i="37" s="1"/>
  <c r="BR722" i="37" s="1"/>
  <c r="E723" i="37"/>
  <c r="J723" i="37"/>
  <c r="BE723" i="37"/>
  <c r="BI723" i="37"/>
  <c r="BN723" i="37" s="1"/>
  <c r="BK723" i="37"/>
  <c r="BL723" i="37"/>
  <c r="BQ723" i="37"/>
  <c r="BS723" i="37"/>
  <c r="BP723" i="37" s="1"/>
  <c r="BR723" i="37" s="1"/>
  <c r="E724" i="37"/>
  <c r="J724" i="37"/>
  <c r="BE724" i="37"/>
  <c r="BI724" i="37"/>
  <c r="BN724" i="37" s="1"/>
  <c r="BK724" i="37"/>
  <c r="BL724" i="37"/>
  <c r="BQ724" i="37"/>
  <c r="BS724" i="37"/>
  <c r="BP724" i="37" s="1"/>
  <c r="E725" i="37"/>
  <c r="J725" i="37"/>
  <c r="BE725" i="37"/>
  <c r="BI725" i="37"/>
  <c r="BN725" i="37" s="1"/>
  <c r="BK725" i="37"/>
  <c r="BL725" i="37"/>
  <c r="BQ725" i="37"/>
  <c r="BS725" i="37"/>
  <c r="BP725" i="37" s="1"/>
  <c r="E726" i="37"/>
  <c r="J726" i="37"/>
  <c r="BE726" i="37"/>
  <c r="BI726" i="37"/>
  <c r="BN726" i="37" s="1"/>
  <c r="BK726" i="37"/>
  <c r="BL726" i="37"/>
  <c r="BQ726" i="37"/>
  <c r="BS726" i="37"/>
  <c r="BP726" i="37" s="1"/>
  <c r="BR726" i="37" s="1"/>
  <c r="E727" i="37"/>
  <c r="J727" i="37"/>
  <c r="BE727" i="37"/>
  <c r="BI727" i="37"/>
  <c r="BK727" i="37"/>
  <c r="BL727" i="37"/>
  <c r="BQ727" i="37"/>
  <c r="BS727" i="37"/>
  <c r="BP727" i="37" s="1"/>
  <c r="BR727" i="37" s="1"/>
  <c r="E728" i="37"/>
  <c r="J728" i="37"/>
  <c r="BE728" i="37"/>
  <c r="BI728" i="37"/>
  <c r="BN728" i="37" s="1"/>
  <c r="BK728" i="37"/>
  <c r="BL728" i="37"/>
  <c r="BQ728" i="37"/>
  <c r="BS728" i="37"/>
  <c r="BP728" i="37" s="1"/>
  <c r="BR728" i="37" s="1"/>
  <c r="E729" i="37"/>
  <c r="J729" i="37"/>
  <c r="BE729" i="37"/>
  <c r="BI729" i="37"/>
  <c r="BN729" i="37" s="1"/>
  <c r="BK729" i="37"/>
  <c r="BL729" i="37"/>
  <c r="BQ729" i="37"/>
  <c r="BS729" i="37"/>
  <c r="BP729" i="37" s="1"/>
  <c r="E730" i="37"/>
  <c r="J730" i="37"/>
  <c r="BE730" i="37"/>
  <c r="BI730" i="37"/>
  <c r="BN730" i="37" s="1"/>
  <c r="BK730" i="37"/>
  <c r="BL730" i="37"/>
  <c r="BQ730" i="37"/>
  <c r="BS730" i="37"/>
  <c r="BP730" i="37" s="1"/>
  <c r="E731" i="37"/>
  <c r="J731" i="37"/>
  <c r="BE731" i="37"/>
  <c r="BI731" i="37"/>
  <c r="BN731" i="37" s="1"/>
  <c r="BK731" i="37"/>
  <c r="BL731" i="37"/>
  <c r="BQ731" i="37"/>
  <c r="BS731" i="37"/>
  <c r="BP731" i="37" s="1"/>
  <c r="E732" i="37"/>
  <c r="J732" i="37"/>
  <c r="BE732" i="37"/>
  <c r="BI732" i="37"/>
  <c r="BN732" i="37" s="1"/>
  <c r="BK732" i="37"/>
  <c r="BL732" i="37"/>
  <c r="BQ732" i="37"/>
  <c r="BS732" i="37"/>
  <c r="BP732" i="37" s="1"/>
  <c r="BR732" i="37" s="1"/>
  <c r="E733" i="37"/>
  <c r="J733" i="37"/>
  <c r="BE733" i="37"/>
  <c r="BI733" i="37"/>
  <c r="BN733" i="37" s="1"/>
  <c r="BK733" i="37"/>
  <c r="BL733" i="37"/>
  <c r="BQ733" i="37"/>
  <c r="BS733" i="37"/>
  <c r="BP733" i="37" s="1"/>
  <c r="BR733" i="37" s="1"/>
  <c r="E734" i="37"/>
  <c r="J734" i="37"/>
  <c r="BE734" i="37"/>
  <c r="BI734" i="37"/>
  <c r="BN734" i="37" s="1"/>
  <c r="BK734" i="37"/>
  <c r="BL734" i="37"/>
  <c r="BQ734" i="37"/>
  <c r="BS734" i="37"/>
  <c r="BP734" i="37" s="1"/>
  <c r="E735" i="37"/>
  <c r="J735" i="37"/>
  <c r="BE735" i="37"/>
  <c r="BI735" i="37"/>
  <c r="BN735" i="37" s="1"/>
  <c r="BK735" i="37"/>
  <c r="BL735" i="37"/>
  <c r="BQ735" i="37"/>
  <c r="BS735" i="37"/>
  <c r="BP735" i="37" s="1"/>
  <c r="E736" i="37"/>
  <c r="J736" i="37"/>
  <c r="BE736" i="37"/>
  <c r="BI736" i="37"/>
  <c r="BN736" i="37" s="1"/>
  <c r="BK736" i="37"/>
  <c r="BL736" i="37"/>
  <c r="BQ736" i="37"/>
  <c r="BS736" i="37"/>
  <c r="BP736" i="37" s="1"/>
  <c r="E737" i="37"/>
  <c r="J737" i="37"/>
  <c r="BE737" i="37"/>
  <c r="BI737" i="37"/>
  <c r="BK737" i="37"/>
  <c r="BL737" i="37"/>
  <c r="BQ737" i="37"/>
  <c r="BS737" i="37"/>
  <c r="BP737" i="37" s="1"/>
  <c r="BR737" i="37" s="1"/>
  <c r="E738" i="37"/>
  <c r="J738" i="37"/>
  <c r="BE738" i="37"/>
  <c r="BI738" i="37"/>
  <c r="BN738" i="37" s="1"/>
  <c r="BK738" i="37"/>
  <c r="BL738" i="37"/>
  <c r="BQ738" i="37"/>
  <c r="BS738" i="37"/>
  <c r="BP738" i="37" s="1"/>
  <c r="E739" i="37"/>
  <c r="J739" i="37"/>
  <c r="BE739" i="37"/>
  <c r="BI739" i="37"/>
  <c r="BN739" i="37" s="1"/>
  <c r="BK739" i="37"/>
  <c r="BL739" i="37"/>
  <c r="BQ739" i="37"/>
  <c r="BS739" i="37"/>
  <c r="BP739" i="37" s="1"/>
  <c r="BR739" i="37" s="1"/>
  <c r="E740" i="37"/>
  <c r="J740" i="37"/>
  <c r="BE740" i="37"/>
  <c r="BI740" i="37"/>
  <c r="BN740" i="37" s="1"/>
  <c r="BK740" i="37"/>
  <c r="BL740" i="37"/>
  <c r="BQ740" i="37"/>
  <c r="BS740" i="37"/>
  <c r="BP740" i="37" s="1"/>
  <c r="E741" i="37"/>
  <c r="J741" i="37"/>
  <c r="BE741" i="37"/>
  <c r="BI741" i="37"/>
  <c r="BN741" i="37" s="1"/>
  <c r="BK741" i="37"/>
  <c r="BL741" i="37"/>
  <c r="BQ741" i="37"/>
  <c r="BS741" i="37"/>
  <c r="BP741" i="37" s="1"/>
  <c r="BT512" i="37" l="1"/>
  <c r="BT683" i="37"/>
  <c r="BT527" i="37"/>
  <c r="BT399" i="37"/>
  <c r="BT466" i="37"/>
  <c r="BY527" i="37"/>
  <c r="CD527" i="37" s="1"/>
  <c r="AA527" i="37" s="1"/>
  <c r="BT606" i="37"/>
  <c r="BT558" i="37"/>
  <c r="BY558" i="37" s="1"/>
  <c r="CD558" i="37" s="1"/>
  <c r="AA558" i="37" s="1"/>
  <c r="BY350" i="37"/>
  <c r="CD350" i="37" s="1"/>
  <c r="AA350" i="37" s="1"/>
  <c r="BT375" i="37"/>
  <c r="BU366" i="37"/>
  <c r="BZ366" i="37" s="1"/>
  <c r="S366" i="37" s="1"/>
  <c r="AU366" i="37" s="1"/>
  <c r="BT477" i="37"/>
  <c r="BU477" i="37" s="1"/>
  <c r="BZ477" i="37" s="1"/>
  <c r="S477" i="37" s="1"/>
  <c r="T477" i="37" s="1"/>
  <c r="BV350" i="37"/>
  <c r="CA350" i="37" s="1"/>
  <c r="U350" i="37" s="1"/>
  <c r="BT548" i="37"/>
  <c r="BY548" i="37" s="1"/>
  <c r="CD548" i="37" s="1"/>
  <c r="AA548" i="37" s="1"/>
  <c r="BT682" i="37"/>
  <c r="BT567" i="37"/>
  <c r="BT349" i="37"/>
  <c r="BW558" i="37"/>
  <c r="CB558" i="37" s="1"/>
  <c r="W558" i="37" s="1"/>
  <c r="BT573" i="37"/>
  <c r="BW573" i="37" s="1"/>
  <c r="CB573" i="37" s="1"/>
  <c r="W573" i="37" s="1"/>
  <c r="BW366" i="37"/>
  <c r="CB366" i="37" s="1"/>
  <c r="W366" i="37" s="1"/>
  <c r="BT448" i="37"/>
  <c r="BW448" i="37" s="1"/>
  <c r="CB448" i="37" s="1"/>
  <c r="W448" i="37" s="1"/>
  <c r="BU350" i="37"/>
  <c r="BZ350" i="37" s="1"/>
  <c r="S350" i="37" s="1"/>
  <c r="AN350" i="37" s="1"/>
  <c r="BT559" i="37"/>
  <c r="BV559" i="37" s="1"/>
  <c r="CA559" i="37" s="1"/>
  <c r="U559" i="37" s="1"/>
  <c r="BT625" i="37"/>
  <c r="BU625" i="37" s="1"/>
  <c r="BZ625" i="37" s="1"/>
  <c r="S625" i="37" s="1"/>
  <c r="T625" i="37" s="1"/>
  <c r="BR549" i="37"/>
  <c r="BT549" i="37"/>
  <c r="BY549" i="37" s="1"/>
  <c r="CD549" i="37" s="1"/>
  <c r="AA549" i="37" s="1"/>
  <c r="BR491" i="37"/>
  <c r="BT491" i="37"/>
  <c r="BY491" i="37" s="1"/>
  <c r="CD491" i="37" s="1"/>
  <c r="AA491" i="37" s="1"/>
  <c r="BT339" i="37"/>
  <c r="BX339" i="37" s="1"/>
  <c r="CC339" i="37" s="1"/>
  <c r="Y339" i="37" s="1"/>
  <c r="BR400" i="37"/>
  <c r="BT400" i="37"/>
  <c r="BV400" i="37" s="1"/>
  <c r="CA400" i="37" s="1"/>
  <c r="U400" i="37" s="1"/>
  <c r="BT674" i="37"/>
  <c r="BX674" i="37" s="1"/>
  <c r="CC674" i="37" s="1"/>
  <c r="Y674" i="37" s="1"/>
  <c r="BT607" i="37"/>
  <c r="BY607" i="37" s="1"/>
  <c r="CD607" i="37" s="1"/>
  <c r="AA607" i="37" s="1"/>
  <c r="BT599" i="37"/>
  <c r="BU599" i="37" s="1"/>
  <c r="BZ599" i="37" s="1"/>
  <c r="S599" i="37" s="1"/>
  <c r="BT486" i="37"/>
  <c r="BU486" i="37" s="1"/>
  <c r="BZ486" i="37" s="1"/>
  <c r="S486" i="37" s="1"/>
  <c r="T486" i="37" s="1"/>
  <c r="BT614" i="37"/>
  <c r="BY614" i="37" s="1"/>
  <c r="CD614" i="37" s="1"/>
  <c r="AA614" i="37" s="1"/>
  <c r="BT629" i="37"/>
  <c r="BW629" i="37" s="1"/>
  <c r="CB629" i="37" s="1"/>
  <c r="W629" i="37" s="1"/>
  <c r="BT651" i="37"/>
  <c r="BU651" i="37" s="1"/>
  <c r="BZ651" i="37" s="1"/>
  <c r="S651" i="37" s="1"/>
  <c r="AG651" i="37" s="1"/>
  <c r="BU606" i="37"/>
  <c r="BZ606" i="37" s="1"/>
  <c r="S606" i="37" s="1"/>
  <c r="AG606" i="37" s="1"/>
  <c r="BT673" i="37"/>
  <c r="BW673" i="37" s="1"/>
  <c r="CB673" i="37" s="1"/>
  <c r="W673" i="37" s="1"/>
  <c r="BT666" i="37"/>
  <c r="BU666" i="37" s="1"/>
  <c r="BZ666" i="37" s="1"/>
  <c r="S666" i="37" s="1"/>
  <c r="AU666" i="37" s="1"/>
  <c r="BT560" i="37"/>
  <c r="BU560" i="37" s="1"/>
  <c r="BZ560" i="37" s="1"/>
  <c r="S560" i="37" s="1"/>
  <c r="T560" i="37" s="1"/>
  <c r="BT379" i="37"/>
  <c r="BT628" i="37"/>
  <c r="BV628" i="37" s="1"/>
  <c r="CA628" i="37" s="1"/>
  <c r="U628" i="37" s="1"/>
  <c r="BT511" i="37"/>
  <c r="BV511" i="37" s="1"/>
  <c r="CA511" i="37" s="1"/>
  <c r="U511" i="37" s="1"/>
  <c r="BT378" i="37"/>
  <c r="BT363" i="37"/>
  <c r="BU363" i="37" s="1"/>
  <c r="BZ363" i="37" s="1"/>
  <c r="S363" i="37" s="1"/>
  <c r="BT616" i="37"/>
  <c r="BW616" i="37" s="1"/>
  <c r="CB616" i="37" s="1"/>
  <c r="W616" i="37" s="1"/>
  <c r="BT480" i="37"/>
  <c r="BU480" i="37" s="1"/>
  <c r="BZ480" i="37" s="1"/>
  <c r="S480" i="37" s="1"/>
  <c r="BT469" i="37"/>
  <c r="BU469" i="37" s="1"/>
  <c r="BZ469" i="37" s="1"/>
  <c r="S469" i="37" s="1"/>
  <c r="BT657" i="37"/>
  <c r="BW657" i="37" s="1"/>
  <c r="CB657" i="37" s="1"/>
  <c r="W657" i="37" s="1"/>
  <c r="BT634" i="37"/>
  <c r="BW634" i="37" s="1"/>
  <c r="CB634" i="37" s="1"/>
  <c r="W634" i="37" s="1"/>
  <c r="BT619" i="37"/>
  <c r="BX619" i="37" s="1"/>
  <c r="CC619" i="37" s="1"/>
  <c r="Y619" i="37" s="1"/>
  <c r="BX682" i="37"/>
  <c r="CC682" i="37" s="1"/>
  <c r="Y682" i="37" s="1"/>
  <c r="BT415" i="37"/>
  <c r="BT577" i="37"/>
  <c r="BT344" i="37"/>
  <c r="BU344" i="37" s="1"/>
  <c r="BZ344" i="37" s="1"/>
  <c r="S344" i="37" s="1"/>
  <c r="T344" i="37" s="1"/>
  <c r="BT600" i="37"/>
  <c r="BU600" i="37" s="1"/>
  <c r="BZ600" i="37" s="1"/>
  <c r="S600" i="37" s="1"/>
  <c r="AN600" i="37" s="1"/>
  <c r="BT442" i="37"/>
  <c r="BU442" i="37" s="1"/>
  <c r="BZ442" i="37" s="1"/>
  <c r="S442" i="37" s="1"/>
  <c r="AU442" i="37" s="1"/>
  <c r="BT411" i="37"/>
  <c r="BT362" i="37"/>
  <c r="BY362" i="37" s="1"/>
  <c r="CD362" i="37" s="1"/>
  <c r="AA362" i="37" s="1"/>
  <c r="BW548" i="37"/>
  <c r="CB548" i="37" s="1"/>
  <c r="W548" i="37" s="1"/>
  <c r="BW350" i="37"/>
  <c r="CB350" i="37" s="1"/>
  <c r="W350" i="37" s="1"/>
  <c r="X350" i="37" s="1"/>
  <c r="BV349" i="37"/>
  <c r="CA349" i="37" s="1"/>
  <c r="U349" i="37" s="1"/>
  <c r="BU683" i="37"/>
  <c r="BZ683" i="37" s="1"/>
  <c r="S683" i="37" s="1"/>
  <c r="AN683" i="37" s="1"/>
  <c r="BT342" i="37"/>
  <c r="BR342" i="37"/>
  <c r="BR364" i="37"/>
  <c r="BT364" i="37"/>
  <c r="BW364" i="37" s="1"/>
  <c r="CB364" i="37" s="1"/>
  <c r="W364" i="37" s="1"/>
  <c r="BX606" i="37"/>
  <c r="CC606" i="37" s="1"/>
  <c r="Y606" i="37" s="1"/>
  <c r="BR590" i="37"/>
  <c r="BT590" i="37"/>
  <c r="BU590" i="37" s="1"/>
  <c r="BZ590" i="37" s="1"/>
  <c r="S590" i="37" s="1"/>
  <c r="T590" i="37" s="1"/>
  <c r="BT334" i="37"/>
  <c r="BW334" i="37" s="1"/>
  <c r="CB334" i="37" s="1"/>
  <c r="W334" i="37" s="1"/>
  <c r="BR334" i="37"/>
  <c r="BT424" i="37"/>
  <c r="BU424" i="37" s="1"/>
  <c r="BZ424" i="37" s="1"/>
  <c r="S424" i="37" s="1"/>
  <c r="BR503" i="37"/>
  <c r="BT503" i="37"/>
  <c r="BY503" i="37" s="1"/>
  <c r="CD503" i="37" s="1"/>
  <c r="AA503" i="37" s="1"/>
  <c r="BX567" i="37"/>
  <c r="CC567" i="37" s="1"/>
  <c r="Y567" i="37" s="1"/>
  <c r="BR307" i="37"/>
  <c r="BT307" i="37"/>
  <c r="BU307" i="37" s="1"/>
  <c r="BZ307" i="37" s="1"/>
  <c r="S307" i="37" s="1"/>
  <c r="AN307" i="37" s="1"/>
  <c r="BR450" i="37"/>
  <c r="BT450" i="37"/>
  <c r="BY450" i="37" s="1"/>
  <c r="CD450" i="37" s="1"/>
  <c r="AA450" i="37" s="1"/>
  <c r="BT649" i="37"/>
  <c r="BX307" i="37"/>
  <c r="CC307" i="37" s="1"/>
  <c r="Y307" i="37" s="1"/>
  <c r="BR652" i="37"/>
  <c r="BT652" i="37"/>
  <c r="BV652" i="37" s="1"/>
  <c r="CA652" i="37" s="1"/>
  <c r="U652" i="37" s="1"/>
  <c r="BT547" i="37"/>
  <c r="BU547" i="37" s="1"/>
  <c r="BZ547" i="37" s="1"/>
  <c r="S547" i="37" s="1"/>
  <c r="BR667" i="37"/>
  <c r="BT667" i="37"/>
  <c r="BU667" i="37" s="1"/>
  <c r="BZ667" i="37" s="1"/>
  <c r="S667" i="37" s="1"/>
  <c r="AN667" i="37" s="1"/>
  <c r="V350" i="37"/>
  <c r="BB350" i="37" s="1"/>
  <c r="BT592" i="37"/>
  <c r="BW592" i="37" s="1"/>
  <c r="CB592" i="37" s="1"/>
  <c r="W592" i="37" s="1"/>
  <c r="BT589" i="37"/>
  <c r="BX589" i="37" s="1"/>
  <c r="CC589" i="37" s="1"/>
  <c r="Y589" i="37" s="1"/>
  <c r="BT465" i="37"/>
  <c r="BU465" i="37" s="1"/>
  <c r="BZ465" i="37" s="1"/>
  <c r="S465" i="37" s="1"/>
  <c r="T465" i="37" s="1"/>
  <c r="BT575" i="37"/>
  <c r="BW575" i="37" s="1"/>
  <c r="CB575" i="37" s="1"/>
  <c r="W575" i="37" s="1"/>
  <c r="BR527" i="37"/>
  <c r="BT653" i="37"/>
  <c r="BW653" i="37" s="1"/>
  <c r="CB653" i="37" s="1"/>
  <c r="W653" i="37" s="1"/>
  <c r="BT711" i="37"/>
  <c r="BV711" i="37" s="1"/>
  <c r="CA711" i="37" s="1"/>
  <c r="U711" i="37" s="1"/>
  <c r="BT669" i="37"/>
  <c r="BY669" i="37" s="1"/>
  <c r="CD669" i="37" s="1"/>
  <c r="AA669" i="37" s="1"/>
  <c r="BT516" i="37"/>
  <c r="BW516" i="37" s="1"/>
  <c r="CB516" i="37" s="1"/>
  <c r="W516" i="37" s="1"/>
  <c r="BT612" i="37"/>
  <c r="BX612" i="37" s="1"/>
  <c r="CC612" i="37" s="1"/>
  <c r="Y612" i="37" s="1"/>
  <c r="BT478" i="37"/>
  <c r="BU478" i="37" s="1"/>
  <c r="BZ478" i="37" s="1"/>
  <c r="S478" i="37" s="1"/>
  <c r="AU478" i="37" s="1"/>
  <c r="BT447" i="37"/>
  <c r="BV447" i="37" s="1"/>
  <c r="CA447" i="37" s="1"/>
  <c r="U447" i="37" s="1"/>
  <c r="BT304" i="37"/>
  <c r="BU304" i="37" s="1"/>
  <c r="BZ304" i="37" s="1"/>
  <c r="S304" i="37" s="1"/>
  <c r="BT347" i="37"/>
  <c r="BU347" i="37" s="1"/>
  <c r="BZ347" i="37" s="1"/>
  <c r="S347" i="37" s="1"/>
  <c r="BY682" i="37"/>
  <c r="CD682" i="37" s="1"/>
  <c r="AA682" i="37" s="1"/>
  <c r="BT732" i="37"/>
  <c r="BV732" i="37" s="1"/>
  <c r="CA732" i="37" s="1"/>
  <c r="U732" i="37" s="1"/>
  <c r="BT728" i="37"/>
  <c r="BW728" i="37" s="1"/>
  <c r="CB728" i="37" s="1"/>
  <c r="W728" i="37" s="1"/>
  <c r="BR682" i="37"/>
  <c r="BT615" i="37"/>
  <c r="BU615" i="37" s="1"/>
  <c r="BZ615" i="37" s="1"/>
  <c r="S615" i="37" s="1"/>
  <c r="BU548" i="37"/>
  <c r="BZ548" i="37" s="1"/>
  <c r="S548" i="37" s="1"/>
  <c r="BY512" i="37"/>
  <c r="CD512" i="37" s="1"/>
  <c r="AA512" i="37" s="1"/>
  <c r="BT655" i="37"/>
  <c r="BV655" i="37" s="1"/>
  <c r="CA655" i="37" s="1"/>
  <c r="U655" i="37" s="1"/>
  <c r="BT662" i="37"/>
  <c r="BT474" i="37"/>
  <c r="BU474" i="37" s="1"/>
  <c r="BZ474" i="37" s="1"/>
  <c r="S474" i="37" s="1"/>
  <c r="AG474" i="37" s="1"/>
  <c r="BT332" i="37"/>
  <c r="BT318" i="37"/>
  <c r="BY318" i="37" s="1"/>
  <c r="CD318" i="37" s="1"/>
  <c r="AA318" i="37" s="1"/>
  <c r="BT300" i="37"/>
  <c r="BR662" i="37"/>
  <c r="BT722" i="37"/>
  <c r="BY722" i="37" s="1"/>
  <c r="CD722" i="37" s="1"/>
  <c r="AA722" i="37" s="1"/>
  <c r="AN366" i="37"/>
  <c r="BT620" i="37"/>
  <c r="BY620" i="37" s="1"/>
  <c r="CD620" i="37" s="1"/>
  <c r="AA620" i="37" s="1"/>
  <c r="BV477" i="37"/>
  <c r="CA477" i="37" s="1"/>
  <c r="U477" i="37" s="1"/>
  <c r="BT359" i="37"/>
  <c r="BY359" i="37" s="1"/>
  <c r="CD359" i="37" s="1"/>
  <c r="AA359" i="37" s="1"/>
  <c r="BY349" i="37"/>
  <c r="CD349" i="37" s="1"/>
  <c r="AA349" i="37" s="1"/>
  <c r="BT321" i="37"/>
  <c r="BY321" i="37" s="1"/>
  <c r="CD321" i="37" s="1"/>
  <c r="AA321" i="37" s="1"/>
  <c r="BT563" i="37"/>
  <c r="BU563" i="37" s="1"/>
  <c r="BZ563" i="37" s="1"/>
  <c r="S563" i="37" s="1"/>
  <c r="T563" i="37" s="1"/>
  <c r="BT739" i="37"/>
  <c r="BX739" i="37" s="1"/>
  <c r="CC739" i="37" s="1"/>
  <c r="Y739" i="37" s="1"/>
  <c r="BT671" i="37"/>
  <c r="BY671" i="37" s="1"/>
  <c r="CD671" i="37" s="1"/>
  <c r="AA671" i="37" s="1"/>
  <c r="BR511" i="37"/>
  <c r="BT504" i="37"/>
  <c r="BT449" i="37"/>
  <c r="BT393" i="37"/>
  <c r="BU393" i="37" s="1"/>
  <c r="BZ393" i="37" s="1"/>
  <c r="S393" i="37" s="1"/>
  <c r="T393" i="37" s="1"/>
  <c r="BT497" i="37"/>
  <c r="BU497" i="37" s="1"/>
  <c r="BZ497" i="37" s="1"/>
  <c r="S497" i="37" s="1"/>
  <c r="AG497" i="37" s="1"/>
  <c r="BT636" i="37"/>
  <c r="BY636" i="37" s="1"/>
  <c r="CD636" i="37" s="1"/>
  <c r="AA636" i="37" s="1"/>
  <c r="BR616" i="37"/>
  <c r="BT459" i="37"/>
  <c r="BW459" i="37" s="1"/>
  <c r="CB459" i="37" s="1"/>
  <c r="W459" i="37" s="1"/>
  <c r="BT382" i="37"/>
  <c r="BU382" i="37" s="1"/>
  <c r="BZ382" i="37" s="1"/>
  <c r="S382" i="37" s="1"/>
  <c r="AU382" i="37" s="1"/>
  <c r="BT313" i="37"/>
  <c r="BR636" i="37"/>
  <c r="BT417" i="37"/>
  <c r="BY417" i="37" s="1"/>
  <c r="CD417" i="37" s="1"/>
  <c r="AA417" i="37" s="1"/>
  <c r="BT358" i="37"/>
  <c r="BY358" i="37" s="1"/>
  <c r="CD358" i="37" s="1"/>
  <c r="AA358" i="37" s="1"/>
  <c r="BT694" i="37"/>
  <c r="BU694" i="37" s="1"/>
  <c r="BZ694" i="37" s="1"/>
  <c r="S694" i="37" s="1"/>
  <c r="AG694" i="37" s="1"/>
  <c r="BT438" i="37"/>
  <c r="BU438" i="37" s="1"/>
  <c r="BZ438" i="37" s="1"/>
  <c r="S438" i="37" s="1"/>
  <c r="T438" i="37" s="1"/>
  <c r="BN382" i="37"/>
  <c r="BY382" i="37" s="1"/>
  <c r="CD382" i="37" s="1"/>
  <c r="AA382" i="37" s="1"/>
  <c r="BT712" i="37"/>
  <c r="BY712" i="37" s="1"/>
  <c r="CD712" i="37" s="1"/>
  <c r="AA712" i="37" s="1"/>
  <c r="BT737" i="37"/>
  <c r="BU737" i="37" s="1"/>
  <c r="BZ737" i="37" s="1"/>
  <c r="S737" i="37" s="1"/>
  <c r="BT687" i="37"/>
  <c r="BX687" i="37" s="1"/>
  <c r="CC687" i="37" s="1"/>
  <c r="Y687" i="37" s="1"/>
  <c r="BT565" i="37"/>
  <c r="BV565" i="37" s="1"/>
  <c r="CA565" i="37" s="1"/>
  <c r="U565" i="37" s="1"/>
  <c r="BT670" i="37"/>
  <c r="BU670" i="37" s="1"/>
  <c r="BZ670" i="37" s="1"/>
  <c r="S670" i="37" s="1"/>
  <c r="BN619" i="37"/>
  <c r="BT455" i="37"/>
  <c r="BV455" i="37" s="1"/>
  <c r="CA455" i="37" s="1"/>
  <c r="U455" i="37" s="1"/>
  <c r="BT406" i="37"/>
  <c r="BY406" i="37" s="1"/>
  <c r="CD406" i="37" s="1"/>
  <c r="AA406" i="37" s="1"/>
  <c r="BT361" i="37"/>
  <c r="BV361" i="37" s="1"/>
  <c r="CA361" i="37" s="1"/>
  <c r="U361" i="37" s="1"/>
  <c r="BT733" i="37"/>
  <c r="BY733" i="37" s="1"/>
  <c r="CD733" i="37" s="1"/>
  <c r="AA733" i="37" s="1"/>
  <c r="BT645" i="37"/>
  <c r="BT665" i="37"/>
  <c r="BT659" i="37"/>
  <c r="BV659" i="37" s="1"/>
  <c r="CA659" i="37" s="1"/>
  <c r="U659" i="37" s="1"/>
  <c r="BT585" i="37"/>
  <c r="BR585" i="37"/>
  <c r="BT646" i="37"/>
  <c r="BV646" i="37" s="1"/>
  <c r="CA646" i="37" s="1"/>
  <c r="U646" i="37" s="1"/>
  <c r="BT676" i="37"/>
  <c r="BT650" i="37"/>
  <c r="BU650" i="37" s="1"/>
  <c r="BZ650" i="37" s="1"/>
  <c r="S650" i="37" s="1"/>
  <c r="BT660" i="37"/>
  <c r="BU660" i="37" s="1"/>
  <c r="BZ660" i="37" s="1"/>
  <c r="S660" i="37" s="1"/>
  <c r="T660" i="37" s="1"/>
  <c r="BT686" i="37"/>
  <c r="BU686" i="37" s="1"/>
  <c r="BZ686" i="37" s="1"/>
  <c r="S686" i="37" s="1"/>
  <c r="T686" i="37" s="1"/>
  <c r="BT696" i="37"/>
  <c r="BX696" i="37" s="1"/>
  <c r="CC696" i="37" s="1"/>
  <c r="Y696" i="37" s="1"/>
  <c r="BT695" i="37"/>
  <c r="BU695" i="37" s="1"/>
  <c r="BZ695" i="37" s="1"/>
  <c r="S695" i="37" s="1"/>
  <c r="BT640" i="37"/>
  <c r="BX640" i="37" s="1"/>
  <c r="CC640" i="37" s="1"/>
  <c r="Y640" i="37" s="1"/>
  <c r="BR640" i="37"/>
  <c r="BT698" i="37"/>
  <c r="BU698" i="37" s="1"/>
  <c r="BZ698" i="37" s="1"/>
  <c r="S698" i="37" s="1"/>
  <c r="BT713" i="37"/>
  <c r="BU713" i="37" s="1"/>
  <c r="BZ713" i="37" s="1"/>
  <c r="S713" i="37" s="1"/>
  <c r="BT708" i="37"/>
  <c r="BY708" i="37" s="1"/>
  <c r="CD708" i="37" s="1"/>
  <c r="AA708" i="37" s="1"/>
  <c r="BT709" i="37"/>
  <c r="BW709" i="37" s="1"/>
  <c r="CB709" i="37" s="1"/>
  <c r="W709" i="37" s="1"/>
  <c r="AG625" i="37"/>
  <c r="BR540" i="37"/>
  <c r="BT540" i="37"/>
  <c r="BU540" i="37" s="1"/>
  <c r="BZ540" i="37" s="1"/>
  <c r="S540" i="37" s="1"/>
  <c r="T540" i="37" s="1"/>
  <c r="BT623" i="37"/>
  <c r="BX623" i="37" s="1"/>
  <c r="CC623" i="37" s="1"/>
  <c r="Y623" i="37" s="1"/>
  <c r="BV567" i="37"/>
  <c r="CA567" i="37" s="1"/>
  <c r="U567" i="37" s="1"/>
  <c r="BU567" i="37"/>
  <c r="BZ567" i="37" s="1"/>
  <c r="S567" i="37" s="1"/>
  <c r="T567" i="37" s="1"/>
  <c r="BT611" i="37"/>
  <c r="BW611" i="37" s="1"/>
  <c r="CB611" i="37" s="1"/>
  <c r="W611" i="37" s="1"/>
  <c r="BT608" i="37"/>
  <c r="BY608" i="37" s="1"/>
  <c r="CD608" i="37" s="1"/>
  <c r="AA608" i="37" s="1"/>
  <c r="BR608" i="37"/>
  <c r="BT701" i="37"/>
  <c r="BY701" i="37" s="1"/>
  <c r="CD701" i="37" s="1"/>
  <c r="AA701" i="37" s="1"/>
  <c r="BT642" i="37"/>
  <c r="BX642" i="37" s="1"/>
  <c r="CC642" i="37" s="1"/>
  <c r="Y642" i="37" s="1"/>
  <c r="BT583" i="37"/>
  <c r="BY583" i="37" s="1"/>
  <c r="CD583" i="37" s="1"/>
  <c r="AA583" i="37" s="1"/>
  <c r="BR498" i="37"/>
  <c r="BT498" i="37"/>
  <c r="BU498" i="37" s="1"/>
  <c r="BZ498" i="37" s="1"/>
  <c r="S498" i="37" s="1"/>
  <c r="T498" i="37" s="1"/>
  <c r="BT557" i="37"/>
  <c r="BT644" i="37"/>
  <c r="BV644" i="37" s="1"/>
  <c r="CA644" i="37" s="1"/>
  <c r="U644" i="37" s="1"/>
  <c r="BT621" i="37"/>
  <c r="BY621" i="37" s="1"/>
  <c r="CD621" i="37" s="1"/>
  <c r="AA621" i="37" s="1"/>
  <c r="BT550" i="37"/>
  <c r="BU573" i="37"/>
  <c r="BZ573" i="37" s="1"/>
  <c r="S573" i="37" s="1"/>
  <c r="T573" i="37" s="1"/>
  <c r="BY573" i="37"/>
  <c r="CD573" i="37" s="1"/>
  <c r="AA573" i="37" s="1"/>
  <c r="BT630" i="37"/>
  <c r="BV630" i="37" s="1"/>
  <c r="CA630" i="37" s="1"/>
  <c r="U630" i="37" s="1"/>
  <c r="BT574" i="37"/>
  <c r="BY574" i="37" s="1"/>
  <c r="CD574" i="37" s="1"/>
  <c r="AA574" i="37" s="1"/>
  <c r="BR516" i="37"/>
  <c r="BT595" i="37"/>
  <c r="BU595" i="37" s="1"/>
  <c r="BZ595" i="37" s="1"/>
  <c r="S595" i="37" s="1"/>
  <c r="BR606" i="37"/>
  <c r="BT544" i="37"/>
  <c r="BU544" i="37" s="1"/>
  <c r="BZ544" i="37" s="1"/>
  <c r="S544" i="37" s="1"/>
  <c r="BY516" i="37"/>
  <c r="CD516" i="37" s="1"/>
  <c r="AA516" i="37" s="1"/>
  <c r="BT605" i="37"/>
  <c r="BU605" i="37" s="1"/>
  <c r="BZ605" i="37" s="1"/>
  <c r="S605" i="37" s="1"/>
  <c r="BT604" i="37"/>
  <c r="BW604" i="37" s="1"/>
  <c r="CB604" i="37" s="1"/>
  <c r="W604" i="37" s="1"/>
  <c r="BR517" i="37"/>
  <c r="BT517" i="37"/>
  <c r="BU517" i="37" s="1"/>
  <c r="BZ517" i="37" s="1"/>
  <c r="S517" i="37" s="1"/>
  <c r="T517" i="37" s="1"/>
  <c r="BR490" i="37"/>
  <c r="BT490" i="37"/>
  <c r="BT528" i="37"/>
  <c r="BW528" i="37" s="1"/>
  <c r="CB528" i="37" s="1"/>
  <c r="W528" i="37" s="1"/>
  <c r="BT530" i="37"/>
  <c r="BU530" i="37" s="1"/>
  <c r="BZ530" i="37" s="1"/>
  <c r="S530" i="37" s="1"/>
  <c r="T530" i="37" s="1"/>
  <c r="BT531" i="37"/>
  <c r="BV531" i="37" s="1"/>
  <c r="CA531" i="37" s="1"/>
  <c r="U531" i="37" s="1"/>
  <c r="BU512" i="37"/>
  <c r="BZ512" i="37" s="1"/>
  <c r="S512" i="37" s="1"/>
  <c r="T512" i="37" s="1"/>
  <c r="BV512" i="37"/>
  <c r="CA512" i="37" s="1"/>
  <c r="U512" i="37" s="1"/>
  <c r="BT532" i="37"/>
  <c r="BU532" i="37" s="1"/>
  <c r="BZ532" i="37" s="1"/>
  <c r="S532" i="37" s="1"/>
  <c r="T532" i="37" s="1"/>
  <c r="BW512" i="37"/>
  <c r="CB512" i="37" s="1"/>
  <c r="W512" i="37" s="1"/>
  <c r="BY559" i="37"/>
  <c r="CD559" i="37" s="1"/>
  <c r="AA559" i="37" s="1"/>
  <c r="BT501" i="37"/>
  <c r="BY501" i="37" s="1"/>
  <c r="CD501" i="37" s="1"/>
  <c r="AA501" i="37" s="1"/>
  <c r="BT525" i="37"/>
  <c r="BW525" i="37" s="1"/>
  <c r="CB525" i="37" s="1"/>
  <c r="W525" i="37" s="1"/>
  <c r="BT581" i="37"/>
  <c r="BU581" i="37" s="1"/>
  <c r="BZ581" i="37" s="1"/>
  <c r="S581" i="37" s="1"/>
  <c r="BT471" i="37"/>
  <c r="BY466" i="37"/>
  <c r="CD466" i="37" s="1"/>
  <c r="AA466" i="37" s="1"/>
  <c r="BY477" i="37"/>
  <c r="CD477" i="37" s="1"/>
  <c r="AA477" i="37" s="1"/>
  <c r="BT521" i="37"/>
  <c r="BT534" i="37"/>
  <c r="BW534" i="37" s="1"/>
  <c r="CB534" i="37" s="1"/>
  <c r="W534" i="37" s="1"/>
  <c r="BT492" i="37"/>
  <c r="BU492" i="37" s="1"/>
  <c r="BZ492" i="37" s="1"/>
  <c r="S492" i="37" s="1"/>
  <c r="BR483" i="37"/>
  <c r="BT483" i="37"/>
  <c r="BU483" i="37" s="1"/>
  <c r="BZ483" i="37" s="1"/>
  <c r="S483" i="37" s="1"/>
  <c r="BR508" i="37"/>
  <c r="BT508" i="37"/>
  <c r="BU508" i="37" s="1"/>
  <c r="BZ508" i="37" s="1"/>
  <c r="S508" i="37" s="1"/>
  <c r="T508" i="37" s="1"/>
  <c r="BR462" i="37"/>
  <c r="BT462" i="37"/>
  <c r="BU462" i="37" s="1"/>
  <c r="BZ462" i="37" s="1"/>
  <c r="S462" i="37" s="1"/>
  <c r="T462" i="37" s="1"/>
  <c r="BT426" i="37"/>
  <c r="BU399" i="37"/>
  <c r="BZ399" i="37" s="1"/>
  <c r="S399" i="37" s="1"/>
  <c r="T399" i="37" s="1"/>
  <c r="BX399" i="37"/>
  <c r="CC399" i="37" s="1"/>
  <c r="Y399" i="37" s="1"/>
  <c r="BT463" i="37"/>
  <c r="BY463" i="37" s="1"/>
  <c r="CD463" i="37" s="1"/>
  <c r="AA463" i="37" s="1"/>
  <c r="BT437" i="37"/>
  <c r="BU437" i="37" s="1"/>
  <c r="BZ437" i="37" s="1"/>
  <c r="S437" i="37" s="1"/>
  <c r="BT461" i="37"/>
  <c r="BU461" i="37" s="1"/>
  <c r="BZ461" i="37" s="1"/>
  <c r="S461" i="37" s="1"/>
  <c r="T461" i="37" s="1"/>
  <c r="BT453" i="37"/>
  <c r="BY453" i="37" s="1"/>
  <c r="CD453" i="37" s="1"/>
  <c r="AA453" i="37" s="1"/>
  <c r="BY442" i="37"/>
  <c r="CD442" i="37" s="1"/>
  <c r="AA442" i="37" s="1"/>
  <c r="BT414" i="37"/>
  <c r="BU414" i="37" s="1"/>
  <c r="BZ414" i="37" s="1"/>
  <c r="S414" i="37" s="1"/>
  <c r="BT396" i="37"/>
  <c r="BW396" i="37" s="1"/>
  <c r="CB396" i="37" s="1"/>
  <c r="W396" i="37" s="1"/>
  <c r="BY449" i="37"/>
  <c r="CD449" i="37" s="1"/>
  <c r="AA449" i="37" s="1"/>
  <c r="BT412" i="37"/>
  <c r="BY412" i="37" s="1"/>
  <c r="CD412" i="37" s="1"/>
  <c r="AA412" i="37" s="1"/>
  <c r="BT398" i="37"/>
  <c r="BY398" i="37" s="1"/>
  <c r="CD398" i="37" s="1"/>
  <c r="AA398" i="37" s="1"/>
  <c r="BT421" i="37"/>
  <c r="BX421" i="37" s="1"/>
  <c r="CC421" i="37" s="1"/>
  <c r="Y421" i="37" s="1"/>
  <c r="BR310" i="37"/>
  <c r="BT310" i="37"/>
  <c r="BW310" i="37" s="1"/>
  <c r="CB310" i="37" s="1"/>
  <c r="W310" i="37" s="1"/>
  <c r="BT380" i="37"/>
  <c r="BX380" i="37" s="1"/>
  <c r="CC380" i="37" s="1"/>
  <c r="Y380" i="37" s="1"/>
  <c r="BT419" i="37"/>
  <c r="BU419" i="37" s="1"/>
  <c r="BZ419" i="37" s="1"/>
  <c r="S419" i="37" s="1"/>
  <c r="T419" i="37" s="1"/>
  <c r="BT407" i="37"/>
  <c r="BY407" i="37" s="1"/>
  <c r="CD407" i="37" s="1"/>
  <c r="AA407" i="37" s="1"/>
  <c r="BT403" i="37"/>
  <c r="BU403" i="37" s="1"/>
  <c r="BZ403" i="37" s="1"/>
  <c r="S403" i="37" s="1"/>
  <c r="BT430" i="37"/>
  <c r="BR348" i="37"/>
  <c r="BT348" i="37"/>
  <c r="BV348" i="37" s="1"/>
  <c r="CA348" i="37" s="1"/>
  <c r="U348" i="37" s="1"/>
  <c r="BT444" i="37"/>
  <c r="BY444" i="37" s="1"/>
  <c r="CD444" i="37" s="1"/>
  <c r="AA444" i="37" s="1"/>
  <c r="BT355" i="37"/>
  <c r="BV355" i="37" s="1"/>
  <c r="CA355" i="37" s="1"/>
  <c r="U355" i="37" s="1"/>
  <c r="BT330" i="37"/>
  <c r="BX330" i="37" s="1"/>
  <c r="CC330" i="37" s="1"/>
  <c r="Y330" i="37" s="1"/>
  <c r="BR378" i="37"/>
  <c r="BY342" i="37"/>
  <c r="CD342" i="37" s="1"/>
  <c r="AA342" i="37" s="1"/>
  <c r="BT341" i="37"/>
  <c r="BV341" i="37" s="1"/>
  <c r="CA341" i="37" s="1"/>
  <c r="U341" i="37" s="1"/>
  <c r="BT328" i="37"/>
  <c r="BW328" i="37" s="1"/>
  <c r="CB328" i="37" s="1"/>
  <c r="W328" i="37" s="1"/>
  <c r="BT327" i="37"/>
  <c r="BU327" i="37" s="1"/>
  <c r="BZ327" i="37" s="1"/>
  <c r="S327" i="37" s="1"/>
  <c r="T327" i="37" s="1"/>
  <c r="BT311" i="37"/>
  <c r="BX311" i="37" s="1"/>
  <c r="CC311" i="37" s="1"/>
  <c r="Y311" i="37" s="1"/>
  <c r="BT326" i="37"/>
  <c r="BY326" i="37" s="1"/>
  <c r="CD326" i="37" s="1"/>
  <c r="AA326" i="37" s="1"/>
  <c r="BY339" i="37"/>
  <c r="CD339" i="37" s="1"/>
  <c r="AA339" i="37" s="1"/>
  <c r="BT336" i="37"/>
  <c r="BT360" i="37"/>
  <c r="BU360" i="37" s="1"/>
  <c r="BZ360" i="37" s="1"/>
  <c r="S360" i="37" s="1"/>
  <c r="BV682" i="37"/>
  <c r="CA682" i="37" s="1"/>
  <c r="U682" i="37" s="1"/>
  <c r="BV606" i="37"/>
  <c r="CA606" i="37" s="1"/>
  <c r="U606" i="37" s="1"/>
  <c r="BV548" i="37"/>
  <c r="CA548" i="37" s="1"/>
  <c r="U548" i="37" s="1"/>
  <c r="BR700" i="37"/>
  <c r="BT700" i="37"/>
  <c r="BV700" i="37" s="1"/>
  <c r="CA700" i="37" s="1"/>
  <c r="U700" i="37" s="1"/>
  <c r="BR734" i="37"/>
  <c r="BT734" i="37"/>
  <c r="BV734" i="37" s="1"/>
  <c r="CA734" i="37" s="1"/>
  <c r="U734" i="37" s="1"/>
  <c r="BR725" i="37"/>
  <c r="BT725" i="37"/>
  <c r="BY725" i="37" s="1"/>
  <c r="CD725" i="37" s="1"/>
  <c r="AA725" i="37" s="1"/>
  <c r="BT693" i="37"/>
  <c r="BR716" i="37"/>
  <c r="BT716" i="37"/>
  <c r="BU716" i="37" s="1"/>
  <c r="BZ716" i="37" s="1"/>
  <c r="S716" i="37" s="1"/>
  <c r="BR692" i="37"/>
  <c r="BT692" i="37"/>
  <c r="BR741" i="37"/>
  <c r="BT741" i="37"/>
  <c r="BW732" i="37"/>
  <c r="CB732" i="37" s="1"/>
  <c r="W732" i="37" s="1"/>
  <c r="BY732" i="37"/>
  <c r="CD732" i="37" s="1"/>
  <c r="AA732" i="37" s="1"/>
  <c r="BU732" i="37"/>
  <c r="BZ732" i="37" s="1"/>
  <c r="S732" i="37" s="1"/>
  <c r="BX732" i="37"/>
  <c r="CC732" i="37" s="1"/>
  <c r="Y732" i="37" s="1"/>
  <c r="BT715" i="37"/>
  <c r="BW715" i="37" s="1"/>
  <c r="CB715" i="37" s="1"/>
  <c r="W715" i="37" s="1"/>
  <c r="BT706" i="37"/>
  <c r="BT740" i="37"/>
  <c r="BR740" i="37"/>
  <c r="BT723" i="37"/>
  <c r="BV723" i="37" s="1"/>
  <c r="CA723" i="37" s="1"/>
  <c r="U723" i="37" s="1"/>
  <c r="BT691" i="37"/>
  <c r="BY691" i="37" s="1"/>
  <c r="CD691" i="37" s="1"/>
  <c r="AA691" i="37" s="1"/>
  <c r="BR714" i="37"/>
  <c r="BT714" i="37"/>
  <c r="BU714" i="37" s="1"/>
  <c r="BZ714" i="37" s="1"/>
  <c r="S714" i="37" s="1"/>
  <c r="BT731" i="37"/>
  <c r="BU731" i="37" s="1"/>
  <c r="BZ731" i="37" s="1"/>
  <c r="S731" i="37" s="1"/>
  <c r="BR731" i="37"/>
  <c r="BR705" i="37"/>
  <c r="BT705" i="37"/>
  <c r="BY705" i="37" s="1"/>
  <c r="CD705" i="37" s="1"/>
  <c r="AA705" i="37" s="1"/>
  <c r="BT730" i="37"/>
  <c r="BR730" i="37"/>
  <c r="BR690" i="37"/>
  <c r="BT690" i="37"/>
  <c r="BW690" i="37" s="1"/>
  <c r="CB690" i="37" s="1"/>
  <c r="W690" i="37" s="1"/>
  <c r="BR704" i="37"/>
  <c r="BT704" i="37"/>
  <c r="BW704" i="37" s="1"/>
  <c r="CB704" i="37" s="1"/>
  <c r="W704" i="37" s="1"/>
  <c r="BR689" i="37"/>
  <c r="BT689" i="37"/>
  <c r="BU689" i="37" s="1"/>
  <c r="BZ689" i="37" s="1"/>
  <c r="S689" i="37" s="1"/>
  <c r="BT721" i="37"/>
  <c r="BR721" i="37"/>
  <c r="BR703" i="37"/>
  <c r="BT703" i="37"/>
  <c r="BR717" i="37"/>
  <c r="BT717" i="37"/>
  <c r="BV717" i="37" s="1"/>
  <c r="CA717" i="37" s="1"/>
  <c r="U717" i="37" s="1"/>
  <c r="BR702" i="37"/>
  <c r="BT702" i="37"/>
  <c r="BY702" i="37" s="1"/>
  <c r="CD702" i="37" s="1"/>
  <c r="AA702" i="37" s="1"/>
  <c r="BR738" i="37"/>
  <c r="BT738" i="37"/>
  <c r="BY738" i="37" s="1"/>
  <c r="CD738" i="37" s="1"/>
  <c r="AA738" i="37" s="1"/>
  <c r="BR680" i="37"/>
  <c r="BT680" i="37"/>
  <c r="BY680" i="37" s="1"/>
  <c r="CD680" i="37" s="1"/>
  <c r="AA680" i="37" s="1"/>
  <c r="BT720" i="37"/>
  <c r="BV720" i="37" s="1"/>
  <c r="CA720" i="37" s="1"/>
  <c r="U720" i="37" s="1"/>
  <c r="BR720" i="37"/>
  <c r="BR724" i="37"/>
  <c r="BT724" i="37"/>
  <c r="BU724" i="37" s="1"/>
  <c r="BZ724" i="37" s="1"/>
  <c r="S724" i="37" s="1"/>
  <c r="BR679" i="37"/>
  <c r="BT679" i="37"/>
  <c r="BY679" i="37" s="1"/>
  <c r="CD679" i="37" s="1"/>
  <c r="AA679" i="37" s="1"/>
  <c r="BR729" i="37"/>
  <c r="BT729" i="37"/>
  <c r="BW729" i="37" s="1"/>
  <c r="CB729" i="37" s="1"/>
  <c r="W729" i="37" s="1"/>
  <c r="BT727" i="37"/>
  <c r="BU727" i="37" s="1"/>
  <c r="BZ727" i="37" s="1"/>
  <c r="S727" i="37" s="1"/>
  <c r="BR735" i="37"/>
  <c r="BT735" i="37"/>
  <c r="BW735" i="37" s="1"/>
  <c r="CB735" i="37" s="1"/>
  <c r="W735" i="37" s="1"/>
  <c r="BT736" i="37"/>
  <c r="BU736" i="37" s="1"/>
  <c r="BZ736" i="37" s="1"/>
  <c r="S736" i="37" s="1"/>
  <c r="BR736" i="37"/>
  <c r="BR710" i="37"/>
  <c r="BT710" i="37"/>
  <c r="BU710" i="37" s="1"/>
  <c r="BZ710" i="37" s="1"/>
  <c r="S710" i="37" s="1"/>
  <c r="BT718" i="37"/>
  <c r="BU718" i="37" s="1"/>
  <c r="BZ718" i="37" s="1"/>
  <c r="S718" i="37" s="1"/>
  <c r="BT697" i="37"/>
  <c r="BU697" i="37" s="1"/>
  <c r="BZ697" i="37" s="1"/>
  <c r="S697" i="37" s="1"/>
  <c r="BT688" i="37"/>
  <c r="BU688" i="37" s="1"/>
  <c r="BZ688" i="37" s="1"/>
  <c r="S688" i="37" s="1"/>
  <c r="BR661" i="37"/>
  <c r="BT661" i="37"/>
  <c r="BX655" i="37"/>
  <c r="CC655" i="37" s="1"/>
  <c r="Y655" i="37" s="1"/>
  <c r="BN737" i="37"/>
  <c r="BN711" i="37"/>
  <c r="BY711" i="37" s="1"/>
  <c r="CD711" i="37" s="1"/>
  <c r="AA711" i="37" s="1"/>
  <c r="BW682" i="37"/>
  <c r="CB682" i="37" s="1"/>
  <c r="W682" i="37" s="1"/>
  <c r="BR609" i="37"/>
  <c r="BT609" i="37"/>
  <c r="BU609" i="37" s="1"/>
  <c r="BZ609" i="37" s="1"/>
  <c r="S609" i="37" s="1"/>
  <c r="BN727" i="37"/>
  <c r="BN718" i="37"/>
  <c r="BT719" i="37"/>
  <c r="BU628" i="37"/>
  <c r="BZ628" i="37" s="1"/>
  <c r="S628" i="37" s="1"/>
  <c r="BY665" i="37"/>
  <c r="CD665" i="37" s="1"/>
  <c r="AA665" i="37" s="1"/>
  <c r="BN641" i="37"/>
  <c r="BY676" i="37"/>
  <c r="CD676" i="37" s="1"/>
  <c r="AA676" i="37" s="1"/>
  <c r="BW660" i="37"/>
  <c r="CB660" i="37" s="1"/>
  <c r="W660" i="37" s="1"/>
  <c r="BY686" i="37"/>
  <c r="CD686" i="37" s="1"/>
  <c r="AA686" i="37" s="1"/>
  <c r="BT684" i="37"/>
  <c r="BY684" i="37" s="1"/>
  <c r="CD684" i="37" s="1"/>
  <c r="AA684" i="37" s="1"/>
  <c r="BU682" i="37"/>
  <c r="BZ682" i="37" s="1"/>
  <c r="S682" i="37" s="1"/>
  <c r="BU676" i="37"/>
  <c r="BZ676" i="37" s="1"/>
  <c r="S676" i="37" s="1"/>
  <c r="BW676" i="37"/>
  <c r="CB676" i="37" s="1"/>
  <c r="W676" i="37" s="1"/>
  <c r="BX676" i="37"/>
  <c r="CC676" i="37" s="1"/>
  <c r="Y676" i="37" s="1"/>
  <c r="BR668" i="37"/>
  <c r="BT668" i="37"/>
  <c r="BU668" i="37" s="1"/>
  <c r="BZ668" i="37" s="1"/>
  <c r="S668" i="37" s="1"/>
  <c r="BR664" i="37"/>
  <c r="BT664" i="37"/>
  <c r="BY664" i="37" s="1"/>
  <c r="CD664" i="37" s="1"/>
  <c r="AA664" i="37" s="1"/>
  <c r="BT707" i="37"/>
  <c r="BV707" i="37" s="1"/>
  <c r="CA707" i="37" s="1"/>
  <c r="U707" i="37" s="1"/>
  <c r="BR647" i="37"/>
  <c r="BT647" i="37"/>
  <c r="BT672" i="37"/>
  <c r="BR658" i="37"/>
  <c r="BT658" i="37"/>
  <c r="BR631" i="37"/>
  <c r="BT631" i="37"/>
  <c r="BY631" i="37" s="1"/>
  <c r="CD631" i="37" s="1"/>
  <c r="AA631" i="37" s="1"/>
  <c r="BR675" i="37"/>
  <c r="BT675" i="37"/>
  <c r="BU675" i="37" s="1"/>
  <c r="BZ675" i="37" s="1"/>
  <c r="S675" i="37" s="1"/>
  <c r="BU646" i="37"/>
  <c r="BZ646" i="37" s="1"/>
  <c r="S646" i="37" s="1"/>
  <c r="BT638" i="37"/>
  <c r="BX638" i="37" s="1"/>
  <c r="CC638" i="37" s="1"/>
  <c r="Y638" i="37" s="1"/>
  <c r="BR678" i="37"/>
  <c r="BT678" i="37"/>
  <c r="BY678" i="37" s="1"/>
  <c r="CD678" i="37" s="1"/>
  <c r="AA678" i="37" s="1"/>
  <c r="BN672" i="37"/>
  <c r="BT699" i="37"/>
  <c r="BY699" i="37" s="1"/>
  <c r="CD699" i="37" s="1"/>
  <c r="AA699" i="37" s="1"/>
  <c r="BT681" i="37"/>
  <c r="BV681" i="37" s="1"/>
  <c r="CA681" i="37" s="1"/>
  <c r="U681" i="37" s="1"/>
  <c r="BU636" i="37"/>
  <c r="BZ636" i="37" s="1"/>
  <c r="S636" i="37" s="1"/>
  <c r="BV636" i="37"/>
  <c r="CA636" i="37" s="1"/>
  <c r="U636" i="37" s="1"/>
  <c r="BW636" i="37"/>
  <c r="CB636" i="37" s="1"/>
  <c r="W636" i="37" s="1"/>
  <c r="BX636" i="37"/>
  <c r="CC636" i="37" s="1"/>
  <c r="Y636" i="37" s="1"/>
  <c r="BU645" i="37"/>
  <c r="BZ645" i="37" s="1"/>
  <c r="S645" i="37" s="1"/>
  <c r="BY683" i="37"/>
  <c r="CD683" i="37" s="1"/>
  <c r="AA683" i="37" s="1"/>
  <c r="BU662" i="37"/>
  <c r="BZ662" i="37" s="1"/>
  <c r="S662" i="37" s="1"/>
  <c r="BW662" i="37"/>
  <c r="CB662" i="37" s="1"/>
  <c r="W662" i="37" s="1"/>
  <c r="BY662" i="37"/>
  <c r="CD662" i="37" s="1"/>
  <c r="AA662" i="37" s="1"/>
  <c r="BU700" i="37"/>
  <c r="BZ700" i="37" s="1"/>
  <c r="S700" i="37" s="1"/>
  <c r="BT656" i="37"/>
  <c r="BX711" i="37"/>
  <c r="CC711" i="37" s="1"/>
  <c r="Y711" i="37" s="1"/>
  <c r="BT685" i="37"/>
  <c r="BX685" i="37" s="1"/>
  <c r="CC685" i="37" s="1"/>
  <c r="Y685" i="37" s="1"/>
  <c r="BR683" i="37"/>
  <c r="BU644" i="37"/>
  <c r="BZ644" i="37" s="1"/>
  <c r="S644" i="37" s="1"/>
  <c r="BW644" i="37"/>
  <c r="CB644" i="37" s="1"/>
  <c r="W644" i="37" s="1"/>
  <c r="BW711" i="37"/>
  <c r="CB711" i="37" s="1"/>
  <c r="W711" i="37" s="1"/>
  <c r="BN687" i="37"/>
  <c r="BR677" i="37"/>
  <c r="BT677" i="37"/>
  <c r="BU677" i="37" s="1"/>
  <c r="BZ677" i="37" s="1"/>
  <c r="S677" i="37" s="1"/>
  <c r="BN710" i="37"/>
  <c r="BW655" i="37"/>
  <c r="CB655" i="37" s="1"/>
  <c r="W655" i="37" s="1"/>
  <c r="BT643" i="37"/>
  <c r="BW643" i="37" s="1"/>
  <c r="CB643" i="37" s="1"/>
  <c r="W643" i="37" s="1"/>
  <c r="BN670" i="37"/>
  <c r="BT726" i="37"/>
  <c r="BW726" i="37" s="1"/>
  <c r="CB726" i="37" s="1"/>
  <c r="W726" i="37" s="1"/>
  <c r="BN700" i="37"/>
  <c r="BY700" i="37" s="1"/>
  <c r="CD700" i="37" s="1"/>
  <c r="AA700" i="37" s="1"/>
  <c r="BN677" i="37"/>
  <c r="BW696" i="37"/>
  <c r="CB696" i="37" s="1"/>
  <c r="W696" i="37" s="1"/>
  <c r="BW649" i="37"/>
  <c r="CB649" i="37" s="1"/>
  <c r="W649" i="37" s="1"/>
  <c r="BX649" i="37"/>
  <c r="CC649" i="37" s="1"/>
  <c r="Y649" i="37" s="1"/>
  <c r="BN659" i="37"/>
  <c r="BR572" i="37"/>
  <c r="BT572" i="37"/>
  <c r="BY625" i="37"/>
  <c r="CD625" i="37" s="1"/>
  <c r="AA625" i="37" s="1"/>
  <c r="AB625" i="37" s="1"/>
  <c r="BR578" i="37"/>
  <c r="BT578" i="37"/>
  <c r="BU578" i="37" s="1"/>
  <c r="BZ578" i="37" s="1"/>
  <c r="S578" i="37" s="1"/>
  <c r="BX665" i="37"/>
  <c r="CC665" i="37" s="1"/>
  <c r="Y665" i="37" s="1"/>
  <c r="BY599" i="37"/>
  <c r="CD599" i="37" s="1"/>
  <c r="AA599" i="37" s="1"/>
  <c r="BU585" i="37"/>
  <c r="BZ585" i="37" s="1"/>
  <c r="S585" i="37" s="1"/>
  <c r="BR564" i="37"/>
  <c r="BT564" i="37"/>
  <c r="BU564" i="37" s="1"/>
  <c r="BZ564" i="37" s="1"/>
  <c r="S564" i="37" s="1"/>
  <c r="BR598" i="37"/>
  <c r="BT598" i="37"/>
  <c r="BW598" i="37" s="1"/>
  <c r="CB598" i="37" s="1"/>
  <c r="W598" i="37" s="1"/>
  <c r="BT639" i="37"/>
  <c r="BX639" i="37" s="1"/>
  <c r="CC639" i="37" s="1"/>
  <c r="Y639" i="37" s="1"/>
  <c r="BT633" i="37"/>
  <c r="BU633" i="37" s="1"/>
  <c r="BZ633" i="37" s="1"/>
  <c r="S633" i="37" s="1"/>
  <c r="BT618" i="37"/>
  <c r="BR571" i="37"/>
  <c r="BT571" i="37"/>
  <c r="BY571" i="37" s="1"/>
  <c r="CD571" i="37" s="1"/>
  <c r="AA571" i="37" s="1"/>
  <c r="BR603" i="37"/>
  <c r="BT603" i="37"/>
  <c r="BU603" i="37" s="1"/>
  <c r="BZ603" i="37" s="1"/>
  <c r="S603" i="37" s="1"/>
  <c r="BN564" i="37"/>
  <c r="BX683" i="37"/>
  <c r="CC683" i="37" s="1"/>
  <c r="Y683" i="37" s="1"/>
  <c r="Z683" i="37" s="1"/>
  <c r="BD683" i="37" s="1"/>
  <c r="BX662" i="37"/>
  <c r="CC662" i="37" s="1"/>
  <c r="Y662" i="37" s="1"/>
  <c r="BX625" i="37"/>
  <c r="CC625" i="37" s="1"/>
  <c r="Y625" i="37" s="1"/>
  <c r="Z625" i="37" s="1"/>
  <c r="BR597" i="37"/>
  <c r="BT597" i="37"/>
  <c r="BU597" i="37" s="1"/>
  <c r="BZ597" i="37" s="1"/>
  <c r="S597" i="37" s="1"/>
  <c r="BW683" i="37"/>
  <c r="CB683" i="37" s="1"/>
  <c r="W683" i="37" s="1"/>
  <c r="BR570" i="37"/>
  <c r="BT570" i="37"/>
  <c r="BV683" i="37"/>
  <c r="CA683" i="37" s="1"/>
  <c r="U683" i="37" s="1"/>
  <c r="BV662" i="37"/>
  <c r="CA662" i="37" s="1"/>
  <c r="U662" i="37" s="1"/>
  <c r="BW652" i="37"/>
  <c r="CB652" i="37" s="1"/>
  <c r="W652" i="37" s="1"/>
  <c r="BR602" i="37"/>
  <c r="BT602" i="37"/>
  <c r="BV602" i="37" s="1"/>
  <c r="CA602" i="37" s="1"/>
  <c r="U602" i="37" s="1"/>
  <c r="BT596" i="37"/>
  <c r="BY596" i="37" s="1"/>
  <c r="CD596" i="37" s="1"/>
  <c r="AA596" i="37" s="1"/>
  <c r="BR576" i="37"/>
  <c r="BT576" i="37"/>
  <c r="BW576" i="37" s="1"/>
  <c r="CB576" i="37" s="1"/>
  <c r="W576" i="37" s="1"/>
  <c r="BR562" i="37"/>
  <c r="BT562" i="37"/>
  <c r="BY562" i="37" s="1"/>
  <c r="CD562" i="37" s="1"/>
  <c r="AA562" i="37" s="1"/>
  <c r="BR626" i="37"/>
  <c r="BT626" i="37"/>
  <c r="BU626" i="37" s="1"/>
  <c r="BZ626" i="37" s="1"/>
  <c r="S626" i="37" s="1"/>
  <c r="BT648" i="37"/>
  <c r="BW648" i="37" s="1"/>
  <c r="CB648" i="37" s="1"/>
  <c r="W648" i="37" s="1"/>
  <c r="BT622" i="37"/>
  <c r="BR582" i="37"/>
  <c r="BT582" i="37"/>
  <c r="BY582" i="37" s="1"/>
  <c r="CD582" i="37" s="1"/>
  <c r="AA582" i="37" s="1"/>
  <c r="BV676" i="37"/>
  <c r="CA676" i="37" s="1"/>
  <c r="U676" i="37" s="1"/>
  <c r="BX653" i="37"/>
  <c r="CC653" i="37" s="1"/>
  <c r="Y653" i="37" s="1"/>
  <c r="BT617" i="37"/>
  <c r="BY617" i="37" s="1"/>
  <c r="CD617" i="37" s="1"/>
  <c r="AA617" i="37" s="1"/>
  <c r="BT637" i="37"/>
  <c r="BV637" i="37" s="1"/>
  <c r="CA637" i="37" s="1"/>
  <c r="U637" i="37" s="1"/>
  <c r="BT624" i="37"/>
  <c r="BR588" i="37"/>
  <c r="BT588" i="37"/>
  <c r="BV588" i="37" s="1"/>
  <c r="CA588" i="37" s="1"/>
  <c r="U588" i="37" s="1"/>
  <c r="BT663" i="37"/>
  <c r="BX663" i="37" s="1"/>
  <c r="CC663" i="37" s="1"/>
  <c r="Y663" i="37" s="1"/>
  <c r="BY645" i="37"/>
  <c r="CD645" i="37" s="1"/>
  <c r="AA645" i="37" s="1"/>
  <c r="BR541" i="37"/>
  <c r="BT541" i="37"/>
  <c r="BU541" i="37" s="1"/>
  <c r="BZ541" i="37" s="1"/>
  <c r="S541" i="37" s="1"/>
  <c r="BV649" i="37"/>
  <c r="CA649" i="37" s="1"/>
  <c r="U649" i="37" s="1"/>
  <c r="BX645" i="37"/>
  <c r="CC645" i="37" s="1"/>
  <c r="Y645" i="37" s="1"/>
  <c r="T606" i="37"/>
  <c r="BT594" i="37"/>
  <c r="BX594" i="37" s="1"/>
  <c r="CC594" i="37" s="1"/>
  <c r="Y594" i="37" s="1"/>
  <c r="BU649" i="37"/>
  <c r="BZ649" i="37" s="1"/>
  <c r="S649" i="37" s="1"/>
  <c r="BW645" i="37"/>
  <c r="CB645" i="37" s="1"/>
  <c r="W645" i="37" s="1"/>
  <c r="BY644" i="37"/>
  <c r="CD644" i="37" s="1"/>
  <c r="AA644" i="37" s="1"/>
  <c r="BV645" i="37"/>
  <c r="CA645" i="37" s="1"/>
  <c r="U645" i="37" s="1"/>
  <c r="BT610" i="37"/>
  <c r="BU610" i="37" s="1"/>
  <c r="BZ610" i="37" s="1"/>
  <c r="S610" i="37" s="1"/>
  <c r="BR587" i="37"/>
  <c r="BT587" i="37"/>
  <c r="BU587" i="37" s="1"/>
  <c r="BZ587" i="37" s="1"/>
  <c r="S587" i="37" s="1"/>
  <c r="BW665" i="37"/>
  <c r="CB665" i="37" s="1"/>
  <c r="W665" i="37" s="1"/>
  <c r="BT593" i="37"/>
  <c r="BY593" i="37" s="1"/>
  <c r="CD593" i="37" s="1"/>
  <c r="AA593" i="37" s="1"/>
  <c r="BV665" i="37"/>
  <c r="CA665" i="37" s="1"/>
  <c r="U665" i="37" s="1"/>
  <c r="BX650" i="37"/>
  <c r="CC650" i="37" s="1"/>
  <c r="Y650" i="37" s="1"/>
  <c r="BU593" i="37"/>
  <c r="BZ593" i="37" s="1"/>
  <c r="S593" i="37" s="1"/>
  <c r="BU665" i="37"/>
  <c r="BZ665" i="37" s="1"/>
  <c r="S665" i="37" s="1"/>
  <c r="BT654" i="37"/>
  <c r="BU654" i="37" s="1"/>
  <c r="BZ654" i="37" s="1"/>
  <c r="S654" i="37" s="1"/>
  <c r="BW650" i="37"/>
  <c r="CB650" i="37" s="1"/>
  <c r="W650" i="37" s="1"/>
  <c r="BR641" i="37"/>
  <c r="BT641" i="37"/>
  <c r="BV641" i="37" s="1"/>
  <c r="CA641" i="37" s="1"/>
  <c r="U641" i="37" s="1"/>
  <c r="BT635" i="37"/>
  <c r="BX635" i="37" s="1"/>
  <c r="CC635" i="37" s="1"/>
  <c r="Y635" i="37" s="1"/>
  <c r="BT627" i="37"/>
  <c r="BY627" i="37" s="1"/>
  <c r="CD627" i="37" s="1"/>
  <c r="AA627" i="37" s="1"/>
  <c r="BN610" i="37"/>
  <c r="BV650" i="37"/>
  <c r="CA650" i="37" s="1"/>
  <c r="U650" i="37" s="1"/>
  <c r="BN649" i="37"/>
  <c r="BY649" i="37" s="1"/>
  <c r="CD649" i="37" s="1"/>
  <c r="AA649" i="37" s="1"/>
  <c r="BT613" i="37"/>
  <c r="BY613" i="37" s="1"/>
  <c r="CD613" i="37" s="1"/>
  <c r="AA613" i="37" s="1"/>
  <c r="BR566" i="37"/>
  <c r="BT566" i="37"/>
  <c r="BY566" i="37" s="1"/>
  <c r="CD566" i="37" s="1"/>
  <c r="AA566" i="37" s="1"/>
  <c r="BW625" i="37"/>
  <c r="CB625" i="37" s="1"/>
  <c r="W625" i="37" s="1"/>
  <c r="X625" i="37" s="1"/>
  <c r="BW646" i="37"/>
  <c r="CB646" i="37" s="1"/>
  <c r="W646" i="37" s="1"/>
  <c r="BN632" i="37"/>
  <c r="BV625" i="37"/>
  <c r="CA625" i="37" s="1"/>
  <c r="U625" i="37" s="1"/>
  <c r="V625" i="37" s="1"/>
  <c r="BV616" i="37"/>
  <c r="CA616" i="37" s="1"/>
  <c r="U616" i="37" s="1"/>
  <c r="BN585" i="37"/>
  <c r="BY585" i="37" s="1"/>
  <c r="CD585" i="37" s="1"/>
  <c r="AA585" i="37" s="1"/>
  <c r="BR555" i="37"/>
  <c r="BT555" i="37"/>
  <c r="BV555" i="37" s="1"/>
  <c r="CA555" i="37" s="1"/>
  <c r="U555" i="37" s="1"/>
  <c r="T350" i="37"/>
  <c r="BT569" i="37"/>
  <c r="BY569" i="37" s="1"/>
  <c r="CD569" i="37" s="1"/>
  <c r="AA569" i="37" s="1"/>
  <c r="BT551" i="37"/>
  <c r="BW551" i="37" s="1"/>
  <c r="CB551" i="37" s="1"/>
  <c r="W551" i="37" s="1"/>
  <c r="BX547" i="37"/>
  <c r="CC547" i="37" s="1"/>
  <c r="Y547" i="37" s="1"/>
  <c r="BY600" i="37"/>
  <c r="CD600" i="37" s="1"/>
  <c r="AA600" i="37" s="1"/>
  <c r="BY577" i="37"/>
  <c r="CD577" i="37" s="1"/>
  <c r="AA577" i="37" s="1"/>
  <c r="BY606" i="37"/>
  <c r="CD606" i="37" s="1"/>
  <c r="AA606" i="37" s="1"/>
  <c r="AB606" i="37" s="1"/>
  <c r="BN604" i="37"/>
  <c r="BX600" i="37"/>
  <c r="CC600" i="37" s="1"/>
  <c r="Y600" i="37" s="1"/>
  <c r="BY567" i="37"/>
  <c r="CD567" i="37" s="1"/>
  <c r="AA567" i="37" s="1"/>
  <c r="BW606" i="37"/>
  <c r="CB606" i="37" s="1"/>
  <c r="W606" i="37" s="1"/>
  <c r="BV600" i="37"/>
  <c r="CA600" i="37" s="1"/>
  <c r="U600" i="37" s="1"/>
  <c r="BT586" i="37"/>
  <c r="BW586" i="37" s="1"/>
  <c r="CB586" i="37" s="1"/>
  <c r="W586" i="37" s="1"/>
  <c r="BW567" i="37"/>
  <c r="CB567" i="37" s="1"/>
  <c r="W567" i="37" s="1"/>
  <c r="BY547" i="37"/>
  <c r="CD547" i="37" s="1"/>
  <c r="AA547" i="37" s="1"/>
  <c r="BW547" i="37"/>
  <c r="CB547" i="37" s="1"/>
  <c r="W547" i="37" s="1"/>
  <c r="BR526" i="37"/>
  <c r="BT526" i="37"/>
  <c r="BY526" i="37" s="1"/>
  <c r="CD526" i="37" s="1"/>
  <c r="AA526" i="37" s="1"/>
  <c r="BT591" i="37"/>
  <c r="BX591" i="37" s="1"/>
  <c r="CC591" i="37" s="1"/>
  <c r="Y591" i="37" s="1"/>
  <c r="BR554" i="37"/>
  <c r="BT554" i="37"/>
  <c r="BV554" i="37" s="1"/>
  <c r="CA554" i="37" s="1"/>
  <c r="U554" i="37" s="1"/>
  <c r="BT561" i="37"/>
  <c r="BV561" i="37" s="1"/>
  <c r="CA561" i="37" s="1"/>
  <c r="U561" i="37" s="1"/>
  <c r="BY550" i="37"/>
  <c r="CD550" i="37" s="1"/>
  <c r="AA550" i="37" s="1"/>
  <c r="BR546" i="37"/>
  <c r="BT546" i="37"/>
  <c r="BU546" i="37" s="1"/>
  <c r="BZ546" i="37" s="1"/>
  <c r="S546" i="37" s="1"/>
  <c r="BX577" i="37"/>
  <c r="CC577" i="37" s="1"/>
  <c r="Y577" i="37" s="1"/>
  <c r="BR510" i="37"/>
  <c r="BT510" i="37"/>
  <c r="BT601" i="37"/>
  <c r="BY601" i="37" s="1"/>
  <c r="CD601" i="37" s="1"/>
  <c r="AA601" i="37" s="1"/>
  <c r="BX573" i="37"/>
  <c r="CC573" i="37" s="1"/>
  <c r="Y573" i="37" s="1"/>
  <c r="BU504" i="37"/>
  <c r="BZ504" i="37" s="1"/>
  <c r="S504" i="37" s="1"/>
  <c r="BR545" i="37"/>
  <c r="BT545" i="37"/>
  <c r="BT579" i="37"/>
  <c r="BU579" i="37" s="1"/>
  <c r="BZ579" i="37" s="1"/>
  <c r="S579" i="37" s="1"/>
  <c r="BV573" i="37"/>
  <c r="CA573" i="37" s="1"/>
  <c r="U573" i="37" s="1"/>
  <c r="BV557" i="37"/>
  <c r="CA557" i="37" s="1"/>
  <c r="U557" i="37" s="1"/>
  <c r="BR523" i="37"/>
  <c r="BT523" i="37"/>
  <c r="BW523" i="37" s="1"/>
  <c r="CB523" i="37" s="1"/>
  <c r="W523" i="37" s="1"/>
  <c r="BT553" i="37"/>
  <c r="BV553" i="37" s="1"/>
  <c r="CA553" i="37" s="1"/>
  <c r="U553" i="37" s="1"/>
  <c r="BR522" i="37"/>
  <c r="BT522" i="37"/>
  <c r="BR496" i="37"/>
  <c r="BT496" i="37"/>
  <c r="BT584" i="37"/>
  <c r="BW584" i="37" s="1"/>
  <c r="CB584" i="37" s="1"/>
  <c r="W584" i="37" s="1"/>
  <c r="BR568" i="37"/>
  <c r="BT568" i="37"/>
  <c r="BX568" i="37" s="1"/>
  <c r="CC568" i="37" s="1"/>
  <c r="Y568" i="37" s="1"/>
  <c r="BR529" i="37"/>
  <c r="BT529" i="37"/>
  <c r="BU529" i="37" s="1"/>
  <c r="BZ529" i="37" s="1"/>
  <c r="S529" i="37" s="1"/>
  <c r="BX624" i="37"/>
  <c r="CC624" i="37" s="1"/>
  <c r="Y624" i="37" s="1"/>
  <c r="BT556" i="37"/>
  <c r="BX556" i="37" s="1"/>
  <c r="CC556" i="37" s="1"/>
  <c r="Y556" i="37" s="1"/>
  <c r="BR537" i="37"/>
  <c r="BT537" i="37"/>
  <c r="BX537" i="37" s="1"/>
  <c r="CC537" i="37" s="1"/>
  <c r="Y537" i="37" s="1"/>
  <c r="BN482" i="37"/>
  <c r="BX585" i="37"/>
  <c r="CC585" i="37" s="1"/>
  <c r="Y585" i="37" s="1"/>
  <c r="BT580" i="37"/>
  <c r="BV580" i="37" s="1"/>
  <c r="CA580" i="37" s="1"/>
  <c r="U580" i="37" s="1"/>
  <c r="BY560" i="37"/>
  <c r="CD560" i="37" s="1"/>
  <c r="AA560" i="37" s="1"/>
  <c r="BR543" i="37"/>
  <c r="BT543" i="37"/>
  <c r="BU543" i="37" s="1"/>
  <c r="BZ543" i="37" s="1"/>
  <c r="S543" i="37" s="1"/>
  <c r="BT495" i="37"/>
  <c r="BW585" i="37"/>
  <c r="CB585" i="37" s="1"/>
  <c r="W585" i="37" s="1"/>
  <c r="BX574" i="37"/>
  <c r="CC574" i="37" s="1"/>
  <c r="Y574" i="37" s="1"/>
  <c r="BN568" i="37"/>
  <c r="BX560" i="37"/>
  <c r="CC560" i="37" s="1"/>
  <c r="Y560" i="37" s="1"/>
  <c r="BR536" i="37"/>
  <c r="BT536" i="37"/>
  <c r="BU536" i="37" s="1"/>
  <c r="BZ536" i="37" s="1"/>
  <c r="S536" i="37" s="1"/>
  <c r="BN529" i="37"/>
  <c r="BY521" i="37"/>
  <c r="CD521" i="37" s="1"/>
  <c r="AA521" i="37" s="1"/>
  <c r="BU521" i="37"/>
  <c r="BZ521" i="37" s="1"/>
  <c r="S521" i="37" s="1"/>
  <c r="BU501" i="37"/>
  <c r="BZ501" i="37" s="1"/>
  <c r="S501" i="37" s="1"/>
  <c r="BV501" i="37"/>
  <c r="CA501" i="37" s="1"/>
  <c r="U501" i="37" s="1"/>
  <c r="BV585" i="37"/>
  <c r="CA585" i="37" s="1"/>
  <c r="U585" i="37" s="1"/>
  <c r="BW577" i="37"/>
  <c r="CB577" i="37" s="1"/>
  <c r="W577" i="37" s="1"/>
  <c r="BW574" i="37"/>
  <c r="CB574" i="37" s="1"/>
  <c r="W574" i="37" s="1"/>
  <c r="BW560" i="37"/>
  <c r="CB560" i="37" s="1"/>
  <c r="W560" i="37" s="1"/>
  <c r="BT514" i="37"/>
  <c r="BV514" i="37" s="1"/>
  <c r="CA514" i="37" s="1"/>
  <c r="U514" i="37" s="1"/>
  <c r="BX621" i="37"/>
  <c r="CC621" i="37" s="1"/>
  <c r="Y621" i="37" s="1"/>
  <c r="BV577" i="37"/>
  <c r="CA577" i="37" s="1"/>
  <c r="U577" i="37" s="1"/>
  <c r="BU576" i="37"/>
  <c r="BZ576" i="37" s="1"/>
  <c r="S576" i="37" s="1"/>
  <c r="BV576" i="37"/>
  <c r="CA576" i="37" s="1"/>
  <c r="U576" i="37" s="1"/>
  <c r="BX576" i="37"/>
  <c r="CC576" i="37" s="1"/>
  <c r="Y576" i="37" s="1"/>
  <c r="BV574" i="37"/>
  <c r="CA574" i="37" s="1"/>
  <c r="U574" i="37" s="1"/>
  <c r="BV560" i="37"/>
  <c r="CA560" i="37" s="1"/>
  <c r="U560" i="37" s="1"/>
  <c r="BU558" i="37"/>
  <c r="BZ558" i="37" s="1"/>
  <c r="S558" i="37" s="1"/>
  <c r="BV558" i="37"/>
  <c r="CA558" i="37" s="1"/>
  <c r="U558" i="37" s="1"/>
  <c r="BX558" i="37"/>
  <c r="CC558" i="37" s="1"/>
  <c r="Y558" i="37" s="1"/>
  <c r="BR520" i="37"/>
  <c r="BT520" i="37"/>
  <c r="BX520" i="37" s="1"/>
  <c r="CC520" i="37" s="1"/>
  <c r="Y520" i="37" s="1"/>
  <c r="BT632" i="37"/>
  <c r="BW632" i="37" s="1"/>
  <c r="CB632" i="37" s="1"/>
  <c r="W632" i="37" s="1"/>
  <c r="BW621" i="37"/>
  <c r="CB621" i="37" s="1"/>
  <c r="W621" i="37" s="1"/>
  <c r="BU577" i="37"/>
  <c r="BZ577" i="37" s="1"/>
  <c r="S577" i="37" s="1"/>
  <c r="BU574" i="37"/>
  <c r="BZ574" i="37" s="1"/>
  <c r="S574" i="37" s="1"/>
  <c r="BR558" i="37"/>
  <c r="BR552" i="37"/>
  <c r="BT552" i="37"/>
  <c r="BV552" i="37" s="1"/>
  <c r="CA552" i="37" s="1"/>
  <c r="U552" i="37" s="1"/>
  <c r="BW536" i="37"/>
  <c r="CB536" i="37" s="1"/>
  <c r="W536" i="37" s="1"/>
  <c r="BV621" i="37"/>
  <c r="CA621" i="37" s="1"/>
  <c r="U621" i="37" s="1"/>
  <c r="BN603" i="37"/>
  <c r="BT542" i="37"/>
  <c r="BY542" i="37" s="1"/>
  <c r="CD542" i="37" s="1"/>
  <c r="AA542" i="37" s="1"/>
  <c r="BV536" i="37"/>
  <c r="CA536" i="37" s="1"/>
  <c r="U536" i="37" s="1"/>
  <c r="BR535" i="37"/>
  <c r="BT535" i="37"/>
  <c r="BU621" i="37"/>
  <c r="BZ621" i="37" s="1"/>
  <c r="S621" i="37" s="1"/>
  <c r="BN598" i="37"/>
  <c r="BT500" i="37"/>
  <c r="BV500" i="37" s="1"/>
  <c r="CA500" i="37" s="1"/>
  <c r="U500" i="37" s="1"/>
  <c r="BN534" i="37"/>
  <c r="BN502" i="37"/>
  <c r="BR475" i="37"/>
  <c r="BT475" i="37"/>
  <c r="BW475" i="37" s="1"/>
  <c r="CB475" i="37" s="1"/>
  <c r="W475" i="37" s="1"/>
  <c r="BU545" i="37"/>
  <c r="BZ545" i="37" s="1"/>
  <c r="S545" i="37" s="1"/>
  <c r="BT518" i="37"/>
  <c r="BW518" i="37" s="1"/>
  <c r="CB518" i="37" s="1"/>
  <c r="W518" i="37" s="1"/>
  <c r="BR481" i="37"/>
  <c r="BT481" i="37"/>
  <c r="BX481" i="37" s="1"/>
  <c r="CC481" i="37" s="1"/>
  <c r="Y481" i="37" s="1"/>
  <c r="BT446" i="37"/>
  <c r="BY446" i="37" s="1"/>
  <c r="CD446" i="37" s="1"/>
  <c r="AA446" i="37" s="1"/>
  <c r="BT539" i="37"/>
  <c r="BY539" i="37" s="1"/>
  <c r="CD539" i="37" s="1"/>
  <c r="AA539" i="37" s="1"/>
  <c r="BT507" i="37"/>
  <c r="BY507" i="37" s="1"/>
  <c r="CD507" i="37" s="1"/>
  <c r="AA507" i="37" s="1"/>
  <c r="BW504" i="37"/>
  <c r="CB504" i="37" s="1"/>
  <c r="W504" i="37" s="1"/>
  <c r="BU550" i="37"/>
  <c r="BZ550" i="37" s="1"/>
  <c r="S550" i="37" s="1"/>
  <c r="BV550" i="37"/>
  <c r="CA550" i="37" s="1"/>
  <c r="U550" i="37" s="1"/>
  <c r="BY540" i="37"/>
  <c r="CD540" i="37" s="1"/>
  <c r="AA540" i="37" s="1"/>
  <c r="BT489" i="37"/>
  <c r="BU489" i="37" s="1"/>
  <c r="BZ489" i="37" s="1"/>
  <c r="S489" i="37" s="1"/>
  <c r="T474" i="37"/>
  <c r="BX461" i="37"/>
  <c r="CC461" i="37" s="1"/>
  <c r="Y461" i="37" s="1"/>
  <c r="BX527" i="37"/>
  <c r="CC527" i="37" s="1"/>
  <c r="Y527" i="37" s="1"/>
  <c r="BT460" i="37"/>
  <c r="BY460" i="37" s="1"/>
  <c r="CD460" i="37" s="1"/>
  <c r="AA460" i="37" s="1"/>
  <c r="BY551" i="37"/>
  <c r="CD551" i="37" s="1"/>
  <c r="AA551" i="37" s="1"/>
  <c r="BX541" i="37"/>
  <c r="CC541" i="37" s="1"/>
  <c r="Y541" i="37" s="1"/>
  <c r="BW527" i="37"/>
  <c r="CB527" i="37" s="1"/>
  <c r="W527" i="37" s="1"/>
  <c r="BR473" i="37"/>
  <c r="BT473" i="37"/>
  <c r="BW541" i="37"/>
  <c r="CB541" i="37" s="1"/>
  <c r="W541" i="37" s="1"/>
  <c r="BV527" i="37"/>
  <c r="CA527" i="37" s="1"/>
  <c r="U527" i="37" s="1"/>
  <c r="BT519" i="37"/>
  <c r="BU519" i="37" s="1"/>
  <c r="BZ519" i="37" s="1"/>
  <c r="S519" i="37" s="1"/>
  <c r="BT515" i="37"/>
  <c r="BY515" i="37" s="1"/>
  <c r="CD515" i="37" s="1"/>
  <c r="AA515" i="37" s="1"/>
  <c r="BR485" i="37"/>
  <c r="BT485" i="37"/>
  <c r="BY485" i="37" s="1"/>
  <c r="CD485" i="37" s="1"/>
  <c r="AA485" i="37" s="1"/>
  <c r="BV541" i="37"/>
  <c r="CA541" i="37" s="1"/>
  <c r="U541" i="37" s="1"/>
  <c r="BX532" i="37"/>
  <c r="CC532" i="37" s="1"/>
  <c r="Y532" i="37" s="1"/>
  <c r="BU527" i="37"/>
  <c r="BZ527" i="37" s="1"/>
  <c r="S527" i="37" s="1"/>
  <c r="BY474" i="37"/>
  <c r="CD474" i="37" s="1"/>
  <c r="AA474" i="37" s="1"/>
  <c r="AB474" i="37" s="1"/>
  <c r="BT505" i="37"/>
  <c r="BY505" i="37" s="1"/>
  <c r="CD505" i="37" s="1"/>
  <c r="AA505" i="37" s="1"/>
  <c r="BX492" i="37"/>
  <c r="CC492" i="37" s="1"/>
  <c r="Y492" i="37" s="1"/>
  <c r="BR451" i="37"/>
  <c r="BT451" i="37"/>
  <c r="BV451" i="37" s="1"/>
  <c r="CA451" i="37" s="1"/>
  <c r="U451" i="37" s="1"/>
  <c r="BT488" i="37"/>
  <c r="BY488" i="37" s="1"/>
  <c r="CD488" i="37" s="1"/>
  <c r="AA488" i="37" s="1"/>
  <c r="T497" i="37"/>
  <c r="BU459" i="37"/>
  <c r="BZ459" i="37" s="1"/>
  <c r="S459" i="37" s="1"/>
  <c r="BV459" i="37"/>
  <c r="CA459" i="37" s="1"/>
  <c r="U459" i="37" s="1"/>
  <c r="BX459" i="37"/>
  <c r="CC459" i="37" s="1"/>
  <c r="Y459" i="37" s="1"/>
  <c r="BX559" i="37"/>
  <c r="CC559" i="37" s="1"/>
  <c r="Y559" i="37" s="1"/>
  <c r="BV540" i="37"/>
  <c r="CA540" i="37" s="1"/>
  <c r="U540" i="37" s="1"/>
  <c r="BW540" i="37"/>
  <c r="CB540" i="37" s="1"/>
  <c r="W540" i="37" s="1"/>
  <c r="BX512" i="37"/>
  <c r="CC512" i="37" s="1"/>
  <c r="Y512" i="37" s="1"/>
  <c r="BW559" i="37"/>
  <c r="CB559" i="37" s="1"/>
  <c r="W559" i="37" s="1"/>
  <c r="BV497" i="37"/>
  <c r="CA497" i="37" s="1"/>
  <c r="U497" i="37" s="1"/>
  <c r="V497" i="37" s="1"/>
  <c r="BX497" i="37"/>
  <c r="CC497" i="37" s="1"/>
  <c r="Y497" i="37" s="1"/>
  <c r="Z497" i="37" s="1"/>
  <c r="BT484" i="37"/>
  <c r="BY484" i="37" s="1"/>
  <c r="CD484" i="37" s="1"/>
  <c r="AA484" i="37" s="1"/>
  <c r="BT472" i="37"/>
  <c r="BY472" i="37" s="1"/>
  <c r="CD472" i="37" s="1"/>
  <c r="AA472" i="37" s="1"/>
  <c r="BY536" i="37"/>
  <c r="CD536" i="37" s="1"/>
  <c r="AA536" i="37" s="1"/>
  <c r="BR499" i="37"/>
  <c r="BT499" i="37"/>
  <c r="BX499" i="37" s="1"/>
  <c r="CC499" i="37" s="1"/>
  <c r="Y499" i="37" s="1"/>
  <c r="BR458" i="37"/>
  <c r="BT458" i="37"/>
  <c r="BU458" i="37" s="1"/>
  <c r="BZ458" i="37" s="1"/>
  <c r="S458" i="37" s="1"/>
  <c r="BT494" i="37"/>
  <c r="BU494" i="37" s="1"/>
  <c r="BZ494" i="37" s="1"/>
  <c r="S494" i="37" s="1"/>
  <c r="T478" i="37"/>
  <c r="BU503" i="37"/>
  <c r="BZ503" i="37" s="1"/>
  <c r="S503" i="37" s="1"/>
  <c r="BV503" i="37"/>
  <c r="CA503" i="37" s="1"/>
  <c r="U503" i="37" s="1"/>
  <c r="BW503" i="37"/>
  <c r="CB503" i="37" s="1"/>
  <c r="W503" i="37" s="1"/>
  <c r="BX503" i="37"/>
  <c r="CC503" i="37" s="1"/>
  <c r="Y503" i="37" s="1"/>
  <c r="BR487" i="37"/>
  <c r="BT487" i="37"/>
  <c r="BU487" i="37" s="1"/>
  <c r="BZ487" i="37" s="1"/>
  <c r="S487" i="37" s="1"/>
  <c r="BT464" i="37"/>
  <c r="BX464" i="37" s="1"/>
  <c r="CC464" i="37" s="1"/>
  <c r="Y464" i="37" s="1"/>
  <c r="BR441" i="37"/>
  <c r="BT441" i="37"/>
  <c r="BX441" i="37" s="1"/>
  <c r="CC441" i="37" s="1"/>
  <c r="Y441" i="37" s="1"/>
  <c r="BX549" i="37"/>
  <c r="CC549" i="37" s="1"/>
  <c r="Y549" i="37" s="1"/>
  <c r="BW543" i="37"/>
  <c r="CB543" i="37" s="1"/>
  <c r="W543" i="37" s="1"/>
  <c r="BT533" i="37"/>
  <c r="BT524" i="37"/>
  <c r="BY524" i="37" s="1"/>
  <c r="CD524" i="37" s="1"/>
  <c r="AA524" i="37" s="1"/>
  <c r="BN494" i="37"/>
  <c r="BW549" i="37"/>
  <c r="CB549" i="37" s="1"/>
  <c r="W549" i="37" s="1"/>
  <c r="BR506" i="37"/>
  <c r="BT506" i="37"/>
  <c r="BV549" i="37"/>
  <c r="CA549" i="37" s="1"/>
  <c r="U549" i="37" s="1"/>
  <c r="BN487" i="37"/>
  <c r="BU549" i="37"/>
  <c r="BZ549" i="37" s="1"/>
  <c r="S549" i="37" s="1"/>
  <c r="BX534" i="37"/>
  <c r="CC534" i="37" s="1"/>
  <c r="Y534" i="37" s="1"/>
  <c r="BX521" i="37"/>
  <c r="CC521" i="37" s="1"/>
  <c r="Y521" i="37" s="1"/>
  <c r="BY504" i="37"/>
  <c r="CD504" i="37" s="1"/>
  <c r="AA504" i="37" s="1"/>
  <c r="BU471" i="37"/>
  <c r="BZ471" i="37" s="1"/>
  <c r="S471" i="37" s="1"/>
  <c r="BR470" i="37"/>
  <c r="BT470" i="37"/>
  <c r="BX470" i="37" s="1"/>
  <c r="CC470" i="37" s="1"/>
  <c r="Y470" i="37" s="1"/>
  <c r="BW544" i="37"/>
  <c r="CB544" i="37" s="1"/>
  <c r="W544" i="37" s="1"/>
  <c r="BV525" i="37"/>
  <c r="CA525" i="37" s="1"/>
  <c r="U525" i="37" s="1"/>
  <c r="BW521" i="37"/>
  <c r="CB521" i="37" s="1"/>
  <c r="W521" i="37" s="1"/>
  <c r="BV504" i="37"/>
  <c r="CA504" i="37" s="1"/>
  <c r="U504" i="37" s="1"/>
  <c r="BR493" i="37"/>
  <c r="BT493" i="37"/>
  <c r="BU493" i="37" s="1"/>
  <c r="BZ493" i="37" s="1"/>
  <c r="S493" i="37" s="1"/>
  <c r="BV544" i="37"/>
  <c r="CA544" i="37" s="1"/>
  <c r="U544" i="37" s="1"/>
  <c r="BU525" i="37"/>
  <c r="BZ525" i="37" s="1"/>
  <c r="S525" i="37" s="1"/>
  <c r="BV521" i="37"/>
  <c r="CA521" i="37" s="1"/>
  <c r="U521" i="37" s="1"/>
  <c r="BT509" i="37"/>
  <c r="BW509" i="37" s="1"/>
  <c r="CB509" i="37" s="1"/>
  <c r="W509" i="37" s="1"/>
  <c r="BR476" i="37"/>
  <c r="BT476" i="37"/>
  <c r="BV476" i="37" s="1"/>
  <c r="CA476" i="37" s="1"/>
  <c r="U476" i="37" s="1"/>
  <c r="BX550" i="37"/>
  <c r="CC550" i="37" s="1"/>
  <c r="Y550" i="37" s="1"/>
  <c r="BT538" i="37"/>
  <c r="BX538" i="37" s="1"/>
  <c r="CC538" i="37" s="1"/>
  <c r="Y538" i="37" s="1"/>
  <c r="BT513" i="37"/>
  <c r="BU513" i="37" s="1"/>
  <c r="BZ513" i="37" s="1"/>
  <c r="S513" i="37" s="1"/>
  <c r="BN493" i="37"/>
  <c r="BT482" i="37"/>
  <c r="BV482" i="37" s="1"/>
  <c r="CA482" i="37" s="1"/>
  <c r="U482" i="37" s="1"/>
  <c r="BW550" i="37"/>
  <c r="CB550" i="37" s="1"/>
  <c r="W550" i="37" s="1"/>
  <c r="BR439" i="37"/>
  <c r="BT439" i="37"/>
  <c r="BU439" i="37" s="1"/>
  <c r="BZ439" i="37" s="1"/>
  <c r="S439" i="37" s="1"/>
  <c r="BN513" i="37"/>
  <c r="BT502" i="37"/>
  <c r="BV502" i="37" s="1"/>
  <c r="CA502" i="37" s="1"/>
  <c r="U502" i="37" s="1"/>
  <c r="BR454" i="37"/>
  <c r="BT454" i="37"/>
  <c r="BY454" i="37" s="1"/>
  <c r="CD454" i="37" s="1"/>
  <c r="AA454" i="37" s="1"/>
  <c r="BX449" i="37"/>
  <c r="CC449" i="37" s="1"/>
  <c r="Y449" i="37" s="1"/>
  <c r="BY478" i="37"/>
  <c r="CD478" i="37" s="1"/>
  <c r="AA478" i="37" s="1"/>
  <c r="AB478" i="37" s="1"/>
  <c r="BX442" i="37"/>
  <c r="CC442" i="37" s="1"/>
  <c r="Y442" i="37" s="1"/>
  <c r="BT433" i="37"/>
  <c r="BV433" i="37" s="1"/>
  <c r="CA433" i="37" s="1"/>
  <c r="U433" i="37" s="1"/>
  <c r="BX478" i="37"/>
  <c r="CC478" i="37" s="1"/>
  <c r="Y478" i="37" s="1"/>
  <c r="Z478" i="37" s="1"/>
  <c r="BN471" i="37"/>
  <c r="BY471" i="37" s="1"/>
  <c r="CD471" i="37" s="1"/>
  <c r="AA471" i="37" s="1"/>
  <c r="BT467" i="37"/>
  <c r="BY467" i="37" s="1"/>
  <c r="CD467" i="37" s="1"/>
  <c r="AA467" i="37" s="1"/>
  <c r="BW442" i="37"/>
  <c r="CB442" i="37" s="1"/>
  <c r="W442" i="37" s="1"/>
  <c r="T366" i="37"/>
  <c r="BV442" i="37"/>
  <c r="CA442" i="37" s="1"/>
  <c r="U442" i="37" s="1"/>
  <c r="BR436" i="37"/>
  <c r="BT436" i="37"/>
  <c r="BU436" i="37" s="1"/>
  <c r="BZ436" i="37" s="1"/>
  <c r="S436" i="37" s="1"/>
  <c r="BN415" i="37"/>
  <c r="BY415" i="37" s="1"/>
  <c r="CD415" i="37" s="1"/>
  <c r="AA415" i="37" s="1"/>
  <c r="BU415" i="37"/>
  <c r="BZ415" i="37" s="1"/>
  <c r="S415" i="37" s="1"/>
  <c r="BV415" i="37"/>
  <c r="CA415" i="37" s="1"/>
  <c r="U415" i="37" s="1"/>
  <c r="BW415" i="37"/>
  <c r="CB415" i="37" s="1"/>
  <c r="W415" i="37" s="1"/>
  <c r="BX415" i="37"/>
  <c r="CC415" i="37" s="1"/>
  <c r="Y415" i="37" s="1"/>
  <c r="BV478" i="37"/>
  <c r="CA478" i="37" s="1"/>
  <c r="U478" i="37" s="1"/>
  <c r="V478" i="37" s="1"/>
  <c r="BX444" i="37"/>
  <c r="CC444" i="37" s="1"/>
  <c r="Y444" i="37" s="1"/>
  <c r="BT452" i="37"/>
  <c r="BR413" i="37"/>
  <c r="BT413" i="37"/>
  <c r="BV413" i="37" s="1"/>
  <c r="CA413" i="37" s="1"/>
  <c r="U413" i="37" s="1"/>
  <c r="BU449" i="37"/>
  <c r="BZ449" i="37" s="1"/>
  <c r="S449" i="37" s="1"/>
  <c r="BV449" i="37"/>
  <c r="CA449" i="37" s="1"/>
  <c r="U449" i="37" s="1"/>
  <c r="BW449" i="37"/>
  <c r="CB449" i="37" s="1"/>
  <c r="W449" i="37" s="1"/>
  <c r="BR373" i="37"/>
  <c r="BT373" i="37"/>
  <c r="BY373" i="37" s="1"/>
  <c r="CD373" i="37" s="1"/>
  <c r="AA373" i="37" s="1"/>
  <c r="BT468" i="37"/>
  <c r="BV468" i="37" s="1"/>
  <c r="CA468" i="37" s="1"/>
  <c r="U468" i="37" s="1"/>
  <c r="BY459" i="37"/>
  <c r="CD459" i="37" s="1"/>
  <c r="AA459" i="37" s="1"/>
  <c r="BT440" i="37"/>
  <c r="BW440" i="37" s="1"/>
  <c r="CB440" i="37" s="1"/>
  <c r="W440" i="37" s="1"/>
  <c r="BT432" i="37"/>
  <c r="BV432" i="37" s="1"/>
  <c r="CA432" i="37" s="1"/>
  <c r="U432" i="37" s="1"/>
  <c r="BX491" i="37"/>
  <c r="CC491" i="37" s="1"/>
  <c r="Y491" i="37" s="1"/>
  <c r="BT479" i="37"/>
  <c r="BX479" i="37" s="1"/>
  <c r="CC479" i="37" s="1"/>
  <c r="Y479" i="37" s="1"/>
  <c r="BW491" i="37"/>
  <c r="CB491" i="37" s="1"/>
  <c r="W491" i="37" s="1"/>
  <c r="BX474" i="37"/>
  <c r="CC474" i="37" s="1"/>
  <c r="Y474" i="37" s="1"/>
  <c r="Z474" i="37" s="1"/>
  <c r="BT456" i="37"/>
  <c r="BN440" i="37"/>
  <c r="BR397" i="37"/>
  <c r="BT397" i="37"/>
  <c r="BY397" i="37" s="1"/>
  <c r="CD397" i="37" s="1"/>
  <c r="AA397" i="37" s="1"/>
  <c r="BW501" i="37"/>
  <c r="CB501" i="37" s="1"/>
  <c r="W501" i="37" s="1"/>
  <c r="BX501" i="37"/>
  <c r="CC501" i="37" s="1"/>
  <c r="Y501" i="37" s="1"/>
  <c r="BV491" i="37"/>
  <c r="CA491" i="37" s="1"/>
  <c r="U491" i="37" s="1"/>
  <c r="BU485" i="37"/>
  <c r="BZ485" i="37" s="1"/>
  <c r="S485" i="37" s="1"/>
  <c r="BW474" i="37"/>
  <c r="CB474" i="37" s="1"/>
  <c r="W474" i="37" s="1"/>
  <c r="X474" i="37" s="1"/>
  <c r="BV469" i="37"/>
  <c r="CA469" i="37" s="1"/>
  <c r="U469" i="37" s="1"/>
  <c r="BX450" i="37"/>
  <c r="CC450" i="37" s="1"/>
  <c r="Y450" i="37" s="1"/>
  <c r="BX438" i="37"/>
  <c r="CC438" i="37" s="1"/>
  <c r="Y438" i="37" s="1"/>
  <c r="Z438" i="37" s="1"/>
  <c r="BU491" i="37"/>
  <c r="BZ491" i="37" s="1"/>
  <c r="S491" i="37" s="1"/>
  <c r="BW480" i="37"/>
  <c r="CB480" i="37" s="1"/>
  <c r="W480" i="37" s="1"/>
  <c r="BV474" i="37"/>
  <c r="CA474" i="37" s="1"/>
  <c r="U474" i="37" s="1"/>
  <c r="V474" i="37" s="1"/>
  <c r="BU450" i="37"/>
  <c r="BZ450" i="37" s="1"/>
  <c r="S450" i="37" s="1"/>
  <c r="BR418" i="37"/>
  <c r="BT418" i="37"/>
  <c r="BV418" i="37" s="1"/>
  <c r="CA418" i="37" s="1"/>
  <c r="U418" i="37" s="1"/>
  <c r="BY486" i="37"/>
  <c r="CD486" i="37" s="1"/>
  <c r="AA486" i="37" s="1"/>
  <c r="BX504" i="37"/>
  <c r="CC504" i="37" s="1"/>
  <c r="Y504" i="37" s="1"/>
  <c r="BX486" i="37"/>
  <c r="CC486" i="37" s="1"/>
  <c r="Y486" i="37" s="1"/>
  <c r="BR431" i="37"/>
  <c r="BT431" i="37"/>
  <c r="BU431" i="37" s="1"/>
  <c r="BZ431" i="37" s="1"/>
  <c r="S431" i="37" s="1"/>
  <c r="BY426" i="37"/>
  <c r="CD426" i="37" s="1"/>
  <c r="AA426" i="37" s="1"/>
  <c r="BV419" i="37"/>
  <c r="CA419" i="37" s="1"/>
  <c r="U419" i="37" s="1"/>
  <c r="BV490" i="37"/>
  <c r="CA490" i="37" s="1"/>
  <c r="U490" i="37" s="1"/>
  <c r="BW490" i="37"/>
  <c r="CB490" i="37" s="1"/>
  <c r="W490" i="37" s="1"/>
  <c r="BX490" i="37"/>
  <c r="CC490" i="37" s="1"/>
  <c r="Y490" i="37" s="1"/>
  <c r="BW486" i="37"/>
  <c r="CB486" i="37" s="1"/>
  <c r="W486" i="37" s="1"/>
  <c r="BT435" i="37"/>
  <c r="BU435" i="37" s="1"/>
  <c r="BZ435" i="37" s="1"/>
  <c r="S435" i="37" s="1"/>
  <c r="BU411" i="37"/>
  <c r="BZ411" i="37" s="1"/>
  <c r="S411" i="37" s="1"/>
  <c r="BV411" i="37"/>
  <c r="CA411" i="37" s="1"/>
  <c r="U411" i="37" s="1"/>
  <c r="BY411" i="37"/>
  <c r="CD411" i="37" s="1"/>
  <c r="AA411" i="37" s="1"/>
  <c r="BV486" i="37"/>
  <c r="CA486" i="37" s="1"/>
  <c r="U486" i="37" s="1"/>
  <c r="BW461" i="37"/>
  <c r="CB461" i="37" s="1"/>
  <c r="W461" i="37" s="1"/>
  <c r="BV461" i="37"/>
  <c r="CA461" i="37" s="1"/>
  <c r="U461" i="37" s="1"/>
  <c r="BN447" i="37"/>
  <c r="BY447" i="37" s="1"/>
  <c r="CD447" i="37" s="1"/>
  <c r="AA447" i="37" s="1"/>
  <c r="BW447" i="37"/>
  <c r="CB447" i="37" s="1"/>
  <c r="W447" i="37" s="1"/>
  <c r="BX447" i="37"/>
  <c r="CC447" i="37" s="1"/>
  <c r="Y447" i="37" s="1"/>
  <c r="BT445" i="37"/>
  <c r="BW445" i="37" s="1"/>
  <c r="CB445" i="37" s="1"/>
  <c r="W445" i="37" s="1"/>
  <c r="BR443" i="37"/>
  <c r="BT443" i="37"/>
  <c r="BX443" i="37" s="1"/>
  <c r="CC443" i="37" s="1"/>
  <c r="Y443" i="37" s="1"/>
  <c r="BT457" i="37"/>
  <c r="BW457" i="37" s="1"/>
  <c r="CB457" i="37" s="1"/>
  <c r="W457" i="37" s="1"/>
  <c r="BR410" i="37"/>
  <c r="BT410" i="37"/>
  <c r="BW469" i="37"/>
  <c r="CB469" i="37" s="1"/>
  <c r="W469" i="37" s="1"/>
  <c r="BX469" i="37"/>
  <c r="CC469" i="37" s="1"/>
  <c r="Y469" i="37" s="1"/>
  <c r="BV450" i="37"/>
  <c r="CA450" i="37" s="1"/>
  <c r="U450" i="37" s="1"/>
  <c r="BW450" i="37"/>
  <c r="CB450" i="37" s="1"/>
  <c r="W450" i="37" s="1"/>
  <c r="BX448" i="37"/>
  <c r="CC448" i="37" s="1"/>
  <c r="Y448" i="37" s="1"/>
  <c r="BX466" i="37"/>
  <c r="CC466" i="37" s="1"/>
  <c r="Y466" i="37" s="1"/>
  <c r="BR423" i="37"/>
  <c r="BT423" i="37"/>
  <c r="BW466" i="37"/>
  <c r="CB466" i="37" s="1"/>
  <c r="W466" i="37" s="1"/>
  <c r="BT409" i="37"/>
  <c r="BX409" i="37" s="1"/>
  <c r="CC409" i="37" s="1"/>
  <c r="Y409" i="37" s="1"/>
  <c r="BX471" i="37"/>
  <c r="CC471" i="37" s="1"/>
  <c r="Y471" i="37" s="1"/>
  <c r="BV466" i="37"/>
  <c r="CA466" i="37" s="1"/>
  <c r="U466" i="37" s="1"/>
  <c r="BN437" i="37"/>
  <c r="BU430" i="37"/>
  <c r="BZ430" i="37" s="1"/>
  <c r="S430" i="37" s="1"/>
  <c r="BV430" i="37"/>
  <c r="CA430" i="37" s="1"/>
  <c r="U430" i="37" s="1"/>
  <c r="BY430" i="37"/>
  <c r="CD430" i="37" s="1"/>
  <c r="AA430" i="37" s="1"/>
  <c r="BW471" i="37"/>
  <c r="CB471" i="37" s="1"/>
  <c r="W471" i="37" s="1"/>
  <c r="BU466" i="37"/>
  <c r="BZ466" i="37" s="1"/>
  <c r="S466" i="37" s="1"/>
  <c r="BW430" i="37"/>
  <c r="CB430" i="37" s="1"/>
  <c r="W430" i="37" s="1"/>
  <c r="BV471" i="37"/>
  <c r="CA471" i="37" s="1"/>
  <c r="U471" i="37" s="1"/>
  <c r="BV444" i="37"/>
  <c r="CA444" i="37" s="1"/>
  <c r="U444" i="37" s="1"/>
  <c r="BR434" i="37"/>
  <c r="BT434" i="37"/>
  <c r="BY434" i="37" s="1"/>
  <c r="CD434" i="37" s="1"/>
  <c r="AA434" i="37" s="1"/>
  <c r="BR422" i="37"/>
  <c r="BT422" i="37"/>
  <c r="BV422" i="37" s="1"/>
  <c r="CA422" i="37" s="1"/>
  <c r="U422" i="37" s="1"/>
  <c r="BR408" i="37"/>
  <c r="BT408" i="37"/>
  <c r="BW408" i="37" s="1"/>
  <c r="CB408" i="37" s="1"/>
  <c r="W408" i="37" s="1"/>
  <c r="BR429" i="37"/>
  <c r="BT429" i="37"/>
  <c r="BU429" i="37" s="1"/>
  <c r="BZ429" i="37" s="1"/>
  <c r="S429" i="37" s="1"/>
  <c r="BX477" i="37"/>
  <c r="CC477" i="37" s="1"/>
  <c r="Y477" i="37" s="1"/>
  <c r="BN448" i="37"/>
  <c r="BY448" i="37" s="1"/>
  <c r="CD448" i="37" s="1"/>
  <c r="AA448" i="37" s="1"/>
  <c r="BU448" i="37"/>
  <c r="BZ448" i="37" s="1"/>
  <c r="S448" i="37" s="1"/>
  <c r="BV448" i="37"/>
  <c r="CA448" i="37" s="1"/>
  <c r="U448" i="37" s="1"/>
  <c r="BW477" i="37"/>
  <c r="CB477" i="37" s="1"/>
  <c r="W477" i="37" s="1"/>
  <c r="BN458" i="37"/>
  <c r="BR388" i="37"/>
  <c r="BT388" i="37"/>
  <c r="BY388" i="37" s="1"/>
  <c r="CD388" i="37" s="1"/>
  <c r="AA388" i="37" s="1"/>
  <c r="BN422" i="37"/>
  <c r="BN409" i="37"/>
  <c r="BR394" i="37"/>
  <c r="BT394" i="37"/>
  <c r="BV394" i="37" s="1"/>
  <c r="CA394" i="37" s="1"/>
  <c r="U394" i="37" s="1"/>
  <c r="BN432" i="37"/>
  <c r="BT427" i="37"/>
  <c r="BV427" i="37" s="1"/>
  <c r="CA427" i="37" s="1"/>
  <c r="U427" i="37" s="1"/>
  <c r="BU380" i="37"/>
  <c r="BZ380" i="37" s="1"/>
  <c r="S380" i="37" s="1"/>
  <c r="BR416" i="37"/>
  <c r="BT416" i="37"/>
  <c r="BX416" i="37" s="1"/>
  <c r="CC416" i="37" s="1"/>
  <c r="Y416" i="37" s="1"/>
  <c r="BR405" i="37"/>
  <c r="BT405" i="37"/>
  <c r="BV405" i="37" s="1"/>
  <c r="CA405" i="37" s="1"/>
  <c r="U405" i="37" s="1"/>
  <c r="BR387" i="37"/>
  <c r="BT387" i="37"/>
  <c r="BU387" i="37" s="1"/>
  <c r="BZ387" i="37" s="1"/>
  <c r="S387" i="37" s="1"/>
  <c r="BY419" i="37"/>
  <c r="CD419" i="37" s="1"/>
  <c r="AA419" i="37" s="1"/>
  <c r="BN394" i="37"/>
  <c r="BR372" i="37"/>
  <c r="BT372" i="37"/>
  <c r="BU407" i="37"/>
  <c r="BZ407" i="37" s="1"/>
  <c r="S407" i="37" s="1"/>
  <c r="BV407" i="37"/>
  <c r="CA407" i="37" s="1"/>
  <c r="U407" i="37" s="1"/>
  <c r="BW407" i="37"/>
  <c r="CB407" i="37" s="1"/>
  <c r="W407" i="37" s="1"/>
  <c r="BX407" i="37"/>
  <c r="CC407" i="37" s="1"/>
  <c r="Y407" i="37" s="1"/>
  <c r="BV379" i="37"/>
  <c r="CA379" i="37" s="1"/>
  <c r="U379" i="37" s="1"/>
  <c r="BN405" i="37"/>
  <c r="BR386" i="37"/>
  <c r="BT386" i="37"/>
  <c r="BX386" i="37" s="1"/>
  <c r="CC386" i="37" s="1"/>
  <c r="Y386" i="37" s="1"/>
  <c r="BT428" i="37"/>
  <c r="BW428" i="37" s="1"/>
  <c r="CB428" i="37" s="1"/>
  <c r="W428" i="37" s="1"/>
  <c r="BU378" i="37"/>
  <c r="BZ378" i="37" s="1"/>
  <c r="S378" i="37" s="1"/>
  <c r="BV378" i="37"/>
  <c r="CA378" i="37" s="1"/>
  <c r="U378" i="37" s="1"/>
  <c r="BW378" i="37"/>
  <c r="CB378" i="37" s="1"/>
  <c r="W378" i="37" s="1"/>
  <c r="BX378" i="37"/>
  <c r="CC378" i="37" s="1"/>
  <c r="Y378" i="37" s="1"/>
  <c r="BY378" i="37"/>
  <c r="CD378" i="37" s="1"/>
  <c r="AA378" i="37" s="1"/>
  <c r="BT420" i="37"/>
  <c r="BY420" i="37" s="1"/>
  <c r="CD420" i="37" s="1"/>
  <c r="AA420" i="37" s="1"/>
  <c r="BY379" i="37"/>
  <c r="CD379" i="37" s="1"/>
  <c r="AA379" i="37" s="1"/>
  <c r="BR371" i="37"/>
  <c r="BT371" i="37"/>
  <c r="BW371" i="37" s="1"/>
  <c r="CB371" i="37" s="1"/>
  <c r="W371" i="37" s="1"/>
  <c r="BT385" i="37"/>
  <c r="BY399" i="37"/>
  <c r="CD399" i="37" s="1"/>
  <c r="AA399" i="37" s="1"/>
  <c r="BX430" i="37"/>
  <c r="CC430" i="37" s="1"/>
  <c r="Y430" i="37" s="1"/>
  <c r="BX411" i="37"/>
  <c r="CC411" i="37" s="1"/>
  <c r="Y411" i="37" s="1"/>
  <c r="BW399" i="37"/>
  <c r="CB399" i="37" s="1"/>
  <c r="W399" i="37" s="1"/>
  <c r="BR370" i="37"/>
  <c r="BT370" i="37"/>
  <c r="BW370" i="37" s="1"/>
  <c r="CB370" i="37" s="1"/>
  <c r="W370" i="37" s="1"/>
  <c r="BW411" i="37"/>
  <c r="CB411" i="37" s="1"/>
  <c r="W411" i="37" s="1"/>
  <c r="BV399" i="37"/>
  <c r="CA399" i="37" s="1"/>
  <c r="U399" i="37" s="1"/>
  <c r="BR392" i="37"/>
  <c r="BT392" i="37"/>
  <c r="BV392" i="37" s="1"/>
  <c r="CA392" i="37" s="1"/>
  <c r="U392" i="37" s="1"/>
  <c r="BR384" i="37"/>
  <c r="BT384" i="37"/>
  <c r="BR377" i="37"/>
  <c r="BT377" i="37"/>
  <c r="BN356" i="37"/>
  <c r="BU417" i="37"/>
  <c r="BZ417" i="37" s="1"/>
  <c r="S417" i="37" s="1"/>
  <c r="BV417" i="37"/>
  <c r="CA417" i="37" s="1"/>
  <c r="U417" i="37" s="1"/>
  <c r="BW417" i="37"/>
  <c r="CB417" i="37" s="1"/>
  <c r="W417" i="37" s="1"/>
  <c r="BX417" i="37"/>
  <c r="CC417" i="37" s="1"/>
  <c r="Y417" i="37" s="1"/>
  <c r="BR404" i="37"/>
  <c r="BT404" i="37"/>
  <c r="BU404" i="37" s="1"/>
  <c r="BZ404" i="37" s="1"/>
  <c r="S404" i="37" s="1"/>
  <c r="BR376" i="37"/>
  <c r="BT376" i="37"/>
  <c r="BX376" i="37" s="1"/>
  <c r="CC376" i="37" s="1"/>
  <c r="Y376" i="37" s="1"/>
  <c r="BV332" i="37"/>
  <c r="CA332" i="37" s="1"/>
  <c r="U332" i="37" s="1"/>
  <c r="BW332" i="37"/>
  <c r="CB332" i="37" s="1"/>
  <c r="W332" i="37" s="1"/>
  <c r="BX332" i="37"/>
  <c r="CC332" i="37" s="1"/>
  <c r="Y332" i="37" s="1"/>
  <c r="BR391" i="37"/>
  <c r="BT391" i="37"/>
  <c r="BW391" i="37" s="1"/>
  <c r="CB391" i="37" s="1"/>
  <c r="W391" i="37" s="1"/>
  <c r="BR383" i="37"/>
  <c r="BT383" i="37"/>
  <c r="BY383" i="37" s="1"/>
  <c r="CD383" i="37" s="1"/>
  <c r="AA383" i="37" s="1"/>
  <c r="BT425" i="37"/>
  <c r="BU425" i="37" s="1"/>
  <c r="BZ425" i="37" s="1"/>
  <c r="S425" i="37" s="1"/>
  <c r="BR401" i="37"/>
  <c r="BT401" i="37"/>
  <c r="BX401" i="37" s="1"/>
  <c r="CC401" i="37" s="1"/>
  <c r="Y401" i="37" s="1"/>
  <c r="BX426" i="37"/>
  <c r="CC426" i="37" s="1"/>
  <c r="Y426" i="37" s="1"/>
  <c r="BY375" i="37"/>
  <c r="CD375" i="37" s="1"/>
  <c r="AA375" i="37" s="1"/>
  <c r="BR374" i="37"/>
  <c r="BT374" i="37"/>
  <c r="BW426" i="37"/>
  <c r="CB426" i="37" s="1"/>
  <c r="W426" i="37" s="1"/>
  <c r="BV426" i="37"/>
  <c r="CA426" i="37" s="1"/>
  <c r="U426" i="37" s="1"/>
  <c r="BX419" i="37"/>
  <c r="CC419" i="37" s="1"/>
  <c r="Y419" i="37" s="1"/>
  <c r="BY414" i="37"/>
  <c r="CD414" i="37" s="1"/>
  <c r="AA414" i="37" s="1"/>
  <c r="BR395" i="37"/>
  <c r="BT395" i="37"/>
  <c r="BW395" i="37" s="1"/>
  <c r="CB395" i="37" s="1"/>
  <c r="W395" i="37" s="1"/>
  <c r="BU426" i="37"/>
  <c r="BZ426" i="37" s="1"/>
  <c r="S426" i="37" s="1"/>
  <c r="BW419" i="37"/>
  <c r="CB419" i="37" s="1"/>
  <c r="W419" i="37" s="1"/>
  <c r="BR389" i="37"/>
  <c r="BT389" i="37"/>
  <c r="BV389" i="37" s="1"/>
  <c r="CA389" i="37" s="1"/>
  <c r="U389" i="37" s="1"/>
  <c r="BU375" i="37"/>
  <c r="BZ375" i="37" s="1"/>
  <c r="S375" i="37" s="1"/>
  <c r="BR381" i="37"/>
  <c r="BT381" i="37"/>
  <c r="BW381" i="37" s="1"/>
  <c r="CB381" i="37" s="1"/>
  <c r="W381" i="37" s="1"/>
  <c r="BT353" i="37"/>
  <c r="BU353" i="37" s="1"/>
  <c r="BZ353" i="37" s="1"/>
  <c r="S353" i="37" s="1"/>
  <c r="BR349" i="37"/>
  <c r="BU318" i="37"/>
  <c r="BZ318" i="37" s="1"/>
  <c r="S318" i="37" s="1"/>
  <c r="BV318" i="37"/>
  <c r="CA318" i="37" s="1"/>
  <c r="U318" i="37" s="1"/>
  <c r="BW318" i="37"/>
  <c r="CB318" i="37" s="1"/>
  <c r="W318" i="37" s="1"/>
  <c r="BX318" i="37"/>
  <c r="CC318" i="37" s="1"/>
  <c r="Y318" i="37" s="1"/>
  <c r="BR331" i="37"/>
  <c r="BT331" i="37"/>
  <c r="BT305" i="37"/>
  <c r="BX305" i="37" s="1"/>
  <c r="CC305" i="37" s="1"/>
  <c r="Y305" i="37" s="1"/>
  <c r="BN396" i="37"/>
  <c r="BU358" i="37"/>
  <c r="BZ358" i="37" s="1"/>
  <c r="S358" i="37" s="1"/>
  <c r="BV358" i="37"/>
  <c r="CA358" i="37" s="1"/>
  <c r="U358" i="37" s="1"/>
  <c r="BW358" i="37"/>
  <c r="CB358" i="37" s="1"/>
  <c r="W358" i="37" s="1"/>
  <c r="BX358" i="37"/>
  <c r="CC358" i="37" s="1"/>
  <c r="Y358" i="37" s="1"/>
  <c r="BT338" i="37"/>
  <c r="BX338" i="37" s="1"/>
  <c r="CC338" i="37" s="1"/>
  <c r="Y338" i="37" s="1"/>
  <c r="BY332" i="37"/>
  <c r="CD332" i="37" s="1"/>
  <c r="AA332" i="37" s="1"/>
  <c r="BT365" i="37"/>
  <c r="BV365" i="37" s="1"/>
  <c r="CA365" i="37" s="1"/>
  <c r="U365" i="37" s="1"/>
  <c r="BT390" i="37"/>
  <c r="BX349" i="37"/>
  <c r="CC349" i="37" s="1"/>
  <c r="Y349" i="37" s="1"/>
  <c r="BU349" i="37"/>
  <c r="BZ349" i="37" s="1"/>
  <c r="S349" i="37" s="1"/>
  <c r="BR317" i="37"/>
  <c r="BT317" i="37"/>
  <c r="BR352" i="37"/>
  <c r="BT352" i="37"/>
  <c r="BV352" i="37" s="1"/>
  <c r="CA352" i="37" s="1"/>
  <c r="U352" i="37" s="1"/>
  <c r="BT368" i="37"/>
  <c r="BT343" i="37"/>
  <c r="BY343" i="37" s="1"/>
  <c r="CD343" i="37" s="1"/>
  <c r="AA343" i="37" s="1"/>
  <c r="BT337" i="37"/>
  <c r="BX337" i="37" s="1"/>
  <c r="CC337" i="37" s="1"/>
  <c r="Y337" i="37" s="1"/>
  <c r="BR316" i="37"/>
  <c r="BT316" i="37"/>
  <c r="BY316" i="37" s="1"/>
  <c r="CD316" i="37" s="1"/>
  <c r="AA316" i="37" s="1"/>
  <c r="BR324" i="37"/>
  <c r="BT324" i="37"/>
  <c r="BX324" i="37" s="1"/>
  <c r="CC324" i="37" s="1"/>
  <c r="Y324" i="37" s="1"/>
  <c r="BT303" i="37"/>
  <c r="BU303" i="37" s="1"/>
  <c r="BZ303" i="37" s="1"/>
  <c r="S303" i="37" s="1"/>
  <c r="BR302" i="37"/>
  <c r="BT302" i="37"/>
  <c r="BW302" i="37" s="1"/>
  <c r="CB302" i="37" s="1"/>
  <c r="W302" i="37" s="1"/>
  <c r="BX379" i="37"/>
  <c r="CC379" i="37" s="1"/>
  <c r="Y379" i="37" s="1"/>
  <c r="BU359" i="37"/>
  <c r="BZ359" i="37" s="1"/>
  <c r="S359" i="37" s="1"/>
  <c r="BR329" i="37"/>
  <c r="BT329" i="37"/>
  <c r="BN303" i="37"/>
  <c r="BY393" i="37"/>
  <c r="CD393" i="37" s="1"/>
  <c r="AA393" i="37" s="1"/>
  <c r="BW379" i="37"/>
  <c r="CB379" i="37" s="1"/>
  <c r="W379" i="37" s="1"/>
  <c r="BX366" i="37"/>
  <c r="CC366" i="37" s="1"/>
  <c r="Y366" i="37" s="1"/>
  <c r="Z366" i="37" s="1"/>
  <c r="BR357" i="37"/>
  <c r="BT357" i="37"/>
  <c r="BY357" i="37" s="1"/>
  <c r="CD357" i="37" s="1"/>
  <c r="AA357" i="37" s="1"/>
  <c r="BU342" i="37"/>
  <c r="BZ342" i="37" s="1"/>
  <c r="S342" i="37" s="1"/>
  <c r="BV342" i="37"/>
  <c r="CA342" i="37" s="1"/>
  <c r="U342" i="37" s="1"/>
  <c r="BX342" i="37"/>
  <c r="CC342" i="37" s="1"/>
  <c r="Y342" i="37" s="1"/>
  <c r="BY336" i="37"/>
  <c r="CD336" i="37" s="1"/>
  <c r="AA336" i="37" s="1"/>
  <c r="BT323" i="37"/>
  <c r="BX323" i="37" s="1"/>
  <c r="CC323" i="37" s="1"/>
  <c r="Y323" i="37" s="1"/>
  <c r="BT315" i="37"/>
  <c r="BV315" i="37" s="1"/>
  <c r="CA315" i="37" s="1"/>
  <c r="U315" i="37" s="1"/>
  <c r="BT309" i="37"/>
  <c r="BY309" i="37" s="1"/>
  <c r="CD309" i="37" s="1"/>
  <c r="AA309" i="37" s="1"/>
  <c r="BX393" i="37"/>
  <c r="CC393" i="37" s="1"/>
  <c r="Y393" i="37" s="1"/>
  <c r="BW393" i="37"/>
  <c r="CB393" i="37" s="1"/>
  <c r="W393" i="37" s="1"/>
  <c r="BU379" i="37"/>
  <c r="BZ379" i="37" s="1"/>
  <c r="S379" i="37" s="1"/>
  <c r="BT369" i="37"/>
  <c r="BY369" i="37" s="1"/>
  <c r="CD369" i="37" s="1"/>
  <c r="AA369" i="37" s="1"/>
  <c r="BV366" i="37"/>
  <c r="CA366" i="37" s="1"/>
  <c r="U366" i="37" s="1"/>
  <c r="V366" i="37" s="1"/>
  <c r="BW342" i="37"/>
  <c r="CB342" i="37" s="1"/>
  <c r="W342" i="37" s="1"/>
  <c r="BT335" i="37"/>
  <c r="BU335" i="37" s="1"/>
  <c r="BZ335" i="37" s="1"/>
  <c r="S335" i="37" s="1"/>
  <c r="BT402" i="37"/>
  <c r="BV402" i="37" s="1"/>
  <c r="CA402" i="37" s="1"/>
  <c r="U402" i="37" s="1"/>
  <c r="BV393" i="37"/>
  <c r="CA393" i="37" s="1"/>
  <c r="U393" i="37" s="1"/>
  <c r="BU336" i="37"/>
  <c r="BZ336" i="37" s="1"/>
  <c r="S336" i="37" s="1"/>
  <c r="BR308" i="37"/>
  <c r="BT308" i="37"/>
  <c r="BR301" i="37"/>
  <c r="BT301" i="37"/>
  <c r="BY301" i="37" s="1"/>
  <c r="CD301" i="37" s="1"/>
  <c r="AA301" i="37" s="1"/>
  <c r="BY380" i="37"/>
  <c r="CD380" i="37" s="1"/>
  <c r="AA380" i="37" s="1"/>
  <c r="BR351" i="37"/>
  <c r="BT351" i="37"/>
  <c r="BR366" i="37"/>
  <c r="BN347" i="37"/>
  <c r="BN335" i="37"/>
  <c r="BR322" i="37"/>
  <c r="BT322" i="37"/>
  <c r="BX322" i="37" s="1"/>
  <c r="CC322" i="37" s="1"/>
  <c r="Y322" i="37" s="1"/>
  <c r="BR314" i="37"/>
  <c r="BT314" i="37"/>
  <c r="BY314" i="37" s="1"/>
  <c r="CD314" i="37" s="1"/>
  <c r="AA314" i="37" s="1"/>
  <c r="BX364" i="37"/>
  <c r="CC364" i="37" s="1"/>
  <c r="Y364" i="37" s="1"/>
  <c r="BR354" i="37"/>
  <c r="BT354" i="37"/>
  <c r="BW354" i="37" s="1"/>
  <c r="CB354" i="37" s="1"/>
  <c r="W354" i="37" s="1"/>
  <c r="BV359" i="37"/>
  <c r="CA359" i="37" s="1"/>
  <c r="U359" i="37" s="1"/>
  <c r="BW359" i="37"/>
  <c r="CB359" i="37" s="1"/>
  <c r="W359" i="37" s="1"/>
  <c r="BX359" i="37"/>
  <c r="CC359" i="37" s="1"/>
  <c r="Y359" i="37" s="1"/>
  <c r="BR346" i="37"/>
  <c r="BT346" i="37"/>
  <c r="BX346" i="37" s="1"/>
  <c r="CC346" i="37" s="1"/>
  <c r="Y346" i="37" s="1"/>
  <c r="BR340" i="37"/>
  <c r="BT340" i="37"/>
  <c r="BY340" i="37" s="1"/>
  <c r="CD340" i="37" s="1"/>
  <c r="AA340" i="37" s="1"/>
  <c r="BX362" i="37"/>
  <c r="CC362" i="37" s="1"/>
  <c r="Y362" i="37" s="1"/>
  <c r="BW362" i="37"/>
  <c r="CB362" i="37" s="1"/>
  <c r="W362" i="37" s="1"/>
  <c r="BU313" i="37"/>
  <c r="BZ313" i="37" s="1"/>
  <c r="S313" i="37" s="1"/>
  <c r="BV300" i="37"/>
  <c r="CA300" i="37" s="1"/>
  <c r="U300" i="37" s="1"/>
  <c r="BW300" i="37"/>
  <c r="CB300" i="37" s="1"/>
  <c r="W300" i="37" s="1"/>
  <c r="BX300" i="37"/>
  <c r="CC300" i="37" s="1"/>
  <c r="Y300" i="37" s="1"/>
  <c r="BV362" i="37"/>
  <c r="CA362" i="37" s="1"/>
  <c r="U362" i="37" s="1"/>
  <c r="BR333" i="37"/>
  <c r="BT333" i="37"/>
  <c r="BX333" i="37" s="1"/>
  <c r="CC333" i="37" s="1"/>
  <c r="Y333" i="37" s="1"/>
  <c r="BR320" i="37"/>
  <c r="BT320" i="37"/>
  <c r="BX320" i="37" s="1"/>
  <c r="CC320" i="37" s="1"/>
  <c r="Y320" i="37" s="1"/>
  <c r="BX375" i="37"/>
  <c r="CC375" i="37" s="1"/>
  <c r="Y375" i="37" s="1"/>
  <c r="BU362" i="37"/>
  <c r="BZ362" i="37" s="1"/>
  <c r="S362" i="37" s="1"/>
  <c r="BY313" i="37"/>
  <c r="CD313" i="37" s="1"/>
  <c r="AA313" i="37" s="1"/>
  <c r="BR312" i="37"/>
  <c r="BT312" i="37"/>
  <c r="BY312" i="37" s="1"/>
  <c r="CD312" i="37" s="1"/>
  <c r="AA312" i="37" s="1"/>
  <c r="BR299" i="37"/>
  <c r="BT299" i="37"/>
  <c r="BV299" i="37" s="1"/>
  <c r="CA299" i="37" s="1"/>
  <c r="U299" i="37" s="1"/>
  <c r="BX382" i="37"/>
  <c r="CC382" i="37" s="1"/>
  <c r="Y382" i="37" s="1"/>
  <c r="BW375" i="37"/>
  <c r="CB375" i="37" s="1"/>
  <c r="W375" i="37" s="1"/>
  <c r="BY300" i="37"/>
  <c r="CD300" i="37" s="1"/>
  <c r="AA300" i="37" s="1"/>
  <c r="BW382" i="37"/>
  <c r="CB382" i="37" s="1"/>
  <c r="W382" i="37" s="1"/>
  <c r="BV375" i="37"/>
  <c r="CA375" i="37" s="1"/>
  <c r="U375" i="37" s="1"/>
  <c r="BY366" i="37"/>
  <c r="CD366" i="37" s="1"/>
  <c r="AA366" i="37" s="1"/>
  <c r="AB366" i="37" s="1"/>
  <c r="BT345" i="37"/>
  <c r="BU345" i="37" s="1"/>
  <c r="BZ345" i="37" s="1"/>
  <c r="S345" i="37" s="1"/>
  <c r="BV382" i="37"/>
  <c r="CA382" i="37" s="1"/>
  <c r="U382" i="37" s="1"/>
  <c r="BV380" i="37"/>
  <c r="CA380" i="37" s="1"/>
  <c r="U380" i="37" s="1"/>
  <c r="BN370" i="37"/>
  <c r="BR356" i="37"/>
  <c r="BT356" i="37"/>
  <c r="BU356" i="37" s="1"/>
  <c r="BZ356" i="37" s="1"/>
  <c r="S356" i="37" s="1"/>
  <c r="BW349" i="37"/>
  <c r="CB349" i="37" s="1"/>
  <c r="W349" i="37" s="1"/>
  <c r="BR319" i="37"/>
  <c r="BT319" i="37"/>
  <c r="BN364" i="37"/>
  <c r="BY364" i="37" s="1"/>
  <c r="CD364" i="37" s="1"/>
  <c r="AA364" i="37" s="1"/>
  <c r="BU364" i="37"/>
  <c r="BZ364" i="37" s="1"/>
  <c r="S364" i="37" s="1"/>
  <c r="BR367" i="37"/>
  <c r="BT367" i="37"/>
  <c r="BX367" i="37" s="1"/>
  <c r="CC367" i="37" s="1"/>
  <c r="Y367" i="37" s="1"/>
  <c r="BT306" i="37"/>
  <c r="BX306" i="37" s="1"/>
  <c r="CC306" i="37" s="1"/>
  <c r="Y306" i="37" s="1"/>
  <c r="BY307" i="37"/>
  <c r="CD307" i="37" s="1"/>
  <c r="AA307" i="37" s="1"/>
  <c r="AB307" i="37" s="1"/>
  <c r="BX350" i="37"/>
  <c r="CC350" i="37" s="1"/>
  <c r="Y350" i="37" s="1"/>
  <c r="Z350" i="37" s="1"/>
  <c r="BW339" i="37"/>
  <c r="CB339" i="37" s="1"/>
  <c r="W339" i="37" s="1"/>
  <c r="BN315" i="37"/>
  <c r="BV339" i="37"/>
  <c r="CA339" i="37" s="1"/>
  <c r="U339" i="37" s="1"/>
  <c r="BV307" i="37"/>
  <c r="CA307" i="37" s="1"/>
  <c r="U307" i="37" s="1"/>
  <c r="BU339" i="37"/>
  <c r="BZ339" i="37" s="1"/>
  <c r="S339" i="37" s="1"/>
  <c r="BN337" i="37"/>
  <c r="BN305" i="37"/>
  <c r="BN327" i="37"/>
  <c r="BN306" i="37"/>
  <c r="BY311" i="37"/>
  <c r="CD311" i="37" s="1"/>
  <c r="AA311" i="37" s="1"/>
  <c r="BW311" i="37"/>
  <c r="CB311" i="37" s="1"/>
  <c r="W311" i="37" s="1"/>
  <c r="BY344" i="37"/>
  <c r="CD344" i="37" s="1"/>
  <c r="AA344" i="37" s="1"/>
  <c r="BU332" i="37"/>
  <c r="BZ332" i="37" s="1"/>
  <c r="S332" i="37" s="1"/>
  <c r="BV311" i="37"/>
  <c r="CA311" i="37" s="1"/>
  <c r="U311" i="37" s="1"/>
  <c r="BU300" i="37"/>
  <c r="BZ300" i="37" s="1"/>
  <c r="S300" i="37" s="1"/>
  <c r="BX344" i="37"/>
  <c r="CC344" i="37" s="1"/>
  <c r="Y344" i="37" s="1"/>
  <c r="BU311" i="37"/>
  <c r="BZ311" i="37" s="1"/>
  <c r="S311" i="37" s="1"/>
  <c r="BW344" i="37"/>
  <c r="CB344" i="37" s="1"/>
  <c r="W344" i="37" s="1"/>
  <c r="BY334" i="37"/>
  <c r="CD334" i="37" s="1"/>
  <c r="AA334" i="37" s="1"/>
  <c r="BU322" i="37"/>
  <c r="BZ322" i="37" s="1"/>
  <c r="S322" i="37" s="1"/>
  <c r="BV344" i="37"/>
  <c r="CA344" i="37" s="1"/>
  <c r="U344" i="37" s="1"/>
  <c r="BX313" i="37"/>
  <c r="CC313" i="37" s="1"/>
  <c r="Y313" i="37" s="1"/>
  <c r="BW313" i="37"/>
  <c r="CB313" i="37" s="1"/>
  <c r="W313" i="37" s="1"/>
  <c r="BV313" i="37"/>
  <c r="CA313" i="37" s="1"/>
  <c r="U313" i="37" s="1"/>
  <c r="BX336" i="37"/>
  <c r="CC336" i="37" s="1"/>
  <c r="Y336" i="37" s="1"/>
  <c r="BW336" i="37"/>
  <c r="CB336" i="37" s="1"/>
  <c r="W336" i="37" s="1"/>
  <c r="BV336" i="37"/>
  <c r="CA336" i="37" s="1"/>
  <c r="U336" i="37" s="1"/>
  <c r="BX326" i="37"/>
  <c r="CC326" i="37" s="1"/>
  <c r="Y326" i="37" s="1"/>
  <c r="BW326" i="37"/>
  <c r="CB326" i="37" s="1"/>
  <c r="W326" i="37" s="1"/>
  <c r="BT325" i="37"/>
  <c r="BY325" i="37" s="1"/>
  <c r="CD325" i="37" s="1"/>
  <c r="AA325" i="37" s="1"/>
  <c r="BV326" i="37"/>
  <c r="CA326" i="37" s="1"/>
  <c r="U326" i="37" s="1"/>
  <c r="BK5" i="37"/>
  <c r="BK6" i="37"/>
  <c r="BK7" i="37"/>
  <c r="BK8" i="37"/>
  <c r="BK9" i="37"/>
  <c r="BK10" i="37"/>
  <c r="BK11" i="37"/>
  <c r="BK12" i="37"/>
  <c r="BK13" i="37"/>
  <c r="BK14" i="37"/>
  <c r="BK15" i="37"/>
  <c r="BK16" i="37"/>
  <c r="BK17" i="37"/>
  <c r="BK18" i="37"/>
  <c r="BK19" i="37"/>
  <c r="BK20" i="37"/>
  <c r="BK21" i="37"/>
  <c r="BK22" i="37"/>
  <c r="BK23" i="37"/>
  <c r="BK24" i="37"/>
  <c r="BK25" i="37"/>
  <c r="BK26" i="37"/>
  <c r="BK27" i="37"/>
  <c r="BK28" i="37"/>
  <c r="BK29" i="37"/>
  <c r="BK30" i="37"/>
  <c r="BK31" i="37"/>
  <c r="BK32" i="37"/>
  <c r="BK33" i="37"/>
  <c r="BK34" i="37"/>
  <c r="BK35" i="37"/>
  <c r="BK36" i="37"/>
  <c r="BK37" i="37"/>
  <c r="BK38" i="37"/>
  <c r="BK39" i="37"/>
  <c r="BK40" i="37"/>
  <c r="BK41" i="37"/>
  <c r="BK42" i="37"/>
  <c r="BK43" i="37"/>
  <c r="BK44" i="37"/>
  <c r="BK45" i="37"/>
  <c r="BK46" i="37"/>
  <c r="BK47" i="37"/>
  <c r="BK48" i="37"/>
  <c r="BK49" i="37"/>
  <c r="BK50" i="37"/>
  <c r="BK51" i="37"/>
  <c r="BK52" i="37"/>
  <c r="BK53" i="37"/>
  <c r="BK54" i="37"/>
  <c r="BK55" i="37"/>
  <c r="BK56" i="37"/>
  <c r="BK57" i="37"/>
  <c r="BK58" i="37"/>
  <c r="BK59" i="37"/>
  <c r="BK60" i="37"/>
  <c r="BK61" i="37"/>
  <c r="BK62" i="37"/>
  <c r="BK63" i="37"/>
  <c r="BK64" i="37"/>
  <c r="BK65" i="37"/>
  <c r="BK66" i="37"/>
  <c r="BK67" i="37"/>
  <c r="BK68" i="37"/>
  <c r="BK69" i="37"/>
  <c r="BK70" i="37"/>
  <c r="BK71" i="37"/>
  <c r="BK72" i="37"/>
  <c r="BK73" i="37"/>
  <c r="BK74" i="37"/>
  <c r="BK75" i="37"/>
  <c r="BK76" i="37"/>
  <c r="BK77" i="37"/>
  <c r="BK78" i="37"/>
  <c r="BK79" i="37"/>
  <c r="BK80" i="37"/>
  <c r="BK81" i="37"/>
  <c r="BK82" i="37"/>
  <c r="BK83" i="37"/>
  <c r="BK84" i="37"/>
  <c r="BK85" i="37"/>
  <c r="BK86" i="37"/>
  <c r="BK87" i="37"/>
  <c r="BK88" i="37"/>
  <c r="BK89" i="37"/>
  <c r="BK90" i="37"/>
  <c r="BK91" i="37"/>
  <c r="BK92" i="37"/>
  <c r="BK93" i="37"/>
  <c r="BK94" i="37"/>
  <c r="BK95" i="37"/>
  <c r="BK96" i="37"/>
  <c r="BK97" i="37"/>
  <c r="BK98" i="37"/>
  <c r="BK99" i="37"/>
  <c r="BK100" i="37"/>
  <c r="BK101" i="37"/>
  <c r="BK102" i="37"/>
  <c r="BK103" i="37"/>
  <c r="BK104" i="37"/>
  <c r="BK105" i="37"/>
  <c r="BK106" i="37"/>
  <c r="BK107" i="37"/>
  <c r="BK108" i="37"/>
  <c r="BK109" i="37"/>
  <c r="BK110" i="37"/>
  <c r="BK111" i="37"/>
  <c r="BK112" i="37"/>
  <c r="BK113" i="37"/>
  <c r="BK114" i="37"/>
  <c r="BK115" i="37"/>
  <c r="BK116" i="37"/>
  <c r="BK117" i="37"/>
  <c r="BK118" i="37"/>
  <c r="BK119" i="37"/>
  <c r="BK120" i="37"/>
  <c r="BK121" i="37"/>
  <c r="BK122" i="37"/>
  <c r="BK123" i="37"/>
  <c r="BK124" i="37"/>
  <c r="BK125" i="37"/>
  <c r="BK126" i="37"/>
  <c r="BK127" i="37"/>
  <c r="BK128" i="37"/>
  <c r="BK129" i="37"/>
  <c r="BK130" i="37"/>
  <c r="BK131" i="37"/>
  <c r="BK132" i="37"/>
  <c r="BK133" i="37"/>
  <c r="BK134" i="37"/>
  <c r="BK135" i="37"/>
  <c r="BK136" i="37"/>
  <c r="BK137" i="37"/>
  <c r="BK138" i="37"/>
  <c r="BK139" i="37"/>
  <c r="BK140" i="37"/>
  <c r="BK141" i="37"/>
  <c r="BK142" i="37"/>
  <c r="BK143" i="37"/>
  <c r="BK144" i="37"/>
  <c r="BK145" i="37"/>
  <c r="BK146" i="37"/>
  <c r="BK147" i="37"/>
  <c r="BK148" i="37"/>
  <c r="BK149" i="37"/>
  <c r="BK150" i="37"/>
  <c r="BK151" i="37"/>
  <c r="BK152" i="37"/>
  <c r="BK153" i="37"/>
  <c r="BK154" i="37"/>
  <c r="BK155" i="37"/>
  <c r="BK156" i="37"/>
  <c r="BK157" i="37"/>
  <c r="BK158" i="37"/>
  <c r="BK159" i="37"/>
  <c r="BK160" i="37"/>
  <c r="BK161" i="37"/>
  <c r="BK162" i="37"/>
  <c r="BK163" i="37"/>
  <c r="BK164" i="37"/>
  <c r="BK165" i="37"/>
  <c r="BK166" i="37"/>
  <c r="BK167" i="37"/>
  <c r="BK168" i="37"/>
  <c r="BK169" i="37"/>
  <c r="BK170" i="37"/>
  <c r="BK171" i="37"/>
  <c r="BK172" i="37"/>
  <c r="BK173" i="37"/>
  <c r="BK174" i="37"/>
  <c r="BK175" i="37"/>
  <c r="BK176" i="37"/>
  <c r="BK177" i="37"/>
  <c r="BK178" i="37"/>
  <c r="BK179" i="37"/>
  <c r="BK180" i="37"/>
  <c r="BK181" i="37"/>
  <c r="BK182" i="37"/>
  <c r="BK183" i="37"/>
  <c r="BK184" i="37"/>
  <c r="BK185" i="37"/>
  <c r="BK186" i="37"/>
  <c r="BK187" i="37"/>
  <c r="BK188" i="37"/>
  <c r="BK189" i="37"/>
  <c r="BK190" i="37"/>
  <c r="BK191" i="37"/>
  <c r="BK192" i="37"/>
  <c r="BK193" i="37"/>
  <c r="BK194" i="37"/>
  <c r="BK195" i="37"/>
  <c r="BK196" i="37"/>
  <c r="BK197" i="37"/>
  <c r="BK198" i="37"/>
  <c r="BK199" i="37"/>
  <c r="BK200" i="37"/>
  <c r="BK201" i="37"/>
  <c r="BK202" i="37"/>
  <c r="BK203" i="37"/>
  <c r="BK204" i="37"/>
  <c r="BK205" i="37"/>
  <c r="BK206" i="37"/>
  <c r="BK207" i="37"/>
  <c r="BK208" i="37"/>
  <c r="BK209" i="37"/>
  <c r="BK210" i="37"/>
  <c r="BK211" i="37"/>
  <c r="BK212" i="37"/>
  <c r="BK213" i="37"/>
  <c r="BK214" i="37"/>
  <c r="BK215" i="37"/>
  <c r="BK216" i="37"/>
  <c r="BK217" i="37"/>
  <c r="BK218" i="37"/>
  <c r="BK219" i="37"/>
  <c r="BK220" i="37"/>
  <c r="BK221" i="37"/>
  <c r="BK222" i="37"/>
  <c r="BK223" i="37"/>
  <c r="BK224" i="37"/>
  <c r="BK225" i="37"/>
  <c r="BK226" i="37"/>
  <c r="BK227" i="37"/>
  <c r="BK228" i="37"/>
  <c r="BK229" i="37"/>
  <c r="BK230" i="37"/>
  <c r="BK231" i="37"/>
  <c r="BK232" i="37"/>
  <c r="BK233" i="37"/>
  <c r="BK234" i="37"/>
  <c r="BK235" i="37"/>
  <c r="BK236" i="37"/>
  <c r="BK237" i="37"/>
  <c r="BK238" i="37"/>
  <c r="BK239" i="37"/>
  <c r="BK240" i="37"/>
  <c r="BK241" i="37"/>
  <c r="BK242" i="37"/>
  <c r="BK243" i="37"/>
  <c r="BK244" i="37"/>
  <c r="BK245" i="37"/>
  <c r="BK246" i="37"/>
  <c r="BK247" i="37"/>
  <c r="BK248" i="37"/>
  <c r="BK249" i="37"/>
  <c r="BK250" i="37"/>
  <c r="BK251" i="37"/>
  <c r="BK252" i="37"/>
  <c r="BK253" i="37"/>
  <c r="BK254" i="37"/>
  <c r="BK255" i="37"/>
  <c r="BK256" i="37"/>
  <c r="BK257" i="37"/>
  <c r="BK258" i="37"/>
  <c r="BK259" i="37"/>
  <c r="BK260" i="37"/>
  <c r="BK261" i="37"/>
  <c r="BK262" i="37"/>
  <c r="BK263" i="37"/>
  <c r="BK264" i="37"/>
  <c r="BK265" i="37"/>
  <c r="BK266" i="37"/>
  <c r="BK267" i="37"/>
  <c r="BK268" i="37"/>
  <c r="BK269" i="37"/>
  <c r="BK270" i="37"/>
  <c r="BK271" i="37"/>
  <c r="BK272" i="37"/>
  <c r="BK273" i="37"/>
  <c r="BK274" i="37"/>
  <c r="BK275" i="37"/>
  <c r="BK276" i="37"/>
  <c r="BK277" i="37"/>
  <c r="BK278" i="37"/>
  <c r="BK279" i="37"/>
  <c r="BK280" i="37"/>
  <c r="BK281" i="37"/>
  <c r="BK282" i="37"/>
  <c r="BK283" i="37"/>
  <c r="BK284" i="37"/>
  <c r="BK285" i="37"/>
  <c r="BK286" i="37"/>
  <c r="BK287" i="37"/>
  <c r="BK288" i="37"/>
  <c r="BK289" i="37"/>
  <c r="BK290" i="37"/>
  <c r="BK291" i="37"/>
  <c r="BK292" i="37"/>
  <c r="BK293" i="37"/>
  <c r="BK294" i="37"/>
  <c r="BK295" i="37"/>
  <c r="BK296" i="37"/>
  <c r="BK297" i="37"/>
  <c r="BK298" i="37"/>
  <c r="BK4" i="37"/>
  <c r="BL5" i="37"/>
  <c r="BL6" i="37"/>
  <c r="BL7" i="37"/>
  <c r="BL8" i="37"/>
  <c r="BL9" i="37"/>
  <c r="BL10" i="37"/>
  <c r="BL11" i="37"/>
  <c r="BL12" i="37"/>
  <c r="BL13" i="37"/>
  <c r="BL14" i="37"/>
  <c r="BL15" i="37"/>
  <c r="BL16" i="37"/>
  <c r="BL17" i="37"/>
  <c r="BL18" i="37"/>
  <c r="BL19" i="37"/>
  <c r="BL20" i="37"/>
  <c r="BL21" i="37"/>
  <c r="BL22" i="37"/>
  <c r="BL23" i="37"/>
  <c r="BL24" i="37"/>
  <c r="BL25" i="37"/>
  <c r="BL26" i="37"/>
  <c r="BL27" i="37"/>
  <c r="BL28" i="37"/>
  <c r="BL29" i="37"/>
  <c r="BL30" i="37"/>
  <c r="BL31" i="37"/>
  <c r="BL32" i="37"/>
  <c r="BL33" i="37"/>
  <c r="BL34" i="37"/>
  <c r="BL35" i="37"/>
  <c r="BL36" i="37"/>
  <c r="BL37" i="37"/>
  <c r="BL38" i="37"/>
  <c r="BL39" i="37"/>
  <c r="BL40" i="37"/>
  <c r="BL41" i="37"/>
  <c r="BL42" i="37"/>
  <c r="BL43" i="37"/>
  <c r="BL44" i="37"/>
  <c r="BL45" i="37"/>
  <c r="BL46" i="37"/>
  <c r="BL47" i="37"/>
  <c r="BL48" i="37"/>
  <c r="BL49" i="37"/>
  <c r="BL50" i="37"/>
  <c r="BL51" i="37"/>
  <c r="BL52" i="37"/>
  <c r="BL53" i="37"/>
  <c r="BL54" i="37"/>
  <c r="BL55" i="37"/>
  <c r="BL56" i="37"/>
  <c r="BL57" i="37"/>
  <c r="BL58" i="37"/>
  <c r="BL59" i="37"/>
  <c r="BL60" i="37"/>
  <c r="BL61" i="37"/>
  <c r="BL62" i="37"/>
  <c r="BL63" i="37"/>
  <c r="BL64" i="37"/>
  <c r="BL65" i="37"/>
  <c r="BL66" i="37"/>
  <c r="BL67" i="37"/>
  <c r="BL68" i="37"/>
  <c r="BL69" i="37"/>
  <c r="BL70" i="37"/>
  <c r="BL71" i="37"/>
  <c r="BL72" i="37"/>
  <c r="BL73" i="37"/>
  <c r="BL74" i="37"/>
  <c r="BL75" i="37"/>
  <c r="BL76" i="37"/>
  <c r="BL77" i="37"/>
  <c r="BL78" i="37"/>
  <c r="BL79" i="37"/>
  <c r="BL80" i="37"/>
  <c r="BL81" i="37"/>
  <c r="BL82" i="37"/>
  <c r="BL83" i="37"/>
  <c r="BL84" i="37"/>
  <c r="BL85" i="37"/>
  <c r="BL86" i="37"/>
  <c r="BL87" i="37"/>
  <c r="BL88" i="37"/>
  <c r="BL89" i="37"/>
  <c r="BL90" i="37"/>
  <c r="BL91" i="37"/>
  <c r="BL92" i="37"/>
  <c r="BL93" i="37"/>
  <c r="BL94" i="37"/>
  <c r="BL95" i="37"/>
  <c r="BL96" i="37"/>
  <c r="BL97" i="37"/>
  <c r="BL98" i="37"/>
  <c r="BL99" i="37"/>
  <c r="BL100" i="37"/>
  <c r="BL101" i="37"/>
  <c r="BL102" i="37"/>
  <c r="BL103" i="37"/>
  <c r="BL104" i="37"/>
  <c r="BL105" i="37"/>
  <c r="BL106" i="37"/>
  <c r="BL107" i="37"/>
  <c r="BL108" i="37"/>
  <c r="BL109" i="37"/>
  <c r="BL110" i="37"/>
  <c r="BL111" i="37"/>
  <c r="BL112" i="37"/>
  <c r="BL113" i="37"/>
  <c r="BL114" i="37"/>
  <c r="BL115" i="37"/>
  <c r="BL116" i="37"/>
  <c r="BL117" i="37"/>
  <c r="BL118" i="37"/>
  <c r="BL119" i="37"/>
  <c r="BL120" i="37"/>
  <c r="BL121" i="37"/>
  <c r="BL122" i="37"/>
  <c r="BL123" i="37"/>
  <c r="BL124" i="37"/>
  <c r="BL125" i="37"/>
  <c r="BL126" i="37"/>
  <c r="BL127" i="37"/>
  <c r="BL128" i="37"/>
  <c r="BL129" i="37"/>
  <c r="BL130" i="37"/>
  <c r="BL131" i="37"/>
  <c r="BL132" i="37"/>
  <c r="BL133" i="37"/>
  <c r="BL134" i="37"/>
  <c r="BL135" i="37"/>
  <c r="BL136" i="37"/>
  <c r="BL137" i="37"/>
  <c r="BL138" i="37"/>
  <c r="BL139" i="37"/>
  <c r="BL140" i="37"/>
  <c r="BL141" i="37"/>
  <c r="BL142" i="37"/>
  <c r="BL143" i="37"/>
  <c r="BL144" i="37"/>
  <c r="BL145" i="37"/>
  <c r="BL146" i="37"/>
  <c r="BL147" i="37"/>
  <c r="BL148" i="37"/>
  <c r="BL149" i="37"/>
  <c r="BL150" i="37"/>
  <c r="BL151" i="37"/>
  <c r="BL152" i="37"/>
  <c r="BL153" i="37"/>
  <c r="BL154" i="37"/>
  <c r="BL155" i="37"/>
  <c r="BL156" i="37"/>
  <c r="BL157" i="37"/>
  <c r="BL158" i="37"/>
  <c r="BL159" i="37"/>
  <c r="BL160" i="37"/>
  <c r="BL161" i="37"/>
  <c r="BL162" i="37"/>
  <c r="BL163" i="37"/>
  <c r="BL164" i="37"/>
  <c r="BL165" i="37"/>
  <c r="BL166" i="37"/>
  <c r="BL167" i="37"/>
  <c r="BL168" i="37"/>
  <c r="BL169" i="37"/>
  <c r="BL170" i="37"/>
  <c r="BL171" i="37"/>
  <c r="BL172" i="37"/>
  <c r="BL173" i="37"/>
  <c r="BL174" i="37"/>
  <c r="BL175" i="37"/>
  <c r="BL176" i="37"/>
  <c r="BL177" i="37"/>
  <c r="BL178" i="37"/>
  <c r="BL179" i="37"/>
  <c r="BL180" i="37"/>
  <c r="BL181" i="37"/>
  <c r="BL182" i="37"/>
  <c r="BL183" i="37"/>
  <c r="BL184" i="37"/>
  <c r="BL185" i="37"/>
  <c r="BL186" i="37"/>
  <c r="BL187" i="37"/>
  <c r="BL188" i="37"/>
  <c r="BL189" i="37"/>
  <c r="BL190" i="37"/>
  <c r="BL191" i="37"/>
  <c r="BL192" i="37"/>
  <c r="BL193" i="37"/>
  <c r="BL194" i="37"/>
  <c r="BL195" i="37"/>
  <c r="BL196" i="37"/>
  <c r="BL197" i="37"/>
  <c r="BL198" i="37"/>
  <c r="BL199" i="37"/>
  <c r="BL200" i="37"/>
  <c r="BL201" i="37"/>
  <c r="BL202" i="37"/>
  <c r="BL203" i="37"/>
  <c r="BL204" i="37"/>
  <c r="BL205" i="37"/>
  <c r="BL206" i="37"/>
  <c r="BL207" i="37"/>
  <c r="BL208" i="37"/>
  <c r="BL209" i="37"/>
  <c r="BL210" i="37"/>
  <c r="BL211" i="37"/>
  <c r="BL212" i="37"/>
  <c r="BL213" i="37"/>
  <c r="BL214" i="37"/>
  <c r="BL215" i="37"/>
  <c r="BL216" i="37"/>
  <c r="BL217" i="37"/>
  <c r="BL218" i="37"/>
  <c r="BL219" i="37"/>
  <c r="BL220" i="37"/>
  <c r="BL221" i="37"/>
  <c r="BL222" i="37"/>
  <c r="BL223" i="37"/>
  <c r="BL224" i="37"/>
  <c r="BL225" i="37"/>
  <c r="BL226" i="37"/>
  <c r="BL227" i="37"/>
  <c r="BL228" i="37"/>
  <c r="BL229" i="37"/>
  <c r="BL230" i="37"/>
  <c r="BL231" i="37"/>
  <c r="BL232" i="37"/>
  <c r="BL233" i="37"/>
  <c r="BL234" i="37"/>
  <c r="BL235" i="37"/>
  <c r="BL236" i="37"/>
  <c r="BL237" i="37"/>
  <c r="BL238" i="37"/>
  <c r="BL239" i="37"/>
  <c r="BL240" i="37"/>
  <c r="BL241" i="37"/>
  <c r="BL242" i="37"/>
  <c r="BL243" i="37"/>
  <c r="BL244" i="37"/>
  <c r="BL245" i="37"/>
  <c r="BL246" i="37"/>
  <c r="BL247" i="37"/>
  <c r="BL248" i="37"/>
  <c r="BL249" i="37"/>
  <c r="BL250" i="37"/>
  <c r="BL251" i="37"/>
  <c r="BL252" i="37"/>
  <c r="BL253" i="37"/>
  <c r="BL254" i="37"/>
  <c r="BL255" i="37"/>
  <c r="BL256" i="37"/>
  <c r="BL257" i="37"/>
  <c r="BL258" i="37"/>
  <c r="BL259" i="37"/>
  <c r="BL260" i="37"/>
  <c r="BL261" i="37"/>
  <c r="BL262" i="37"/>
  <c r="BL263" i="37"/>
  <c r="BL264" i="37"/>
  <c r="BL265" i="37"/>
  <c r="BL266" i="37"/>
  <c r="BL267" i="37"/>
  <c r="BL268" i="37"/>
  <c r="BL269" i="37"/>
  <c r="BL270" i="37"/>
  <c r="BL271" i="37"/>
  <c r="BL272" i="37"/>
  <c r="BL273" i="37"/>
  <c r="BL274" i="37"/>
  <c r="BL275" i="37"/>
  <c r="BL276" i="37"/>
  <c r="BL277" i="37"/>
  <c r="BL278" i="37"/>
  <c r="BL279" i="37"/>
  <c r="BL280" i="37"/>
  <c r="BL281" i="37"/>
  <c r="BL282" i="37"/>
  <c r="BL283" i="37"/>
  <c r="BL284" i="37"/>
  <c r="BL285" i="37"/>
  <c r="BL286" i="37"/>
  <c r="BL287" i="37"/>
  <c r="BL288" i="37"/>
  <c r="BL289" i="37"/>
  <c r="BL290" i="37"/>
  <c r="BL291" i="37"/>
  <c r="BL292" i="37"/>
  <c r="BL293" i="37"/>
  <c r="BL294" i="37"/>
  <c r="BL295" i="37"/>
  <c r="BL296" i="37"/>
  <c r="BL297" i="37"/>
  <c r="BL298" i="37"/>
  <c r="BL4" i="37"/>
  <c r="BI11" i="37"/>
  <c r="BN11" i="37" s="1"/>
  <c r="BI12" i="37"/>
  <c r="BN12" i="37" s="1"/>
  <c r="BI13" i="37"/>
  <c r="BN13" i="37" s="1"/>
  <c r="BI14" i="37"/>
  <c r="BN14" i="37" s="1"/>
  <c r="BI15" i="37"/>
  <c r="BN15" i="37" s="1"/>
  <c r="BI16" i="37"/>
  <c r="BN16" i="37" s="1"/>
  <c r="BI17" i="37"/>
  <c r="BN17" i="37" s="1"/>
  <c r="BI18" i="37"/>
  <c r="BN18" i="37" s="1"/>
  <c r="BI19" i="37"/>
  <c r="BN19" i="37" s="1"/>
  <c r="BI20" i="37"/>
  <c r="BN20" i="37" s="1"/>
  <c r="BI21" i="37"/>
  <c r="BN21" i="37" s="1"/>
  <c r="BI22" i="37"/>
  <c r="BN22" i="37" s="1"/>
  <c r="BI23" i="37"/>
  <c r="BN23" i="37" s="1"/>
  <c r="BI24" i="37"/>
  <c r="BN24" i="37" s="1"/>
  <c r="BI25" i="37"/>
  <c r="BN25" i="37" s="1"/>
  <c r="BI26" i="37"/>
  <c r="BN26" i="37" s="1"/>
  <c r="BI27" i="37"/>
  <c r="BN27" i="37" s="1"/>
  <c r="BI28" i="37"/>
  <c r="BN28" i="37" s="1"/>
  <c r="BI29" i="37"/>
  <c r="BN29" i="37" s="1"/>
  <c r="BI30" i="37"/>
  <c r="BN30" i="37" s="1"/>
  <c r="BI31" i="37"/>
  <c r="BN31" i="37" s="1"/>
  <c r="BI32" i="37"/>
  <c r="BN32" i="37" s="1"/>
  <c r="BI33" i="37"/>
  <c r="BN33" i="37" s="1"/>
  <c r="BI34" i="37"/>
  <c r="BN34" i="37" s="1"/>
  <c r="BI35" i="37"/>
  <c r="BN35" i="37" s="1"/>
  <c r="BI36" i="37"/>
  <c r="BN36" i="37" s="1"/>
  <c r="BI37" i="37"/>
  <c r="BN37" i="37" s="1"/>
  <c r="BI38" i="37"/>
  <c r="BN38" i="37" s="1"/>
  <c r="BI39" i="37"/>
  <c r="BN39" i="37" s="1"/>
  <c r="BI40" i="37"/>
  <c r="BN40" i="37" s="1"/>
  <c r="BI41" i="37"/>
  <c r="BN41" i="37" s="1"/>
  <c r="BI42" i="37"/>
  <c r="BN42" i="37" s="1"/>
  <c r="BI43" i="37"/>
  <c r="BN43" i="37" s="1"/>
  <c r="BI44" i="37"/>
  <c r="BN44" i="37" s="1"/>
  <c r="BI45" i="37"/>
  <c r="BN45" i="37" s="1"/>
  <c r="BI46" i="37"/>
  <c r="BN46" i="37" s="1"/>
  <c r="BI47" i="37"/>
  <c r="BN47" i="37" s="1"/>
  <c r="BI48" i="37"/>
  <c r="BN48" i="37" s="1"/>
  <c r="BI49" i="37"/>
  <c r="BN49" i="37" s="1"/>
  <c r="BI50" i="37"/>
  <c r="BN50" i="37" s="1"/>
  <c r="BI51" i="37"/>
  <c r="BN51" i="37" s="1"/>
  <c r="BI52" i="37"/>
  <c r="BN52" i="37" s="1"/>
  <c r="BI53" i="37"/>
  <c r="BN53" i="37" s="1"/>
  <c r="BI54" i="37"/>
  <c r="BN54" i="37" s="1"/>
  <c r="BI55" i="37"/>
  <c r="BN55" i="37" s="1"/>
  <c r="BI56" i="37"/>
  <c r="BN56" i="37" s="1"/>
  <c r="BI57" i="37"/>
  <c r="BN57" i="37" s="1"/>
  <c r="BI58" i="37"/>
  <c r="BN58" i="37" s="1"/>
  <c r="BI59" i="37"/>
  <c r="BN59" i="37" s="1"/>
  <c r="BI60" i="37"/>
  <c r="BN60" i="37" s="1"/>
  <c r="BI61" i="37"/>
  <c r="BN61" i="37" s="1"/>
  <c r="BI62" i="37"/>
  <c r="BN62" i="37" s="1"/>
  <c r="BI63" i="37"/>
  <c r="BN63" i="37" s="1"/>
  <c r="BI64" i="37"/>
  <c r="BN64" i="37" s="1"/>
  <c r="BI65" i="37"/>
  <c r="BN65" i="37" s="1"/>
  <c r="BI66" i="37"/>
  <c r="BN66" i="37" s="1"/>
  <c r="BI67" i="37"/>
  <c r="BN67" i="37" s="1"/>
  <c r="BI68" i="37"/>
  <c r="BN68" i="37" s="1"/>
  <c r="BI69" i="37"/>
  <c r="BN69" i="37" s="1"/>
  <c r="BI70" i="37"/>
  <c r="BN70" i="37" s="1"/>
  <c r="BI71" i="37"/>
  <c r="BN71" i="37" s="1"/>
  <c r="BI72" i="37"/>
  <c r="BN72" i="37" s="1"/>
  <c r="BI73" i="37"/>
  <c r="BN73" i="37" s="1"/>
  <c r="BI74" i="37"/>
  <c r="BN74" i="37" s="1"/>
  <c r="BI75" i="37"/>
  <c r="BN75" i="37" s="1"/>
  <c r="BI76" i="37"/>
  <c r="BN76" i="37" s="1"/>
  <c r="BI77" i="37"/>
  <c r="BN77" i="37" s="1"/>
  <c r="BI78" i="37"/>
  <c r="BN78" i="37" s="1"/>
  <c r="BI79" i="37"/>
  <c r="BN79" i="37" s="1"/>
  <c r="BI80" i="37"/>
  <c r="BN80" i="37" s="1"/>
  <c r="BI81" i="37"/>
  <c r="BN81" i="37" s="1"/>
  <c r="BI82" i="37"/>
  <c r="BN82" i="37" s="1"/>
  <c r="BI83" i="37"/>
  <c r="BN83" i="37" s="1"/>
  <c r="BI84" i="37"/>
  <c r="BN84" i="37" s="1"/>
  <c r="BI85" i="37"/>
  <c r="BN85" i="37" s="1"/>
  <c r="BI86" i="37"/>
  <c r="BN86" i="37" s="1"/>
  <c r="BI87" i="37"/>
  <c r="BN87" i="37" s="1"/>
  <c r="BI88" i="37"/>
  <c r="BN88" i="37" s="1"/>
  <c r="BI89" i="37"/>
  <c r="BN89" i="37" s="1"/>
  <c r="BI90" i="37"/>
  <c r="BN90" i="37" s="1"/>
  <c r="BI91" i="37"/>
  <c r="BN91" i="37" s="1"/>
  <c r="BI92" i="37"/>
  <c r="BN92" i="37" s="1"/>
  <c r="BI93" i="37"/>
  <c r="BN93" i="37" s="1"/>
  <c r="BI94" i="37"/>
  <c r="BN94" i="37" s="1"/>
  <c r="BI95" i="37"/>
  <c r="BN95" i="37" s="1"/>
  <c r="BI96" i="37"/>
  <c r="BN96" i="37" s="1"/>
  <c r="BI97" i="37"/>
  <c r="BN97" i="37" s="1"/>
  <c r="BI98" i="37"/>
  <c r="BN98" i="37" s="1"/>
  <c r="BI99" i="37"/>
  <c r="BN99" i="37" s="1"/>
  <c r="BI100" i="37"/>
  <c r="BN100" i="37" s="1"/>
  <c r="BI101" i="37"/>
  <c r="BN101" i="37" s="1"/>
  <c r="BI102" i="37"/>
  <c r="BN102" i="37" s="1"/>
  <c r="BI103" i="37"/>
  <c r="BN103" i="37" s="1"/>
  <c r="BI104" i="37"/>
  <c r="BN104" i="37" s="1"/>
  <c r="BI105" i="37"/>
  <c r="BN105" i="37" s="1"/>
  <c r="BI106" i="37"/>
  <c r="BN106" i="37" s="1"/>
  <c r="BI107" i="37"/>
  <c r="BN107" i="37" s="1"/>
  <c r="BI108" i="37"/>
  <c r="BN108" i="37" s="1"/>
  <c r="BI109" i="37"/>
  <c r="BN109" i="37" s="1"/>
  <c r="BI110" i="37"/>
  <c r="BN110" i="37" s="1"/>
  <c r="BI111" i="37"/>
  <c r="BN111" i="37" s="1"/>
  <c r="BI112" i="37"/>
  <c r="BN112" i="37" s="1"/>
  <c r="BI113" i="37"/>
  <c r="BN113" i="37" s="1"/>
  <c r="BI114" i="37"/>
  <c r="BN114" i="37" s="1"/>
  <c r="BI115" i="37"/>
  <c r="BN115" i="37" s="1"/>
  <c r="BI116" i="37"/>
  <c r="BN116" i="37" s="1"/>
  <c r="BI117" i="37"/>
  <c r="BN117" i="37" s="1"/>
  <c r="BI118" i="37"/>
  <c r="BN118" i="37" s="1"/>
  <c r="BI119" i="37"/>
  <c r="BN119" i="37" s="1"/>
  <c r="BI120" i="37"/>
  <c r="BN120" i="37" s="1"/>
  <c r="BI121" i="37"/>
  <c r="BN121" i="37" s="1"/>
  <c r="BI122" i="37"/>
  <c r="BN122" i="37" s="1"/>
  <c r="BI123" i="37"/>
  <c r="BN123" i="37" s="1"/>
  <c r="BI124" i="37"/>
  <c r="BN124" i="37" s="1"/>
  <c r="BI125" i="37"/>
  <c r="BN125" i="37" s="1"/>
  <c r="BI126" i="37"/>
  <c r="BN126" i="37" s="1"/>
  <c r="BI127" i="37"/>
  <c r="BN127" i="37" s="1"/>
  <c r="BI128" i="37"/>
  <c r="BN128" i="37" s="1"/>
  <c r="BI129" i="37"/>
  <c r="BN129" i="37" s="1"/>
  <c r="BI130" i="37"/>
  <c r="BN130" i="37" s="1"/>
  <c r="BI131" i="37"/>
  <c r="BN131" i="37" s="1"/>
  <c r="BI132" i="37"/>
  <c r="BN132" i="37" s="1"/>
  <c r="BI133" i="37"/>
  <c r="BN133" i="37" s="1"/>
  <c r="BI134" i="37"/>
  <c r="BN134" i="37" s="1"/>
  <c r="BI135" i="37"/>
  <c r="BN135" i="37" s="1"/>
  <c r="BI136" i="37"/>
  <c r="BN136" i="37" s="1"/>
  <c r="BI137" i="37"/>
  <c r="BN137" i="37" s="1"/>
  <c r="BI138" i="37"/>
  <c r="BN138" i="37" s="1"/>
  <c r="BI139" i="37"/>
  <c r="BN139" i="37" s="1"/>
  <c r="BI140" i="37"/>
  <c r="BN140" i="37" s="1"/>
  <c r="BI141" i="37"/>
  <c r="BN141" i="37" s="1"/>
  <c r="BI142" i="37"/>
  <c r="BN142" i="37" s="1"/>
  <c r="BI143" i="37"/>
  <c r="BN143" i="37" s="1"/>
  <c r="BI144" i="37"/>
  <c r="BN144" i="37" s="1"/>
  <c r="BI145" i="37"/>
  <c r="BN145" i="37" s="1"/>
  <c r="BI146" i="37"/>
  <c r="BN146" i="37" s="1"/>
  <c r="BI147" i="37"/>
  <c r="BN147" i="37" s="1"/>
  <c r="BI148" i="37"/>
  <c r="BN148" i="37" s="1"/>
  <c r="BI149" i="37"/>
  <c r="BN149" i="37" s="1"/>
  <c r="BI150" i="37"/>
  <c r="BN150" i="37" s="1"/>
  <c r="BI151" i="37"/>
  <c r="BN151" i="37" s="1"/>
  <c r="BI152" i="37"/>
  <c r="BN152" i="37" s="1"/>
  <c r="BI153" i="37"/>
  <c r="BN153" i="37" s="1"/>
  <c r="BI154" i="37"/>
  <c r="BN154" i="37" s="1"/>
  <c r="BI155" i="37"/>
  <c r="BN155" i="37" s="1"/>
  <c r="BI156" i="37"/>
  <c r="BN156" i="37" s="1"/>
  <c r="BI157" i="37"/>
  <c r="BN157" i="37" s="1"/>
  <c r="BI158" i="37"/>
  <c r="BN158" i="37" s="1"/>
  <c r="BI159" i="37"/>
  <c r="BN159" i="37" s="1"/>
  <c r="BI160" i="37"/>
  <c r="BN160" i="37" s="1"/>
  <c r="BI161" i="37"/>
  <c r="BN161" i="37" s="1"/>
  <c r="BI162" i="37"/>
  <c r="BN162" i="37" s="1"/>
  <c r="BI163" i="37"/>
  <c r="BN163" i="37" s="1"/>
  <c r="BI164" i="37"/>
  <c r="BN164" i="37" s="1"/>
  <c r="BI165" i="37"/>
  <c r="BN165" i="37" s="1"/>
  <c r="BI166" i="37"/>
  <c r="BN166" i="37" s="1"/>
  <c r="BI167" i="37"/>
  <c r="BN167" i="37" s="1"/>
  <c r="BI168" i="37"/>
  <c r="BN168" i="37" s="1"/>
  <c r="BI169" i="37"/>
  <c r="BN169" i="37" s="1"/>
  <c r="BI170" i="37"/>
  <c r="BN170" i="37" s="1"/>
  <c r="BI171" i="37"/>
  <c r="BN171" i="37" s="1"/>
  <c r="BI172" i="37"/>
  <c r="BN172" i="37" s="1"/>
  <c r="BI173" i="37"/>
  <c r="BN173" i="37" s="1"/>
  <c r="BI174" i="37"/>
  <c r="BN174" i="37" s="1"/>
  <c r="BI175" i="37"/>
  <c r="BN175" i="37" s="1"/>
  <c r="BI176" i="37"/>
  <c r="BN176" i="37" s="1"/>
  <c r="BI177" i="37"/>
  <c r="BN177" i="37" s="1"/>
  <c r="BI178" i="37"/>
  <c r="BN178" i="37" s="1"/>
  <c r="BI179" i="37"/>
  <c r="BN179" i="37" s="1"/>
  <c r="BI180" i="37"/>
  <c r="BN180" i="37" s="1"/>
  <c r="BI181" i="37"/>
  <c r="BN181" i="37" s="1"/>
  <c r="BI182" i="37"/>
  <c r="BN182" i="37" s="1"/>
  <c r="BI183" i="37"/>
  <c r="BN183" i="37" s="1"/>
  <c r="BI184" i="37"/>
  <c r="BN184" i="37" s="1"/>
  <c r="BI185" i="37"/>
  <c r="BN185" i="37" s="1"/>
  <c r="BI186" i="37"/>
  <c r="BN186" i="37" s="1"/>
  <c r="BI187" i="37"/>
  <c r="BN187" i="37" s="1"/>
  <c r="BI188" i="37"/>
  <c r="BN188" i="37" s="1"/>
  <c r="BI189" i="37"/>
  <c r="BN189" i="37" s="1"/>
  <c r="BI190" i="37"/>
  <c r="BN190" i="37" s="1"/>
  <c r="BI191" i="37"/>
  <c r="BN191" i="37" s="1"/>
  <c r="BI192" i="37"/>
  <c r="BN192" i="37" s="1"/>
  <c r="BI193" i="37"/>
  <c r="BN193" i="37" s="1"/>
  <c r="BI194" i="37"/>
  <c r="BN194" i="37" s="1"/>
  <c r="BI195" i="37"/>
  <c r="BN195" i="37" s="1"/>
  <c r="BI196" i="37"/>
  <c r="BN196" i="37" s="1"/>
  <c r="BI197" i="37"/>
  <c r="BN197" i="37" s="1"/>
  <c r="BI198" i="37"/>
  <c r="BN198" i="37" s="1"/>
  <c r="BI199" i="37"/>
  <c r="BN199" i="37" s="1"/>
  <c r="BI200" i="37"/>
  <c r="BN200" i="37" s="1"/>
  <c r="BI201" i="37"/>
  <c r="BN201" i="37" s="1"/>
  <c r="BI202" i="37"/>
  <c r="BN202" i="37" s="1"/>
  <c r="BI203" i="37"/>
  <c r="BN203" i="37" s="1"/>
  <c r="BI204" i="37"/>
  <c r="BN204" i="37" s="1"/>
  <c r="BI205" i="37"/>
  <c r="BN205" i="37" s="1"/>
  <c r="BI206" i="37"/>
  <c r="BN206" i="37" s="1"/>
  <c r="BI207" i="37"/>
  <c r="BN207" i="37" s="1"/>
  <c r="BI208" i="37"/>
  <c r="BN208" i="37" s="1"/>
  <c r="BI209" i="37"/>
  <c r="BN209" i="37" s="1"/>
  <c r="BI210" i="37"/>
  <c r="BN210" i="37" s="1"/>
  <c r="BI211" i="37"/>
  <c r="BN211" i="37" s="1"/>
  <c r="BI212" i="37"/>
  <c r="BN212" i="37" s="1"/>
  <c r="BI213" i="37"/>
  <c r="BN213" i="37" s="1"/>
  <c r="BI214" i="37"/>
  <c r="BN214" i="37" s="1"/>
  <c r="BI215" i="37"/>
  <c r="BN215" i="37" s="1"/>
  <c r="BI216" i="37"/>
  <c r="BN216" i="37" s="1"/>
  <c r="BI217" i="37"/>
  <c r="BN217" i="37" s="1"/>
  <c r="BI218" i="37"/>
  <c r="BN218" i="37" s="1"/>
  <c r="BI219" i="37"/>
  <c r="BN219" i="37" s="1"/>
  <c r="BI220" i="37"/>
  <c r="BN220" i="37" s="1"/>
  <c r="BI221" i="37"/>
  <c r="BN221" i="37" s="1"/>
  <c r="BI222" i="37"/>
  <c r="BN222" i="37" s="1"/>
  <c r="BI223" i="37"/>
  <c r="BN223" i="37" s="1"/>
  <c r="BI224" i="37"/>
  <c r="BN224" i="37" s="1"/>
  <c r="BI225" i="37"/>
  <c r="BN225" i="37" s="1"/>
  <c r="BI226" i="37"/>
  <c r="BN226" i="37" s="1"/>
  <c r="BI227" i="37"/>
  <c r="BN227" i="37" s="1"/>
  <c r="BI228" i="37"/>
  <c r="BN228" i="37" s="1"/>
  <c r="BI229" i="37"/>
  <c r="BN229" i="37" s="1"/>
  <c r="BI230" i="37"/>
  <c r="BN230" i="37" s="1"/>
  <c r="BI231" i="37"/>
  <c r="BN231" i="37" s="1"/>
  <c r="BI232" i="37"/>
  <c r="BN232" i="37" s="1"/>
  <c r="BI233" i="37"/>
  <c r="BN233" i="37" s="1"/>
  <c r="BI234" i="37"/>
  <c r="BN234" i="37" s="1"/>
  <c r="BI235" i="37"/>
  <c r="BN235" i="37" s="1"/>
  <c r="BI236" i="37"/>
  <c r="BN236" i="37" s="1"/>
  <c r="BI237" i="37"/>
  <c r="BN237" i="37" s="1"/>
  <c r="BI238" i="37"/>
  <c r="BN238" i="37" s="1"/>
  <c r="BI239" i="37"/>
  <c r="BN239" i="37" s="1"/>
  <c r="BI240" i="37"/>
  <c r="BN240" i="37" s="1"/>
  <c r="BI241" i="37"/>
  <c r="BN241" i="37" s="1"/>
  <c r="BI242" i="37"/>
  <c r="BN242" i="37" s="1"/>
  <c r="BI243" i="37"/>
  <c r="BN243" i="37" s="1"/>
  <c r="BI244" i="37"/>
  <c r="BN244" i="37" s="1"/>
  <c r="BI245" i="37"/>
  <c r="BN245" i="37" s="1"/>
  <c r="BI246" i="37"/>
  <c r="BN246" i="37" s="1"/>
  <c r="BI247" i="37"/>
  <c r="BN247" i="37" s="1"/>
  <c r="BI248" i="37"/>
  <c r="BN248" i="37" s="1"/>
  <c r="BI249" i="37"/>
  <c r="BN249" i="37" s="1"/>
  <c r="BI250" i="37"/>
  <c r="BN250" i="37" s="1"/>
  <c r="BI251" i="37"/>
  <c r="BN251" i="37" s="1"/>
  <c r="BI252" i="37"/>
  <c r="BN252" i="37" s="1"/>
  <c r="BI253" i="37"/>
  <c r="BN253" i="37" s="1"/>
  <c r="BI254" i="37"/>
  <c r="BN254" i="37" s="1"/>
  <c r="BI255" i="37"/>
  <c r="BN255" i="37" s="1"/>
  <c r="BI256" i="37"/>
  <c r="BN256" i="37" s="1"/>
  <c r="BI257" i="37"/>
  <c r="BN257" i="37" s="1"/>
  <c r="BI258" i="37"/>
  <c r="BN258" i="37" s="1"/>
  <c r="BI259" i="37"/>
  <c r="BN259" i="37" s="1"/>
  <c r="BI260" i="37"/>
  <c r="BN260" i="37" s="1"/>
  <c r="BI261" i="37"/>
  <c r="BN261" i="37" s="1"/>
  <c r="BI262" i="37"/>
  <c r="BN262" i="37" s="1"/>
  <c r="BI263" i="37"/>
  <c r="BN263" i="37" s="1"/>
  <c r="BI264" i="37"/>
  <c r="BN264" i="37" s="1"/>
  <c r="BI265" i="37"/>
  <c r="BN265" i="37" s="1"/>
  <c r="BI266" i="37"/>
  <c r="BN266" i="37" s="1"/>
  <c r="BI267" i="37"/>
  <c r="BN267" i="37" s="1"/>
  <c r="BI268" i="37"/>
  <c r="BN268" i="37" s="1"/>
  <c r="BI269" i="37"/>
  <c r="BN269" i="37" s="1"/>
  <c r="BI270" i="37"/>
  <c r="BN270" i="37" s="1"/>
  <c r="BI271" i="37"/>
  <c r="BN271" i="37" s="1"/>
  <c r="BI272" i="37"/>
  <c r="BN272" i="37" s="1"/>
  <c r="BI273" i="37"/>
  <c r="BN273" i="37" s="1"/>
  <c r="BI274" i="37"/>
  <c r="BN274" i="37" s="1"/>
  <c r="BI275" i="37"/>
  <c r="BN275" i="37" s="1"/>
  <c r="BI276" i="37"/>
  <c r="BN276" i="37" s="1"/>
  <c r="BI277" i="37"/>
  <c r="BN277" i="37" s="1"/>
  <c r="BI278" i="37"/>
  <c r="BN278" i="37" s="1"/>
  <c r="BI279" i="37"/>
  <c r="BN279" i="37" s="1"/>
  <c r="BI280" i="37"/>
  <c r="BN280" i="37" s="1"/>
  <c r="BI281" i="37"/>
  <c r="BN281" i="37" s="1"/>
  <c r="BI282" i="37"/>
  <c r="BN282" i="37" s="1"/>
  <c r="BI283" i="37"/>
  <c r="BN283" i="37" s="1"/>
  <c r="BI284" i="37"/>
  <c r="BN284" i="37" s="1"/>
  <c r="BI285" i="37"/>
  <c r="BN285" i="37" s="1"/>
  <c r="BI286" i="37"/>
  <c r="BN286" i="37" s="1"/>
  <c r="BI287" i="37"/>
  <c r="BN287" i="37" s="1"/>
  <c r="BI288" i="37"/>
  <c r="BN288" i="37" s="1"/>
  <c r="BI289" i="37"/>
  <c r="BN289" i="37" s="1"/>
  <c r="BI290" i="37"/>
  <c r="BN290" i="37" s="1"/>
  <c r="BI291" i="37"/>
  <c r="BN291" i="37" s="1"/>
  <c r="BI292" i="37"/>
  <c r="BN292" i="37" s="1"/>
  <c r="BI293" i="37"/>
  <c r="BN293" i="37" s="1"/>
  <c r="BI294" i="37"/>
  <c r="BN294" i="37" s="1"/>
  <c r="BI295" i="37"/>
  <c r="BN295" i="37" s="1"/>
  <c r="BI296" i="37"/>
  <c r="BN296" i="37" s="1"/>
  <c r="BI297" i="37"/>
  <c r="BN297" i="37" s="1"/>
  <c r="BI298" i="37"/>
  <c r="BN298" i="37" s="1"/>
  <c r="BI5" i="37"/>
  <c r="BN5" i="37" s="1"/>
  <c r="BI6" i="37"/>
  <c r="BN6" i="37" s="1"/>
  <c r="BI7" i="37"/>
  <c r="BN7" i="37" s="1"/>
  <c r="BI8" i="37"/>
  <c r="BN8" i="37" s="1"/>
  <c r="BI9" i="37"/>
  <c r="BN9" i="37" s="1"/>
  <c r="BI10" i="37"/>
  <c r="BN10" i="37" s="1"/>
  <c r="BI4" i="37"/>
  <c r="BN4" i="37" s="1"/>
  <c r="BS298" i="37"/>
  <c r="BP298" i="37" s="1"/>
  <c r="BR298" i="37" s="1"/>
  <c r="BQ298" i="37"/>
  <c r="BE298" i="37"/>
  <c r="J298" i="37"/>
  <c r="E298" i="37"/>
  <c r="BS297" i="37"/>
  <c r="BP297" i="37" s="1"/>
  <c r="BR297" i="37" s="1"/>
  <c r="BQ297" i="37"/>
  <c r="BE297" i="37"/>
  <c r="J297" i="37"/>
  <c r="E297" i="37"/>
  <c r="BS296" i="37"/>
  <c r="BP296" i="37" s="1"/>
  <c r="BR296" i="37" s="1"/>
  <c r="BQ296" i="37"/>
  <c r="BE296" i="37"/>
  <c r="J296" i="37"/>
  <c r="E296" i="37"/>
  <c r="BS295" i="37"/>
  <c r="BP295" i="37" s="1"/>
  <c r="BR295" i="37" s="1"/>
  <c r="BQ295" i="37"/>
  <c r="BE295" i="37"/>
  <c r="J295" i="37"/>
  <c r="E295" i="37"/>
  <c r="BS294" i="37"/>
  <c r="BP294" i="37" s="1"/>
  <c r="BR294" i="37" s="1"/>
  <c r="BQ294" i="37"/>
  <c r="BE294" i="37"/>
  <c r="J294" i="37"/>
  <c r="E294" i="37"/>
  <c r="BS293" i="37"/>
  <c r="BP293" i="37" s="1"/>
  <c r="BR293" i="37" s="1"/>
  <c r="BQ293" i="37"/>
  <c r="BE293" i="37"/>
  <c r="J293" i="37"/>
  <c r="E293" i="37"/>
  <c r="BS292" i="37"/>
  <c r="BP292" i="37" s="1"/>
  <c r="BR292" i="37" s="1"/>
  <c r="BQ292" i="37"/>
  <c r="BE292" i="37"/>
  <c r="J292" i="37"/>
  <c r="E292" i="37"/>
  <c r="BS291" i="37"/>
  <c r="BP291" i="37" s="1"/>
  <c r="BR291" i="37" s="1"/>
  <c r="BQ291" i="37"/>
  <c r="BE291" i="37"/>
  <c r="J291" i="37"/>
  <c r="E291" i="37"/>
  <c r="BS290" i="37"/>
  <c r="BP290" i="37" s="1"/>
  <c r="BR290" i="37" s="1"/>
  <c r="BQ290" i="37"/>
  <c r="BE290" i="37"/>
  <c r="J290" i="37"/>
  <c r="E290" i="37"/>
  <c r="BS289" i="37"/>
  <c r="BP289" i="37" s="1"/>
  <c r="BR289" i="37" s="1"/>
  <c r="BQ289" i="37"/>
  <c r="BE289" i="37"/>
  <c r="J289" i="37"/>
  <c r="E289" i="37"/>
  <c r="BS288" i="37"/>
  <c r="BP288" i="37" s="1"/>
  <c r="BQ288" i="37"/>
  <c r="BE288" i="37"/>
  <c r="J288" i="37"/>
  <c r="E288" i="37"/>
  <c r="BS287" i="37"/>
  <c r="BP287" i="37" s="1"/>
  <c r="BR287" i="37" s="1"/>
  <c r="BQ287" i="37"/>
  <c r="BE287" i="37"/>
  <c r="J287" i="37"/>
  <c r="E287" i="37"/>
  <c r="BS286" i="37"/>
  <c r="BP286" i="37" s="1"/>
  <c r="BR286" i="37" s="1"/>
  <c r="BQ286" i="37"/>
  <c r="BE286" i="37"/>
  <c r="J286" i="37"/>
  <c r="E286" i="37"/>
  <c r="BS285" i="37"/>
  <c r="BP285" i="37" s="1"/>
  <c r="BR285" i="37" s="1"/>
  <c r="BQ285" i="37"/>
  <c r="BE285" i="37"/>
  <c r="J285" i="37"/>
  <c r="E285" i="37"/>
  <c r="BS284" i="37"/>
  <c r="BP284" i="37" s="1"/>
  <c r="BR284" i="37" s="1"/>
  <c r="BQ284" i="37"/>
  <c r="BE284" i="37"/>
  <c r="J284" i="37"/>
  <c r="E284" i="37"/>
  <c r="BS283" i="37"/>
  <c r="BP283" i="37" s="1"/>
  <c r="BR283" i="37" s="1"/>
  <c r="BQ283" i="37"/>
  <c r="BE283" i="37"/>
  <c r="J283" i="37"/>
  <c r="E283" i="37"/>
  <c r="BS282" i="37"/>
  <c r="BP282" i="37" s="1"/>
  <c r="BR282" i="37" s="1"/>
  <c r="BQ282" i="37"/>
  <c r="BE282" i="37"/>
  <c r="J282" i="37"/>
  <c r="E282" i="37"/>
  <c r="BS281" i="37"/>
  <c r="BP281" i="37" s="1"/>
  <c r="BR281" i="37" s="1"/>
  <c r="BQ281" i="37"/>
  <c r="BE281" i="37"/>
  <c r="J281" i="37"/>
  <c r="E281" i="37"/>
  <c r="BS280" i="37"/>
  <c r="BP280" i="37" s="1"/>
  <c r="BR280" i="37" s="1"/>
  <c r="BQ280" i="37"/>
  <c r="BE280" i="37"/>
  <c r="J280" i="37"/>
  <c r="E280" i="37"/>
  <c r="BS279" i="37"/>
  <c r="BP279" i="37" s="1"/>
  <c r="BR279" i="37" s="1"/>
  <c r="BQ279" i="37"/>
  <c r="BE279" i="37"/>
  <c r="J279" i="37"/>
  <c r="E279" i="37"/>
  <c r="BS278" i="37"/>
  <c r="BP278" i="37" s="1"/>
  <c r="BR278" i="37" s="1"/>
  <c r="BQ278" i="37"/>
  <c r="BE278" i="37"/>
  <c r="J278" i="37"/>
  <c r="E278" i="37"/>
  <c r="BS277" i="37"/>
  <c r="BP277" i="37" s="1"/>
  <c r="BQ277" i="37"/>
  <c r="BE277" i="37"/>
  <c r="J277" i="37"/>
  <c r="E277" i="37"/>
  <c r="BS276" i="37"/>
  <c r="BP276" i="37" s="1"/>
  <c r="BQ276" i="37"/>
  <c r="BE276" i="37"/>
  <c r="J276" i="37"/>
  <c r="E276" i="37"/>
  <c r="BS275" i="37"/>
  <c r="BP275" i="37" s="1"/>
  <c r="BR275" i="37" s="1"/>
  <c r="BQ275" i="37"/>
  <c r="BE275" i="37"/>
  <c r="J275" i="37"/>
  <c r="E275" i="37"/>
  <c r="BS274" i="37"/>
  <c r="BP274" i="37" s="1"/>
  <c r="BR274" i="37" s="1"/>
  <c r="BQ274" i="37"/>
  <c r="BE274" i="37"/>
  <c r="J274" i="37"/>
  <c r="E274" i="37"/>
  <c r="BS273" i="37"/>
  <c r="BP273" i="37" s="1"/>
  <c r="BQ273" i="37"/>
  <c r="BE273" i="37"/>
  <c r="J273" i="37"/>
  <c r="E273" i="37"/>
  <c r="BS272" i="37"/>
  <c r="BP272" i="37" s="1"/>
  <c r="BR272" i="37" s="1"/>
  <c r="BQ272" i="37"/>
  <c r="BE272" i="37"/>
  <c r="J272" i="37"/>
  <c r="E272" i="37"/>
  <c r="BS271" i="37"/>
  <c r="BP271" i="37" s="1"/>
  <c r="BR271" i="37" s="1"/>
  <c r="BQ271" i="37"/>
  <c r="BE271" i="37"/>
  <c r="J271" i="37"/>
  <c r="E271" i="37"/>
  <c r="BS270" i="37"/>
  <c r="BP270" i="37" s="1"/>
  <c r="BQ270" i="37"/>
  <c r="BE270" i="37"/>
  <c r="J270" i="37"/>
  <c r="E270" i="37"/>
  <c r="BS269" i="37"/>
  <c r="BP269" i="37" s="1"/>
  <c r="BR269" i="37" s="1"/>
  <c r="BQ269" i="37"/>
  <c r="BE269" i="37"/>
  <c r="J269" i="37"/>
  <c r="E269" i="37"/>
  <c r="BS268" i="37"/>
  <c r="BP268" i="37" s="1"/>
  <c r="BR268" i="37" s="1"/>
  <c r="BQ268" i="37"/>
  <c r="BE268" i="37"/>
  <c r="J268" i="37"/>
  <c r="E268" i="37"/>
  <c r="BS267" i="37"/>
  <c r="BP267" i="37" s="1"/>
  <c r="BR267" i="37" s="1"/>
  <c r="BQ267" i="37"/>
  <c r="BE267" i="37"/>
  <c r="J267" i="37"/>
  <c r="E267" i="37"/>
  <c r="BS266" i="37"/>
  <c r="BP266" i="37" s="1"/>
  <c r="BQ266" i="37"/>
  <c r="BE266" i="37"/>
  <c r="J266" i="37"/>
  <c r="E266" i="37"/>
  <c r="BS265" i="37"/>
  <c r="BP265" i="37" s="1"/>
  <c r="BR265" i="37" s="1"/>
  <c r="BQ265" i="37"/>
  <c r="BE265" i="37"/>
  <c r="J265" i="37"/>
  <c r="E265" i="37"/>
  <c r="BS264" i="37"/>
  <c r="BP264" i="37" s="1"/>
  <c r="BR264" i="37" s="1"/>
  <c r="BQ264" i="37"/>
  <c r="BE264" i="37"/>
  <c r="J264" i="37"/>
  <c r="E264" i="37"/>
  <c r="BS263" i="37"/>
  <c r="BP263" i="37" s="1"/>
  <c r="BR263" i="37" s="1"/>
  <c r="BQ263" i="37"/>
  <c r="BE263" i="37"/>
  <c r="J263" i="37"/>
  <c r="E263" i="37"/>
  <c r="BS262" i="37"/>
  <c r="BP262" i="37" s="1"/>
  <c r="BQ262" i="37"/>
  <c r="BE262" i="37"/>
  <c r="J262" i="37"/>
  <c r="E262" i="37"/>
  <c r="BS261" i="37"/>
  <c r="BP261" i="37" s="1"/>
  <c r="BQ261" i="37"/>
  <c r="BE261" i="37"/>
  <c r="J261" i="37"/>
  <c r="E261" i="37"/>
  <c r="BS260" i="37"/>
  <c r="BP260" i="37" s="1"/>
  <c r="BR260" i="37" s="1"/>
  <c r="BQ260" i="37"/>
  <c r="BE260" i="37"/>
  <c r="J260" i="37"/>
  <c r="E260" i="37"/>
  <c r="BS259" i="37"/>
  <c r="BP259" i="37" s="1"/>
  <c r="BR259" i="37" s="1"/>
  <c r="BQ259" i="37"/>
  <c r="BE259" i="37"/>
  <c r="J259" i="37"/>
  <c r="E259" i="37"/>
  <c r="BS258" i="37"/>
  <c r="BP258" i="37" s="1"/>
  <c r="BR258" i="37" s="1"/>
  <c r="BQ258" i="37"/>
  <c r="BE258" i="37"/>
  <c r="J258" i="37"/>
  <c r="E258" i="37"/>
  <c r="BS257" i="37"/>
  <c r="BP257" i="37" s="1"/>
  <c r="BR257" i="37" s="1"/>
  <c r="BQ257" i="37"/>
  <c r="BE257" i="37"/>
  <c r="J257" i="37"/>
  <c r="E257" i="37"/>
  <c r="BS256" i="37"/>
  <c r="BP256" i="37" s="1"/>
  <c r="BR256" i="37" s="1"/>
  <c r="BQ256" i="37"/>
  <c r="BE256" i="37"/>
  <c r="J256" i="37"/>
  <c r="E256" i="37"/>
  <c r="BS255" i="37"/>
  <c r="BP255" i="37" s="1"/>
  <c r="BR255" i="37" s="1"/>
  <c r="BQ255" i="37"/>
  <c r="BE255" i="37"/>
  <c r="J255" i="37"/>
  <c r="E255" i="37"/>
  <c r="BS254" i="37"/>
  <c r="BP254" i="37" s="1"/>
  <c r="BR254" i="37" s="1"/>
  <c r="BQ254" i="37"/>
  <c r="BE254" i="37"/>
  <c r="J254" i="37"/>
  <c r="E254" i="37"/>
  <c r="BS253" i="37"/>
  <c r="BP253" i="37" s="1"/>
  <c r="BQ253" i="37"/>
  <c r="BE253" i="37"/>
  <c r="J253" i="37"/>
  <c r="E253" i="37"/>
  <c r="BS252" i="37"/>
  <c r="BP252" i="37" s="1"/>
  <c r="BR252" i="37" s="1"/>
  <c r="BQ252" i="37"/>
  <c r="BE252" i="37"/>
  <c r="J252" i="37"/>
  <c r="E252" i="37"/>
  <c r="BS251" i="37"/>
  <c r="BP251" i="37" s="1"/>
  <c r="BR251" i="37" s="1"/>
  <c r="BQ251" i="37"/>
  <c r="BE251" i="37"/>
  <c r="J251" i="37"/>
  <c r="E251" i="37"/>
  <c r="BS250" i="37"/>
  <c r="BP250" i="37" s="1"/>
  <c r="BQ250" i="37"/>
  <c r="BE250" i="37"/>
  <c r="J250" i="37"/>
  <c r="E250" i="37"/>
  <c r="BS249" i="37"/>
  <c r="BP249" i="37" s="1"/>
  <c r="BR249" i="37" s="1"/>
  <c r="BQ249" i="37"/>
  <c r="BE249" i="37"/>
  <c r="J249" i="37"/>
  <c r="E249" i="37"/>
  <c r="BS248" i="37"/>
  <c r="BP248" i="37" s="1"/>
  <c r="BQ248" i="37"/>
  <c r="BE248" i="37"/>
  <c r="J248" i="37"/>
  <c r="E248" i="37"/>
  <c r="BS247" i="37"/>
  <c r="BP247" i="37" s="1"/>
  <c r="BR247" i="37" s="1"/>
  <c r="BQ247" i="37"/>
  <c r="BE247" i="37"/>
  <c r="J247" i="37"/>
  <c r="E247" i="37"/>
  <c r="BS246" i="37"/>
  <c r="BP246" i="37" s="1"/>
  <c r="BR246" i="37" s="1"/>
  <c r="BQ246" i="37"/>
  <c r="BE246" i="37"/>
  <c r="J246" i="37"/>
  <c r="E246" i="37"/>
  <c r="BS245" i="37"/>
  <c r="BP245" i="37" s="1"/>
  <c r="BR245" i="37" s="1"/>
  <c r="BQ245" i="37"/>
  <c r="BE245" i="37"/>
  <c r="J245" i="37"/>
  <c r="E245" i="37"/>
  <c r="BS244" i="37"/>
  <c r="BP244" i="37" s="1"/>
  <c r="BR244" i="37" s="1"/>
  <c r="BQ244" i="37"/>
  <c r="BE244" i="37"/>
  <c r="J244" i="37"/>
  <c r="E244" i="37"/>
  <c r="BS243" i="37"/>
  <c r="BP243" i="37" s="1"/>
  <c r="BQ243" i="37"/>
  <c r="BE243" i="37"/>
  <c r="J243" i="37"/>
  <c r="E243" i="37"/>
  <c r="BS242" i="37"/>
  <c r="BP242" i="37" s="1"/>
  <c r="BR242" i="37" s="1"/>
  <c r="BQ242" i="37"/>
  <c r="BE242" i="37"/>
  <c r="J242" i="37"/>
  <c r="E242" i="37"/>
  <c r="BS241" i="37"/>
  <c r="BP241" i="37" s="1"/>
  <c r="BR241" i="37" s="1"/>
  <c r="BQ241" i="37"/>
  <c r="BE241" i="37"/>
  <c r="J241" i="37"/>
  <c r="E241" i="37"/>
  <c r="BS240" i="37"/>
  <c r="BP240" i="37" s="1"/>
  <c r="BR240" i="37" s="1"/>
  <c r="BQ240" i="37"/>
  <c r="BE240" i="37"/>
  <c r="J240" i="37"/>
  <c r="E240" i="37"/>
  <c r="BS239" i="37"/>
  <c r="BP239" i="37" s="1"/>
  <c r="BQ239" i="37"/>
  <c r="BE239" i="37"/>
  <c r="J239" i="37"/>
  <c r="E239" i="37"/>
  <c r="BS238" i="37"/>
  <c r="BP238" i="37" s="1"/>
  <c r="BR238" i="37" s="1"/>
  <c r="BQ238" i="37"/>
  <c r="BE238" i="37"/>
  <c r="J238" i="37"/>
  <c r="E238" i="37"/>
  <c r="BS237" i="37"/>
  <c r="BP237" i="37" s="1"/>
  <c r="BR237" i="37" s="1"/>
  <c r="BQ237" i="37"/>
  <c r="BE237" i="37"/>
  <c r="J237" i="37"/>
  <c r="E237" i="37"/>
  <c r="BS236" i="37"/>
  <c r="BP236" i="37" s="1"/>
  <c r="BR236" i="37" s="1"/>
  <c r="BQ236" i="37"/>
  <c r="BE236" i="37"/>
  <c r="J236" i="37"/>
  <c r="E236" i="37"/>
  <c r="BS235" i="37"/>
  <c r="BP235" i="37" s="1"/>
  <c r="BQ235" i="37"/>
  <c r="BE235" i="37"/>
  <c r="J235" i="37"/>
  <c r="E235" i="37"/>
  <c r="BS234" i="37"/>
  <c r="BP234" i="37" s="1"/>
  <c r="BR234" i="37" s="1"/>
  <c r="BQ234" i="37"/>
  <c r="BE234" i="37"/>
  <c r="J234" i="37"/>
  <c r="E234" i="37"/>
  <c r="BS233" i="37"/>
  <c r="BP233" i="37" s="1"/>
  <c r="BR233" i="37" s="1"/>
  <c r="BQ233" i="37"/>
  <c r="BE233" i="37"/>
  <c r="J233" i="37"/>
  <c r="E233" i="37"/>
  <c r="BS232" i="37"/>
  <c r="BP232" i="37" s="1"/>
  <c r="BR232" i="37" s="1"/>
  <c r="BQ232" i="37"/>
  <c r="BE232" i="37"/>
  <c r="J232" i="37"/>
  <c r="E232" i="37"/>
  <c r="BS231" i="37"/>
  <c r="BP231" i="37" s="1"/>
  <c r="BQ231" i="37"/>
  <c r="BE231" i="37"/>
  <c r="J231" i="37"/>
  <c r="E231" i="37"/>
  <c r="BS230" i="37"/>
  <c r="BP230" i="37" s="1"/>
  <c r="BR230" i="37" s="1"/>
  <c r="BQ230" i="37"/>
  <c r="BE230" i="37"/>
  <c r="J230" i="37"/>
  <c r="E230" i="37"/>
  <c r="BS229" i="37"/>
  <c r="BP229" i="37" s="1"/>
  <c r="BR229" i="37" s="1"/>
  <c r="BQ229" i="37"/>
  <c r="BE229" i="37"/>
  <c r="J229" i="37"/>
  <c r="E229" i="37"/>
  <c r="BS228" i="37"/>
  <c r="BP228" i="37" s="1"/>
  <c r="BR228" i="37" s="1"/>
  <c r="BQ228" i="37"/>
  <c r="BE228" i="37"/>
  <c r="J228" i="37"/>
  <c r="E228" i="37"/>
  <c r="BS227" i="37"/>
  <c r="BP227" i="37" s="1"/>
  <c r="BR227" i="37" s="1"/>
  <c r="BQ227" i="37"/>
  <c r="BE227" i="37"/>
  <c r="J227" i="37"/>
  <c r="E227" i="37"/>
  <c r="BS226" i="37"/>
  <c r="BP226" i="37" s="1"/>
  <c r="BR226" i="37" s="1"/>
  <c r="BQ226" i="37"/>
  <c r="BE226" i="37"/>
  <c r="J226" i="37"/>
  <c r="E226" i="37"/>
  <c r="BS225" i="37"/>
  <c r="BP225" i="37" s="1"/>
  <c r="BQ225" i="37"/>
  <c r="BE225" i="37"/>
  <c r="J225" i="37"/>
  <c r="E225" i="37"/>
  <c r="BS224" i="37"/>
  <c r="BP224" i="37" s="1"/>
  <c r="BR224" i="37" s="1"/>
  <c r="BQ224" i="37"/>
  <c r="BE224" i="37"/>
  <c r="J224" i="37"/>
  <c r="E224" i="37"/>
  <c r="BS223" i="37"/>
  <c r="BP223" i="37" s="1"/>
  <c r="BR223" i="37" s="1"/>
  <c r="BQ223" i="37"/>
  <c r="BE223" i="37"/>
  <c r="J223" i="37"/>
  <c r="E223" i="37"/>
  <c r="BS222" i="37"/>
  <c r="BP222" i="37" s="1"/>
  <c r="BQ222" i="37"/>
  <c r="BE222" i="37"/>
  <c r="J222" i="37"/>
  <c r="E222" i="37"/>
  <c r="BS221" i="37"/>
  <c r="BP221" i="37" s="1"/>
  <c r="BQ221" i="37"/>
  <c r="BE221" i="37"/>
  <c r="J221" i="37"/>
  <c r="E221" i="37"/>
  <c r="BS220" i="37"/>
  <c r="BP220" i="37" s="1"/>
  <c r="BQ220" i="37"/>
  <c r="BE220" i="37"/>
  <c r="J220" i="37"/>
  <c r="E220" i="37"/>
  <c r="BS219" i="37"/>
  <c r="BP219" i="37" s="1"/>
  <c r="BR219" i="37" s="1"/>
  <c r="BQ219" i="37"/>
  <c r="BE219" i="37"/>
  <c r="J219" i="37"/>
  <c r="E219" i="37"/>
  <c r="BS218" i="37"/>
  <c r="BP218" i="37" s="1"/>
  <c r="BR218" i="37" s="1"/>
  <c r="BQ218" i="37"/>
  <c r="BE218" i="37"/>
  <c r="J218" i="37"/>
  <c r="E218" i="37"/>
  <c r="BS217" i="37"/>
  <c r="BP217" i="37" s="1"/>
  <c r="BQ217" i="37"/>
  <c r="BE217" i="37"/>
  <c r="J217" i="37"/>
  <c r="E217" i="37"/>
  <c r="BS216" i="37"/>
  <c r="BP216" i="37" s="1"/>
  <c r="BQ216" i="37"/>
  <c r="BE216" i="37"/>
  <c r="J216" i="37"/>
  <c r="E216" i="37"/>
  <c r="BS215" i="37"/>
  <c r="BP215" i="37" s="1"/>
  <c r="BR215" i="37" s="1"/>
  <c r="BQ215" i="37"/>
  <c r="BE215" i="37"/>
  <c r="J215" i="37"/>
  <c r="E215" i="37"/>
  <c r="BS214" i="37"/>
  <c r="BP214" i="37" s="1"/>
  <c r="BR214" i="37" s="1"/>
  <c r="BQ214" i="37"/>
  <c r="BE214" i="37"/>
  <c r="J214" i="37"/>
  <c r="E214" i="37"/>
  <c r="BS213" i="37"/>
  <c r="BP213" i="37" s="1"/>
  <c r="BR213" i="37" s="1"/>
  <c r="BQ213" i="37"/>
  <c r="BE213" i="37"/>
  <c r="J213" i="37"/>
  <c r="E213" i="37"/>
  <c r="BS212" i="37"/>
  <c r="BP212" i="37" s="1"/>
  <c r="BR212" i="37" s="1"/>
  <c r="BQ212" i="37"/>
  <c r="BE212" i="37"/>
  <c r="J212" i="37"/>
  <c r="E212" i="37"/>
  <c r="BS211" i="37"/>
  <c r="BP211" i="37" s="1"/>
  <c r="BR211" i="37" s="1"/>
  <c r="BQ211" i="37"/>
  <c r="BE211" i="37"/>
  <c r="J211" i="37"/>
  <c r="E211" i="37"/>
  <c r="BS210" i="37"/>
  <c r="BP210" i="37" s="1"/>
  <c r="BR210" i="37" s="1"/>
  <c r="BQ210" i="37"/>
  <c r="BE210" i="37"/>
  <c r="J210" i="37"/>
  <c r="E210" i="37"/>
  <c r="BS209" i="37"/>
  <c r="BP209" i="37" s="1"/>
  <c r="BR209" i="37" s="1"/>
  <c r="BQ209" i="37"/>
  <c r="BE209" i="37"/>
  <c r="J209" i="37"/>
  <c r="E209" i="37"/>
  <c r="BS208" i="37"/>
  <c r="BP208" i="37" s="1"/>
  <c r="BR208" i="37" s="1"/>
  <c r="BQ208" i="37"/>
  <c r="BE208" i="37"/>
  <c r="J208" i="37"/>
  <c r="E208" i="37"/>
  <c r="BS207" i="37"/>
  <c r="BP207" i="37" s="1"/>
  <c r="BQ207" i="37"/>
  <c r="BE207" i="37"/>
  <c r="J207" i="37"/>
  <c r="E207" i="37"/>
  <c r="BS206" i="37"/>
  <c r="BP206" i="37" s="1"/>
  <c r="BR206" i="37" s="1"/>
  <c r="BQ206" i="37"/>
  <c r="BE206" i="37"/>
  <c r="J206" i="37"/>
  <c r="E206" i="37"/>
  <c r="BS205" i="37"/>
  <c r="BP205" i="37" s="1"/>
  <c r="BR205" i="37" s="1"/>
  <c r="BQ205" i="37"/>
  <c r="BE205" i="37"/>
  <c r="J205" i="37"/>
  <c r="E205" i="37"/>
  <c r="BS204" i="37"/>
  <c r="BP204" i="37" s="1"/>
  <c r="BR204" i="37" s="1"/>
  <c r="BQ204" i="37"/>
  <c r="BE204" i="37"/>
  <c r="J204" i="37"/>
  <c r="E204" i="37"/>
  <c r="BS203" i="37"/>
  <c r="BP203" i="37" s="1"/>
  <c r="BR203" i="37" s="1"/>
  <c r="BQ203" i="37"/>
  <c r="BE203" i="37"/>
  <c r="J203" i="37"/>
  <c r="E203" i="37"/>
  <c r="BS202" i="37"/>
  <c r="BP202" i="37" s="1"/>
  <c r="BR202" i="37" s="1"/>
  <c r="BQ202" i="37"/>
  <c r="BE202" i="37"/>
  <c r="J202" i="37"/>
  <c r="E202" i="37"/>
  <c r="BS201" i="37"/>
  <c r="BP201" i="37" s="1"/>
  <c r="BR201" i="37" s="1"/>
  <c r="BQ201" i="37"/>
  <c r="BE201" i="37"/>
  <c r="J201" i="37"/>
  <c r="E201" i="37"/>
  <c r="BS200" i="37"/>
  <c r="BP200" i="37" s="1"/>
  <c r="BR200" i="37" s="1"/>
  <c r="BQ200" i="37"/>
  <c r="BE200" i="37"/>
  <c r="J200" i="37"/>
  <c r="E200" i="37"/>
  <c r="BS199" i="37"/>
  <c r="BP199" i="37" s="1"/>
  <c r="BR199" i="37" s="1"/>
  <c r="BQ199" i="37"/>
  <c r="BE199" i="37"/>
  <c r="J199" i="37"/>
  <c r="E199" i="37"/>
  <c r="BS198" i="37"/>
  <c r="BP198" i="37" s="1"/>
  <c r="BR198" i="37" s="1"/>
  <c r="BQ198" i="37"/>
  <c r="BE198" i="37"/>
  <c r="J198" i="37"/>
  <c r="E198" i="37"/>
  <c r="BS197" i="37"/>
  <c r="BP197" i="37" s="1"/>
  <c r="BR197" i="37" s="1"/>
  <c r="BQ197" i="37"/>
  <c r="BE197" i="37"/>
  <c r="J197" i="37"/>
  <c r="E197" i="37"/>
  <c r="BS196" i="37"/>
  <c r="BP196" i="37" s="1"/>
  <c r="BR196" i="37" s="1"/>
  <c r="BQ196" i="37"/>
  <c r="BE196" i="37"/>
  <c r="J196" i="37"/>
  <c r="E196" i="37"/>
  <c r="BS195" i="37"/>
  <c r="BP195" i="37" s="1"/>
  <c r="BQ195" i="37"/>
  <c r="BE195" i="37"/>
  <c r="J195" i="37"/>
  <c r="E195" i="37"/>
  <c r="BS194" i="37"/>
  <c r="BP194" i="37" s="1"/>
  <c r="BR194" i="37" s="1"/>
  <c r="BQ194" i="37"/>
  <c r="BE194" i="37"/>
  <c r="J194" i="37"/>
  <c r="E194" i="37"/>
  <c r="BS193" i="37"/>
  <c r="BP193" i="37" s="1"/>
  <c r="BR193" i="37" s="1"/>
  <c r="BQ193" i="37"/>
  <c r="BE193" i="37"/>
  <c r="J193" i="37"/>
  <c r="E193" i="37"/>
  <c r="BS192" i="37"/>
  <c r="BP192" i="37" s="1"/>
  <c r="BQ192" i="37"/>
  <c r="BE192" i="37"/>
  <c r="J192" i="37"/>
  <c r="E192" i="37"/>
  <c r="BS191" i="37"/>
  <c r="BP191" i="37" s="1"/>
  <c r="BR191" i="37" s="1"/>
  <c r="BQ191" i="37"/>
  <c r="BE191" i="37"/>
  <c r="J191" i="37"/>
  <c r="E191" i="37"/>
  <c r="BS190" i="37"/>
  <c r="BP190" i="37" s="1"/>
  <c r="BR190" i="37" s="1"/>
  <c r="BQ190" i="37"/>
  <c r="BE190" i="37"/>
  <c r="J190" i="37"/>
  <c r="E190" i="37"/>
  <c r="BS189" i="37"/>
  <c r="BP189" i="37" s="1"/>
  <c r="BR189" i="37" s="1"/>
  <c r="BQ189" i="37"/>
  <c r="BE189" i="37"/>
  <c r="J189" i="37"/>
  <c r="E189" i="37"/>
  <c r="BS188" i="37"/>
  <c r="BP188" i="37" s="1"/>
  <c r="BR188" i="37" s="1"/>
  <c r="BQ188" i="37"/>
  <c r="BE188" i="37"/>
  <c r="J188" i="37"/>
  <c r="E188" i="37"/>
  <c r="BS187" i="37"/>
  <c r="BP187" i="37" s="1"/>
  <c r="BR187" i="37" s="1"/>
  <c r="BQ187" i="37"/>
  <c r="BE187" i="37"/>
  <c r="J187" i="37"/>
  <c r="E187" i="37"/>
  <c r="BS186" i="37"/>
  <c r="BP186" i="37" s="1"/>
  <c r="BR186" i="37" s="1"/>
  <c r="BQ186" i="37"/>
  <c r="BE186" i="37"/>
  <c r="J186" i="37"/>
  <c r="E186" i="37"/>
  <c r="BS185" i="37"/>
  <c r="BP185" i="37" s="1"/>
  <c r="BR185" i="37" s="1"/>
  <c r="BQ185" i="37"/>
  <c r="BE185" i="37"/>
  <c r="J185" i="37"/>
  <c r="E185" i="37"/>
  <c r="BS184" i="37"/>
  <c r="BP184" i="37" s="1"/>
  <c r="BR184" i="37" s="1"/>
  <c r="BQ184" i="37"/>
  <c r="BE184" i="37"/>
  <c r="J184" i="37"/>
  <c r="E184" i="37"/>
  <c r="BS183" i="37"/>
  <c r="BP183" i="37" s="1"/>
  <c r="BQ183" i="37"/>
  <c r="BE183" i="37"/>
  <c r="J183" i="37"/>
  <c r="E183" i="37"/>
  <c r="BS182" i="37"/>
  <c r="BP182" i="37" s="1"/>
  <c r="BR182" i="37" s="1"/>
  <c r="BQ182" i="37"/>
  <c r="BE182" i="37"/>
  <c r="J182" i="37"/>
  <c r="E182" i="37"/>
  <c r="BS181" i="37"/>
  <c r="BP181" i="37" s="1"/>
  <c r="BR181" i="37" s="1"/>
  <c r="BQ181" i="37"/>
  <c r="BE181" i="37"/>
  <c r="J181" i="37"/>
  <c r="E181" i="37"/>
  <c r="BS180" i="37"/>
  <c r="BP180" i="37" s="1"/>
  <c r="BQ180" i="37"/>
  <c r="BE180" i="37"/>
  <c r="J180" i="37"/>
  <c r="E180" i="37"/>
  <c r="BS179" i="37"/>
  <c r="BP179" i="37" s="1"/>
  <c r="BR179" i="37" s="1"/>
  <c r="BQ179" i="37"/>
  <c r="BE179" i="37"/>
  <c r="J179" i="37"/>
  <c r="E179" i="37"/>
  <c r="BS178" i="37"/>
  <c r="BP178" i="37" s="1"/>
  <c r="BQ178" i="37"/>
  <c r="BE178" i="37"/>
  <c r="J178" i="37"/>
  <c r="E178" i="37"/>
  <c r="BS177" i="37"/>
  <c r="BP177" i="37" s="1"/>
  <c r="BR177" i="37" s="1"/>
  <c r="BQ177" i="37"/>
  <c r="BE177" i="37"/>
  <c r="J177" i="37"/>
  <c r="E177" i="37"/>
  <c r="BS176" i="37"/>
  <c r="BP176" i="37" s="1"/>
  <c r="BR176" i="37" s="1"/>
  <c r="BQ176" i="37"/>
  <c r="BE176" i="37"/>
  <c r="J176" i="37"/>
  <c r="E176" i="37"/>
  <c r="BS175" i="37"/>
  <c r="BP175" i="37" s="1"/>
  <c r="BR175" i="37" s="1"/>
  <c r="BQ175" i="37"/>
  <c r="BE175" i="37"/>
  <c r="J175" i="37"/>
  <c r="E175" i="37"/>
  <c r="BS174" i="37"/>
  <c r="BP174" i="37" s="1"/>
  <c r="BR174" i="37" s="1"/>
  <c r="BQ174" i="37"/>
  <c r="BE174" i="37"/>
  <c r="J174" i="37"/>
  <c r="E174" i="37"/>
  <c r="BS173" i="37"/>
  <c r="BP173" i="37" s="1"/>
  <c r="BQ173" i="37"/>
  <c r="BE173" i="37"/>
  <c r="J173" i="37"/>
  <c r="E173" i="37"/>
  <c r="BS172" i="37"/>
  <c r="BP172" i="37" s="1"/>
  <c r="BQ172" i="37"/>
  <c r="BE172" i="37"/>
  <c r="J172" i="37"/>
  <c r="E172" i="37"/>
  <c r="BS171" i="37"/>
  <c r="BP171" i="37" s="1"/>
  <c r="BQ171" i="37"/>
  <c r="BE171" i="37"/>
  <c r="J171" i="37"/>
  <c r="E171" i="37"/>
  <c r="BS170" i="37"/>
  <c r="BP170" i="37" s="1"/>
  <c r="BR170" i="37" s="1"/>
  <c r="BQ170" i="37"/>
  <c r="BE170" i="37"/>
  <c r="J170" i="37"/>
  <c r="E170" i="37"/>
  <c r="BS169" i="37"/>
  <c r="BP169" i="37" s="1"/>
  <c r="BR169" i="37" s="1"/>
  <c r="BQ169" i="37"/>
  <c r="BE169" i="37"/>
  <c r="J169" i="37"/>
  <c r="E169" i="37"/>
  <c r="BS168" i="37"/>
  <c r="BP168" i="37" s="1"/>
  <c r="BR168" i="37" s="1"/>
  <c r="BQ168" i="37"/>
  <c r="BE168" i="37"/>
  <c r="J168" i="37"/>
  <c r="E168" i="37"/>
  <c r="BS167" i="37"/>
  <c r="BP167" i="37" s="1"/>
  <c r="BQ167" i="37"/>
  <c r="BE167" i="37"/>
  <c r="J167" i="37"/>
  <c r="E167" i="37"/>
  <c r="BS166" i="37"/>
  <c r="BP166" i="37" s="1"/>
  <c r="BR166" i="37" s="1"/>
  <c r="BQ166" i="37"/>
  <c r="BE166" i="37"/>
  <c r="J166" i="37"/>
  <c r="E166" i="37"/>
  <c r="BS165" i="37"/>
  <c r="BP165" i="37" s="1"/>
  <c r="BR165" i="37" s="1"/>
  <c r="BQ165" i="37"/>
  <c r="BE165" i="37"/>
  <c r="J165" i="37"/>
  <c r="E165" i="37"/>
  <c r="BS164" i="37"/>
  <c r="BP164" i="37" s="1"/>
  <c r="BR164" i="37" s="1"/>
  <c r="BQ164" i="37"/>
  <c r="BE164" i="37"/>
  <c r="J164" i="37"/>
  <c r="E164" i="37"/>
  <c r="BS163" i="37"/>
  <c r="BP163" i="37" s="1"/>
  <c r="BR163" i="37" s="1"/>
  <c r="BQ163" i="37"/>
  <c r="BE163" i="37"/>
  <c r="J163" i="37"/>
  <c r="E163" i="37"/>
  <c r="BS162" i="37"/>
  <c r="BP162" i="37" s="1"/>
  <c r="BR162" i="37" s="1"/>
  <c r="BQ162" i="37"/>
  <c r="BE162" i="37"/>
  <c r="J162" i="37"/>
  <c r="E162" i="37"/>
  <c r="BS161" i="37"/>
  <c r="BP161" i="37" s="1"/>
  <c r="BR161" i="37" s="1"/>
  <c r="BQ161" i="37"/>
  <c r="BE161" i="37"/>
  <c r="J161" i="37"/>
  <c r="E161" i="37"/>
  <c r="BS160" i="37"/>
  <c r="BP160" i="37" s="1"/>
  <c r="BR160" i="37" s="1"/>
  <c r="BQ160" i="37"/>
  <c r="BE160" i="37"/>
  <c r="J160" i="37"/>
  <c r="E160" i="37"/>
  <c r="BS159" i="37"/>
  <c r="BP159" i="37" s="1"/>
  <c r="BQ159" i="37"/>
  <c r="BE159" i="37"/>
  <c r="J159" i="37"/>
  <c r="E159" i="37"/>
  <c r="BS158" i="37"/>
  <c r="BP158" i="37" s="1"/>
  <c r="BR158" i="37" s="1"/>
  <c r="BQ158" i="37"/>
  <c r="BE158" i="37"/>
  <c r="J158" i="37"/>
  <c r="E158" i="37"/>
  <c r="BS157" i="37"/>
  <c r="BP157" i="37" s="1"/>
  <c r="BR157" i="37" s="1"/>
  <c r="BQ157" i="37"/>
  <c r="BE157" i="37"/>
  <c r="J157" i="37"/>
  <c r="E157" i="37"/>
  <c r="BS156" i="37"/>
  <c r="BP156" i="37" s="1"/>
  <c r="BQ156" i="37"/>
  <c r="BE156" i="37"/>
  <c r="J156" i="37"/>
  <c r="E156" i="37"/>
  <c r="BS155" i="37"/>
  <c r="BP155" i="37" s="1"/>
  <c r="BR155" i="37" s="1"/>
  <c r="BQ155" i="37"/>
  <c r="BE155" i="37"/>
  <c r="J155" i="37"/>
  <c r="E155" i="37"/>
  <c r="BS154" i="37"/>
  <c r="BP154" i="37" s="1"/>
  <c r="BR154" i="37" s="1"/>
  <c r="BQ154" i="37"/>
  <c r="BE154" i="37"/>
  <c r="J154" i="37"/>
  <c r="E154" i="37"/>
  <c r="BS153" i="37"/>
  <c r="BP153" i="37" s="1"/>
  <c r="BR153" i="37" s="1"/>
  <c r="BQ153" i="37"/>
  <c r="BE153" i="37"/>
  <c r="J153" i="37"/>
  <c r="E153" i="37"/>
  <c r="BS152" i="37"/>
  <c r="BP152" i="37" s="1"/>
  <c r="BR152" i="37" s="1"/>
  <c r="BQ152" i="37"/>
  <c r="BE152" i="37"/>
  <c r="J152" i="37"/>
  <c r="E152" i="37"/>
  <c r="BS151" i="37"/>
  <c r="BP151" i="37" s="1"/>
  <c r="BR151" i="37" s="1"/>
  <c r="BQ151" i="37"/>
  <c r="BE151" i="37"/>
  <c r="J151" i="37"/>
  <c r="E151" i="37"/>
  <c r="BS150" i="37"/>
  <c r="BP150" i="37" s="1"/>
  <c r="BR150" i="37" s="1"/>
  <c r="BQ150" i="37"/>
  <c r="BE150" i="37"/>
  <c r="J150" i="37"/>
  <c r="E150" i="37"/>
  <c r="BS149" i="37"/>
  <c r="BP149" i="37" s="1"/>
  <c r="BR149" i="37" s="1"/>
  <c r="BQ149" i="37"/>
  <c r="BE149" i="37"/>
  <c r="J149" i="37"/>
  <c r="E149" i="37"/>
  <c r="BS148" i="37"/>
  <c r="BP148" i="37" s="1"/>
  <c r="BQ148" i="37"/>
  <c r="BE148" i="37"/>
  <c r="J148" i="37"/>
  <c r="E148" i="37"/>
  <c r="BS147" i="37"/>
  <c r="BP147" i="37" s="1"/>
  <c r="BR147" i="37" s="1"/>
  <c r="BQ147" i="37"/>
  <c r="BE147" i="37"/>
  <c r="J147" i="37"/>
  <c r="E147" i="37"/>
  <c r="BS146" i="37"/>
  <c r="BP146" i="37" s="1"/>
  <c r="BQ146" i="37"/>
  <c r="BE146" i="37"/>
  <c r="J146" i="37"/>
  <c r="E146" i="37"/>
  <c r="BS145" i="37"/>
  <c r="BP145" i="37" s="1"/>
  <c r="BR145" i="37" s="1"/>
  <c r="BQ145" i="37"/>
  <c r="BE145" i="37"/>
  <c r="J145" i="37"/>
  <c r="E145" i="37"/>
  <c r="BS144" i="37"/>
  <c r="BP144" i="37" s="1"/>
  <c r="BR144" i="37" s="1"/>
  <c r="BQ144" i="37"/>
  <c r="BE144" i="37"/>
  <c r="J144" i="37"/>
  <c r="E144" i="37"/>
  <c r="BS143" i="37"/>
  <c r="BP143" i="37" s="1"/>
  <c r="BQ143" i="37"/>
  <c r="BE143" i="37"/>
  <c r="J143" i="37"/>
  <c r="E143" i="37"/>
  <c r="BS142" i="37"/>
  <c r="BP142" i="37" s="1"/>
  <c r="BR142" i="37" s="1"/>
  <c r="BQ142" i="37"/>
  <c r="BE142" i="37"/>
  <c r="J142" i="37"/>
  <c r="E142" i="37"/>
  <c r="BS141" i="37"/>
  <c r="BP141" i="37" s="1"/>
  <c r="BQ141" i="37"/>
  <c r="BE141" i="37"/>
  <c r="J141" i="37"/>
  <c r="E141" i="37"/>
  <c r="BS140" i="37"/>
  <c r="BP140" i="37" s="1"/>
  <c r="BR140" i="37" s="1"/>
  <c r="BQ140" i="37"/>
  <c r="BE140" i="37"/>
  <c r="J140" i="37"/>
  <c r="E140" i="37"/>
  <c r="BS139" i="37"/>
  <c r="BP139" i="37" s="1"/>
  <c r="BR139" i="37" s="1"/>
  <c r="BQ139" i="37"/>
  <c r="BE139" i="37"/>
  <c r="J139" i="37"/>
  <c r="E139" i="37"/>
  <c r="BS138" i="37"/>
  <c r="BP138" i="37" s="1"/>
  <c r="BR138" i="37" s="1"/>
  <c r="BQ138" i="37"/>
  <c r="BE138" i="37"/>
  <c r="J138" i="37"/>
  <c r="E138" i="37"/>
  <c r="BS137" i="37"/>
  <c r="BP137" i="37" s="1"/>
  <c r="BR137" i="37" s="1"/>
  <c r="BQ137" i="37"/>
  <c r="BE137" i="37"/>
  <c r="J137" i="37"/>
  <c r="E137" i="37"/>
  <c r="BS136" i="37"/>
  <c r="BP136" i="37" s="1"/>
  <c r="BR136" i="37" s="1"/>
  <c r="BQ136" i="37"/>
  <c r="BE136" i="37"/>
  <c r="J136" i="37"/>
  <c r="E136" i="37"/>
  <c r="BS135" i="37"/>
  <c r="BP135" i="37" s="1"/>
  <c r="BR135" i="37" s="1"/>
  <c r="BQ135" i="37"/>
  <c r="BE135" i="37"/>
  <c r="J135" i="37"/>
  <c r="E135" i="37"/>
  <c r="BS134" i="37"/>
  <c r="BP134" i="37" s="1"/>
  <c r="BR134" i="37" s="1"/>
  <c r="BQ134" i="37"/>
  <c r="BE134" i="37"/>
  <c r="J134" i="37"/>
  <c r="E134" i="37"/>
  <c r="BS133" i="37"/>
  <c r="BP133" i="37" s="1"/>
  <c r="BR133" i="37" s="1"/>
  <c r="BQ133" i="37"/>
  <c r="BE133" i="37"/>
  <c r="J133" i="37"/>
  <c r="E133" i="37"/>
  <c r="BS132" i="37"/>
  <c r="BP132" i="37" s="1"/>
  <c r="BQ132" i="37"/>
  <c r="BE132" i="37"/>
  <c r="J132" i="37"/>
  <c r="E132" i="37"/>
  <c r="BS131" i="37"/>
  <c r="BP131" i="37" s="1"/>
  <c r="BR131" i="37" s="1"/>
  <c r="BQ131" i="37"/>
  <c r="BE131" i="37"/>
  <c r="J131" i="37"/>
  <c r="E131" i="37"/>
  <c r="BS130" i="37"/>
  <c r="BP130" i="37" s="1"/>
  <c r="BR130" i="37" s="1"/>
  <c r="BQ130" i="37"/>
  <c r="BE130" i="37"/>
  <c r="J130" i="37"/>
  <c r="E130" i="37"/>
  <c r="BS129" i="37"/>
  <c r="BP129" i="37" s="1"/>
  <c r="BR129" i="37" s="1"/>
  <c r="BQ129" i="37"/>
  <c r="BE129" i="37"/>
  <c r="J129" i="37"/>
  <c r="E129" i="37"/>
  <c r="BS128" i="37"/>
  <c r="BP128" i="37" s="1"/>
  <c r="BR128" i="37" s="1"/>
  <c r="BQ128" i="37"/>
  <c r="BE128" i="37"/>
  <c r="J128" i="37"/>
  <c r="E128" i="37"/>
  <c r="BS127" i="37"/>
  <c r="BP127" i="37" s="1"/>
  <c r="BR127" i="37" s="1"/>
  <c r="BQ127" i="37"/>
  <c r="BE127" i="37"/>
  <c r="J127" i="37"/>
  <c r="E127" i="37"/>
  <c r="BS126" i="37"/>
  <c r="BP126" i="37" s="1"/>
  <c r="BR126" i="37" s="1"/>
  <c r="BQ126" i="37"/>
  <c r="BE126" i="37"/>
  <c r="J126" i="37"/>
  <c r="E126" i="37"/>
  <c r="BS125" i="37"/>
  <c r="BP125" i="37" s="1"/>
  <c r="BQ125" i="37"/>
  <c r="BE125" i="37"/>
  <c r="J125" i="37"/>
  <c r="E125" i="37"/>
  <c r="BS124" i="37"/>
  <c r="BP124" i="37" s="1"/>
  <c r="BQ124" i="37"/>
  <c r="BE124" i="37"/>
  <c r="J124" i="37"/>
  <c r="E124" i="37"/>
  <c r="BS123" i="37"/>
  <c r="BP123" i="37" s="1"/>
  <c r="BQ123" i="37"/>
  <c r="BE123" i="37"/>
  <c r="J123" i="37"/>
  <c r="E123" i="37"/>
  <c r="BS122" i="37"/>
  <c r="BP122" i="37" s="1"/>
  <c r="BQ122" i="37"/>
  <c r="BE122" i="37"/>
  <c r="J122" i="37"/>
  <c r="E122" i="37"/>
  <c r="BS121" i="37"/>
  <c r="BP121" i="37" s="1"/>
  <c r="BQ121" i="37"/>
  <c r="BE121" i="37"/>
  <c r="J121" i="37"/>
  <c r="E121" i="37"/>
  <c r="BS120" i="37"/>
  <c r="BP120" i="37" s="1"/>
  <c r="BR120" i="37" s="1"/>
  <c r="BQ120" i="37"/>
  <c r="BE120" i="37"/>
  <c r="J120" i="37"/>
  <c r="E120" i="37"/>
  <c r="BS119" i="37"/>
  <c r="BP119" i="37" s="1"/>
  <c r="BR119" i="37" s="1"/>
  <c r="BQ119" i="37"/>
  <c r="BE119" i="37"/>
  <c r="J119" i="37"/>
  <c r="E119" i="37"/>
  <c r="BS118" i="37"/>
  <c r="BP118" i="37" s="1"/>
  <c r="BR118" i="37" s="1"/>
  <c r="BQ118" i="37"/>
  <c r="BE118" i="37"/>
  <c r="J118" i="37"/>
  <c r="E118" i="37"/>
  <c r="BS117" i="37"/>
  <c r="BP117" i="37" s="1"/>
  <c r="BQ117" i="37"/>
  <c r="BE117" i="37"/>
  <c r="J117" i="37"/>
  <c r="E117" i="37"/>
  <c r="BS116" i="37"/>
  <c r="BP116" i="37" s="1"/>
  <c r="BR116" i="37" s="1"/>
  <c r="BQ116" i="37"/>
  <c r="BE116" i="37"/>
  <c r="J116" i="37"/>
  <c r="E116" i="37"/>
  <c r="BS115" i="37"/>
  <c r="BP115" i="37" s="1"/>
  <c r="BR115" i="37" s="1"/>
  <c r="BQ115" i="37"/>
  <c r="BE115" i="37"/>
  <c r="J115" i="37"/>
  <c r="E115" i="37"/>
  <c r="BS114" i="37"/>
  <c r="BP114" i="37" s="1"/>
  <c r="BQ114" i="37"/>
  <c r="BE114" i="37"/>
  <c r="J114" i="37"/>
  <c r="E114" i="37"/>
  <c r="BS113" i="37"/>
  <c r="BP113" i="37" s="1"/>
  <c r="BR113" i="37" s="1"/>
  <c r="BQ113" i="37"/>
  <c r="BE113" i="37"/>
  <c r="J113" i="37"/>
  <c r="E113" i="37"/>
  <c r="BS112" i="37"/>
  <c r="BP112" i="37" s="1"/>
  <c r="BR112" i="37" s="1"/>
  <c r="BQ112" i="37"/>
  <c r="BE112" i="37"/>
  <c r="J112" i="37"/>
  <c r="E112" i="37"/>
  <c r="BS111" i="37"/>
  <c r="BP111" i="37" s="1"/>
  <c r="BR111" i="37" s="1"/>
  <c r="BQ111" i="37"/>
  <c r="BE111" i="37"/>
  <c r="J111" i="37"/>
  <c r="E111" i="37"/>
  <c r="BS110" i="37"/>
  <c r="BP110" i="37" s="1"/>
  <c r="BR110" i="37" s="1"/>
  <c r="BQ110" i="37"/>
  <c r="BE110" i="37"/>
  <c r="J110" i="37"/>
  <c r="E110" i="37"/>
  <c r="BS109" i="37"/>
  <c r="BP109" i="37" s="1"/>
  <c r="BR109" i="37" s="1"/>
  <c r="BQ109" i="37"/>
  <c r="BE109" i="37"/>
  <c r="J109" i="37"/>
  <c r="E109" i="37"/>
  <c r="BS108" i="37"/>
  <c r="BP108" i="37" s="1"/>
  <c r="BR108" i="37" s="1"/>
  <c r="BQ108" i="37"/>
  <c r="BE108" i="37"/>
  <c r="J108" i="37"/>
  <c r="E108" i="37"/>
  <c r="BS107" i="37"/>
  <c r="BP107" i="37" s="1"/>
  <c r="BR107" i="37" s="1"/>
  <c r="BQ107" i="37"/>
  <c r="BE107" i="37"/>
  <c r="J107" i="37"/>
  <c r="E107" i="37"/>
  <c r="BS106" i="37"/>
  <c r="BP106" i="37" s="1"/>
  <c r="BR106" i="37" s="1"/>
  <c r="BQ106" i="37"/>
  <c r="BE106" i="37"/>
  <c r="J106" i="37"/>
  <c r="E106" i="37"/>
  <c r="BS105" i="37"/>
  <c r="BP105" i="37" s="1"/>
  <c r="BR105" i="37" s="1"/>
  <c r="BQ105" i="37"/>
  <c r="BE105" i="37"/>
  <c r="J105" i="37"/>
  <c r="E105" i="37"/>
  <c r="BS104" i="37"/>
  <c r="BP104" i="37" s="1"/>
  <c r="BR104" i="37" s="1"/>
  <c r="BQ104" i="37"/>
  <c r="BE104" i="37"/>
  <c r="J104" i="37"/>
  <c r="E104" i="37"/>
  <c r="BS103" i="37"/>
  <c r="BP103" i="37" s="1"/>
  <c r="BR103" i="37" s="1"/>
  <c r="BQ103" i="37"/>
  <c r="BE103" i="37"/>
  <c r="J103" i="37"/>
  <c r="E103" i="37"/>
  <c r="BS102" i="37"/>
  <c r="BP102" i="37" s="1"/>
  <c r="BR102" i="37" s="1"/>
  <c r="BQ102" i="37"/>
  <c r="BE102" i="37"/>
  <c r="J102" i="37"/>
  <c r="E102" i="37"/>
  <c r="BS101" i="37"/>
  <c r="BP101" i="37" s="1"/>
  <c r="BR101" i="37" s="1"/>
  <c r="BQ101" i="37"/>
  <c r="BE101" i="37"/>
  <c r="J101" i="37"/>
  <c r="E101" i="37"/>
  <c r="BS100" i="37"/>
  <c r="BP100" i="37" s="1"/>
  <c r="BR100" i="37" s="1"/>
  <c r="BQ100" i="37"/>
  <c r="BE100" i="37"/>
  <c r="J100" i="37"/>
  <c r="E100" i="37"/>
  <c r="BS99" i="37"/>
  <c r="BP99" i="37" s="1"/>
  <c r="BR99" i="37" s="1"/>
  <c r="BQ99" i="37"/>
  <c r="BE99" i="37"/>
  <c r="J99" i="37"/>
  <c r="E99" i="37"/>
  <c r="BS98" i="37"/>
  <c r="BP98" i="37" s="1"/>
  <c r="BQ98" i="37"/>
  <c r="BE98" i="37"/>
  <c r="J98" i="37"/>
  <c r="E98" i="37"/>
  <c r="BS97" i="37"/>
  <c r="BP97" i="37" s="1"/>
  <c r="BR97" i="37" s="1"/>
  <c r="BQ97" i="37"/>
  <c r="BE97" i="37"/>
  <c r="J97" i="37"/>
  <c r="E97" i="37"/>
  <c r="BS96" i="37"/>
  <c r="BP96" i="37" s="1"/>
  <c r="BR96" i="37" s="1"/>
  <c r="BQ96" i="37"/>
  <c r="BE96" i="37"/>
  <c r="J96" i="37"/>
  <c r="E96" i="37"/>
  <c r="BS95" i="37"/>
  <c r="BP95" i="37" s="1"/>
  <c r="BQ95" i="37"/>
  <c r="BE95" i="37"/>
  <c r="J95" i="37"/>
  <c r="E95" i="37"/>
  <c r="BS94" i="37"/>
  <c r="BP94" i="37" s="1"/>
  <c r="BR94" i="37" s="1"/>
  <c r="BQ94" i="37"/>
  <c r="BE94" i="37"/>
  <c r="J94" i="37"/>
  <c r="E94" i="37"/>
  <c r="BS93" i="37"/>
  <c r="BP93" i="37" s="1"/>
  <c r="BQ93" i="37"/>
  <c r="BE93" i="37"/>
  <c r="J93" i="37"/>
  <c r="E93" i="37"/>
  <c r="BS92" i="37"/>
  <c r="BP92" i="37" s="1"/>
  <c r="BR92" i="37" s="1"/>
  <c r="BQ92" i="37"/>
  <c r="BE92" i="37"/>
  <c r="J92" i="37"/>
  <c r="E92" i="37"/>
  <c r="BS91" i="37"/>
  <c r="BP91" i="37" s="1"/>
  <c r="BQ91" i="37"/>
  <c r="BE91" i="37"/>
  <c r="J91" i="37"/>
  <c r="E91" i="37"/>
  <c r="BS90" i="37"/>
  <c r="BP90" i="37" s="1"/>
  <c r="BR90" i="37" s="1"/>
  <c r="BQ90" i="37"/>
  <c r="BE90" i="37"/>
  <c r="J90" i="37"/>
  <c r="E90" i="37"/>
  <c r="BS89" i="37"/>
  <c r="BP89" i="37" s="1"/>
  <c r="BR89" i="37" s="1"/>
  <c r="BQ89" i="37"/>
  <c r="BE89" i="37"/>
  <c r="J89" i="37"/>
  <c r="E89" i="37"/>
  <c r="BS88" i="37"/>
  <c r="BP88" i="37" s="1"/>
  <c r="BR88" i="37" s="1"/>
  <c r="BQ88" i="37"/>
  <c r="BE88" i="37"/>
  <c r="J88" i="37"/>
  <c r="E88" i="37"/>
  <c r="BS87" i="37"/>
  <c r="BP87" i="37" s="1"/>
  <c r="BR87" i="37" s="1"/>
  <c r="BQ87" i="37"/>
  <c r="BE87" i="37"/>
  <c r="J87" i="37"/>
  <c r="E87" i="37"/>
  <c r="BS86" i="37"/>
  <c r="BP86" i="37" s="1"/>
  <c r="BR86" i="37" s="1"/>
  <c r="BQ86" i="37"/>
  <c r="BE86" i="37"/>
  <c r="J86" i="37"/>
  <c r="E86" i="37"/>
  <c r="BS85" i="37"/>
  <c r="BP85" i="37" s="1"/>
  <c r="BR85" i="37" s="1"/>
  <c r="BQ85" i="37"/>
  <c r="BE85" i="37"/>
  <c r="J85" i="37"/>
  <c r="E85" i="37"/>
  <c r="BS84" i="37"/>
  <c r="BP84" i="37" s="1"/>
  <c r="BR84" i="37" s="1"/>
  <c r="BQ84" i="37"/>
  <c r="BE84" i="37"/>
  <c r="J84" i="37"/>
  <c r="E84" i="37"/>
  <c r="BS83" i="37"/>
  <c r="BP83" i="37" s="1"/>
  <c r="BR83" i="37" s="1"/>
  <c r="BQ83" i="37"/>
  <c r="BE83" i="37"/>
  <c r="J83" i="37"/>
  <c r="E83" i="37"/>
  <c r="BS82" i="37"/>
  <c r="BP82" i="37" s="1"/>
  <c r="BQ82" i="37"/>
  <c r="BE82" i="37"/>
  <c r="J82" i="37"/>
  <c r="E82" i="37"/>
  <c r="BS81" i="37"/>
  <c r="BP81" i="37" s="1"/>
  <c r="BR81" i="37" s="1"/>
  <c r="BQ81" i="37"/>
  <c r="BE81" i="37"/>
  <c r="J81" i="37"/>
  <c r="E81" i="37"/>
  <c r="BS80" i="37"/>
  <c r="BP80" i="37" s="1"/>
  <c r="BR80" i="37" s="1"/>
  <c r="BQ80" i="37"/>
  <c r="BE80" i="37"/>
  <c r="J80" i="37"/>
  <c r="E80" i="37"/>
  <c r="BS79" i="37"/>
  <c r="BP79" i="37" s="1"/>
  <c r="BR79" i="37" s="1"/>
  <c r="BQ79" i="37"/>
  <c r="BE79" i="37"/>
  <c r="J79" i="37"/>
  <c r="E79" i="37"/>
  <c r="BS78" i="37"/>
  <c r="BP78" i="37" s="1"/>
  <c r="BR78" i="37" s="1"/>
  <c r="BQ78" i="37"/>
  <c r="BE78" i="37"/>
  <c r="J78" i="37"/>
  <c r="E78" i="37"/>
  <c r="BS77" i="37"/>
  <c r="BP77" i="37" s="1"/>
  <c r="BR77" i="37" s="1"/>
  <c r="BQ77" i="37"/>
  <c r="BE77" i="37"/>
  <c r="J77" i="37"/>
  <c r="E77" i="37"/>
  <c r="BS76" i="37"/>
  <c r="BP76" i="37" s="1"/>
  <c r="BQ76" i="37"/>
  <c r="BE76" i="37"/>
  <c r="J76" i="37"/>
  <c r="E76" i="37"/>
  <c r="BS75" i="37"/>
  <c r="BP75" i="37" s="1"/>
  <c r="BR75" i="37" s="1"/>
  <c r="BQ75" i="37"/>
  <c r="BE75" i="37"/>
  <c r="J75" i="37"/>
  <c r="E75" i="37"/>
  <c r="BS74" i="37"/>
  <c r="BP74" i="37" s="1"/>
  <c r="BR74" i="37" s="1"/>
  <c r="BQ74" i="37"/>
  <c r="BE74" i="37"/>
  <c r="J74" i="37"/>
  <c r="E74" i="37"/>
  <c r="BS73" i="37"/>
  <c r="BP73" i="37" s="1"/>
  <c r="BR73" i="37" s="1"/>
  <c r="BQ73" i="37"/>
  <c r="BE73" i="37"/>
  <c r="J73" i="37"/>
  <c r="E73" i="37"/>
  <c r="BS72" i="37"/>
  <c r="BP72" i="37" s="1"/>
  <c r="BR72" i="37" s="1"/>
  <c r="BQ72" i="37"/>
  <c r="BE72" i="37"/>
  <c r="J72" i="37"/>
  <c r="E72" i="37"/>
  <c r="BS71" i="37"/>
  <c r="BP71" i="37" s="1"/>
  <c r="BR71" i="37" s="1"/>
  <c r="BQ71" i="37"/>
  <c r="BE71" i="37"/>
  <c r="J71" i="37"/>
  <c r="E71" i="37"/>
  <c r="BS70" i="37"/>
  <c r="BP70" i="37" s="1"/>
  <c r="BR70" i="37" s="1"/>
  <c r="BQ70" i="37"/>
  <c r="BE70" i="37"/>
  <c r="J70" i="37"/>
  <c r="E70" i="37"/>
  <c r="BS69" i="37"/>
  <c r="BP69" i="37" s="1"/>
  <c r="BR69" i="37" s="1"/>
  <c r="BQ69" i="37"/>
  <c r="BE69" i="37"/>
  <c r="J69" i="37"/>
  <c r="E69" i="37"/>
  <c r="BS68" i="37"/>
  <c r="BP68" i="37" s="1"/>
  <c r="BQ68" i="37"/>
  <c r="BE68" i="37"/>
  <c r="J68" i="37"/>
  <c r="E68" i="37"/>
  <c r="BS67" i="37"/>
  <c r="BP67" i="37" s="1"/>
  <c r="BR67" i="37" s="1"/>
  <c r="BQ67" i="37"/>
  <c r="BE67" i="37"/>
  <c r="J67" i="37"/>
  <c r="E67" i="37"/>
  <c r="BS66" i="37"/>
  <c r="BP66" i="37" s="1"/>
  <c r="BQ66" i="37"/>
  <c r="BE66" i="37"/>
  <c r="J66" i="37"/>
  <c r="E66" i="37"/>
  <c r="BS65" i="37"/>
  <c r="BP65" i="37" s="1"/>
  <c r="BR65" i="37" s="1"/>
  <c r="BQ65" i="37"/>
  <c r="BE65" i="37"/>
  <c r="J65" i="37"/>
  <c r="E65" i="37"/>
  <c r="BS64" i="37"/>
  <c r="BP64" i="37" s="1"/>
  <c r="BR64" i="37" s="1"/>
  <c r="BQ64" i="37"/>
  <c r="BE64" i="37"/>
  <c r="J64" i="37"/>
  <c r="E64" i="37"/>
  <c r="BS63" i="37"/>
  <c r="BP63" i="37" s="1"/>
  <c r="BR63" i="37" s="1"/>
  <c r="BQ63" i="37"/>
  <c r="BE63" i="37"/>
  <c r="J63" i="37"/>
  <c r="E63" i="37"/>
  <c r="BS62" i="37"/>
  <c r="BP62" i="37" s="1"/>
  <c r="BQ62" i="37"/>
  <c r="BE62" i="37"/>
  <c r="J62" i="37"/>
  <c r="E62" i="37"/>
  <c r="BS61" i="37"/>
  <c r="BP61" i="37" s="1"/>
  <c r="BQ61" i="37"/>
  <c r="BE61" i="37"/>
  <c r="J61" i="37"/>
  <c r="E61" i="37"/>
  <c r="BS60" i="37"/>
  <c r="BP60" i="37" s="1"/>
  <c r="BQ60" i="37"/>
  <c r="BE60" i="37"/>
  <c r="J60" i="37"/>
  <c r="E60" i="37"/>
  <c r="BS59" i="37"/>
  <c r="BP59" i="37" s="1"/>
  <c r="BQ59" i="37"/>
  <c r="BE59" i="37"/>
  <c r="J59" i="37"/>
  <c r="E59" i="37"/>
  <c r="BS58" i="37"/>
  <c r="BP58" i="37" s="1"/>
  <c r="BR58" i="37" s="1"/>
  <c r="BQ58" i="37"/>
  <c r="BE58" i="37"/>
  <c r="J58" i="37"/>
  <c r="E58" i="37"/>
  <c r="BS57" i="37"/>
  <c r="BP57" i="37" s="1"/>
  <c r="BR57" i="37" s="1"/>
  <c r="BQ57" i="37"/>
  <c r="BE57" i="37"/>
  <c r="J57" i="37"/>
  <c r="E57" i="37"/>
  <c r="BS56" i="37"/>
  <c r="BP56" i="37" s="1"/>
  <c r="BR56" i="37" s="1"/>
  <c r="BQ56" i="37"/>
  <c r="BE56" i="37"/>
  <c r="J56" i="37"/>
  <c r="E56" i="37"/>
  <c r="BS55" i="37"/>
  <c r="BP55" i="37" s="1"/>
  <c r="BQ55" i="37"/>
  <c r="BE55" i="37"/>
  <c r="J55" i="37"/>
  <c r="E55" i="37"/>
  <c r="BS54" i="37"/>
  <c r="BP54" i="37" s="1"/>
  <c r="BR54" i="37" s="1"/>
  <c r="BQ54" i="37"/>
  <c r="BE54" i="37"/>
  <c r="J54" i="37"/>
  <c r="E54" i="37"/>
  <c r="BS53" i="37"/>
  <c r="BP53" i="37" s="1"/>
  <c r="BR53" i="37" s="1"/>
  <c r="BQ53" i="37"/>
  <c r="BE53" i="37"/>
  <c r="J53" i="37"/>
  <c r="E53" i="37"/>
  <c r="BS52" i="37"/>
  <c r="BP52" i="37" s="1"/>
  <c r="BQ52" i="37"/>
  <c r="BE52" i="37"/>
  <c r="J52" i="37"/>
  <c r="E52" i="37"/>
  <c r="BS51" i="37"/>
  <c r="BP51" i="37" s="1"/>
  <c r="BR51" i="37" s="1"/>
  <c r="BQ51" i="37"/>
  <c r="BE51" i="37"/>
  <c r="J51" i="37"/>
  <c r="E51" i="37"/>
  <c r="BS50" i="37"/>
  <c r="BP50" i="37" s="1"/>
  <c r="BR50" i="37" s="1"/>
  <c r="BQ50" i="37"/>
  <c r="BE50" i="37"/>
  <c r="J50" i="37"/>
  <c r="E50" i="37"/>
  <c r="BS49" i="37"/>
  <c r="BP49" i="37" s="1"/>
  <c r="BQ49" i="37"/>
  <c r="BE49" i="37"/>
  <c r="J49" i="37"/>
  <c r="E49" i="37"/>
  <c r="BS48" i="37"/>
  <c r="BP48" i="37" s="1"/>
  <c r="BR48" i="37" s="1"/>
  <c r="BQ48" i="37"/>
  <c r="BE48" i="37"/>
  <c r="J48" i="37"/>
  <c r="E48" i="37"/>
  <c r="BS47" i="37"/>
  <c r="BP47" i="37" s="1"/>
  <c r="BR47" i="37" s="1"/>
  <c r="BQ47" i="37"/>
  <c r="BE47" i="37"/>
  <c r="J47" i="37"/>
  <c r="E47" i="37"/>
  <c r="BS46" i="37"/>
  <c r="BP46" i="37" s="1"/>
  <c r="BQ46" i="37"/>
  <c r="BE46" i="37"/>
  <c r="J46" i="37"/>
  <c r="E46" i="37"/>
  <c r="BS45" i="37"/>
  <c r="BP45" i="37" s="1"/>
  <c r="BQ45" i="37"/>
  <c r="BE45" i="37"/>
  <c r="J45" i="37"/>
  <c r="E45" i="37"/>
  <c r="BS44" i="37"/>
  <c r="BP44" i="37" s="1"/>
  <c r="BR44" i="37" s="1"/>
  <c r="BQ44" i="37"/>
  <c r="BE44" i="37"/>
  <c r="J44" i="37"/>
  <c r="E44" i="37"/>
  <c r="BS43" i="37"/>
  <c r="BP43" i="37" s="1"/>
  <c r="BQ43" i="37"/>
  <c r="BE43" i="37"/>
  <c r="J43" i="37"/>
  <c r="E43" i="37"/>
  <c r="BS42" i="37"/>
  <c r="BP42" i="37" s="1"/>
  <c r="BR42" i="37" s="1"/>
  <c r="BQ42" i="37"/>
  <c r="BE42" i="37"/>
  <c r="J42" i="37"/>
  <c r="E42" i="37"/>
  <c r="BS41" i="37"/>
  <c r="BP41" i="37" s="1"/>
  <c r="BR41" i="37" s="1"/>
  <c r="BQ41" i="37"/>
  <c r="BE41" i="37"/>
  <c r="J41" i="37"/>
  <c r="E41" i="37"/>
  <c r="BS40" i="37"/>
  <c r="BP40" i="37" s="1"/>
  <c r="BQ40" i="37"/>
  <c r="BE40" i="37"/>
  <c r="J40" i="37"/>
  <c r="E40" i="37"/>
  <c r="BS39" i="37"/>
  <c r="BP39" i="37" s="1"/>
  <c r="BR39" i="37" s="1"/>
  <c r="BQ39" i="37"/>
  <c r="BE39" i="37"/>
  <c r="J39" i="37"/>
  <c r="E39" i="37"/>
  <c r="BS38" i="37"/>
  <c r="BP38" i="37" s="1"/>
  <c r="BR38" i="37" s="1"/>
  <c r="BQ38" i="37"/>
  <c r="BE38" i="37"/>
  <c r="J38" i="37"/>
  <c r="E38" i="37"/>
  <c r="BS37" i="37"/>
  <c r="BP37" i="37" s="1"/>
  <c r="BR37" i="37" s="1"/>
  <c r="BQ37" i="37"/>
  <c r="BE37" i="37"/>
  <c r="J37" i="37"/>
  <c r="E37" i="37"/>
  <c r="BS36" i="37"/>
  <c r="BP36" i="37" s="1"/>
  <c r="BQ36" i="37"/>
  <c r="BE36" i="37"/>
  <c r="J36" i="37"/>
  <c r="E36" i="37"/>
  <c r="BS35" i="37"/>
  <c r="BP35" i="37" s="1"/>
  <c r="BR35" i="37" s="1"/>
  <c r="BQ35" i="37"/>
  <c r="BE35" i="37"/>
  <c r="J35" i="37"/>
  <c r="E35" i="37"/>
  <c r="BS34" i="37"/>
  <c r="BP34" i="37" s="1"/>
  <c r="BR34" i="37" s="1"/>
  <c r="BQ34" i="37"/>
  <c r="BE34" i="37"/>
  <c r="J34" i="37"/>
  <c r="E34" i="37"/>
  <c r="BS33" i="37"/>
  <c r="BP33" i="37" s="1"/>
  <c r="BR33" i="37" s="1"/>
  <c r="BQ33" i="37"/>
  <c r="BE33" i="37"/>
  <c r="J33" i="37"/>
  <c r="E33" i="37"/>
  <c r="BS32" i="37"/>
  <c r="BP32" i="37" s="1"/>
  <c r="BR32" i="37" s="1"/>
  <c r="BQ32" i="37"/>
  <c r="BE32" i="37"/>
  <c r="J32" i="37"/>
  <c r="E32" i="37"/>
  <c r="BS31" i="37"/>
  <c r="BP31" i="37" s="1"/>
  <c r="BR31" i="37" s="1"/>
  <c r="BQ31" i="37"/>
  <c r="BE31" i="37"/>
  <c r="J31" i="37"/>
  <c r="E31" i="37"/>
  <c r="BS30" i="37"/>
  <c r="BP30" i="37" s="1"/>
  <c r="BR30" i="37" s="1"/>
  <c r="BQ30" i="37"/>
  <c r="BE30" i="37"/>
  <c r="J30" i="37"/>
  <c r="E30" i="37"/>
  <c r="BS29" i="37"/>
  <c r="BP29" i="37" s="1"/>
  <c r="BR29" i="37" s="1"/>
  <c r="BQ29" i="37"/>
  <c r="BE29" i="37"/>
  <c r="J29" i="37"/>
  <c r="E29" i="37"/>
  <c r="BS28" i="37"/>
  <c r="BP28" i="37" s="1"/>
  <c r="BQ28" i="37"/>
  <c r="BE28" i="37"/>
  <c r="J28" i="37"/>
  <c r="E28" i="37"/>
  <c r="BS27" i="37"/>
  <c r="BP27" i="37" s="1"/>
  <c r="BR27" i="37" s="1"/>
  <c r="BQ27" i="37"/>
  <c r="BE27" i="37"/>
  <c r="J27" i="37"/>
  <c r="E27" i="37"/>
  <c r="BS26" i="37"/>
  <c r="BP26" i="37" s="1"/>
  <c r="BR26" i="37" s="1"/>
  <c r="BQ26" i="37"/>
  <c r="BE26" i="37"/>
  <c r="J26" i="37"/>
  <c r="E26" i="37"/>
  <c r="BS25" i="37"/>
  <c r="BP25" i="37" s="1"/>
  <c r="BR25" i="37" s="1"/>
  <c r="BQ25" i="37"/>
  <c r="BE25" i="37"/>
  <c r="J25" i="37"/>
  <c r="E25" i="37"/>
  <c r="BS24" i="37"/>
  <c r="BP24" i="37" s="1"/>
  <c r="BR24" i="37" s="1"/>
  <c r="BQ24" i="37"/>
  <c r="BE24" i="37"/>
  <c r="J24" i="37"/>
  <c r="E24" i="37"/>
  <c r="BS23" i="37"/>
  <c r="BP23" i="37" s="1"/>
  <c r="BR23" i="37" s="1"/>
  <c r="BQ23" i="37"/>
  <c r="BE23" i="37"/>
  <c r="J23" i="37"/>
  <c r="E23" i="37"/>
  <c r="BS22" i="37"/>
  <c r="BP22" i="37" s="1"/>
  <c r="BR22" i="37" s="1"/>
  <c r="BQ22" i="37"/>
  <c r="BE22" i="37"/>
  <c r="J22" i="37"/>
  <c r="E22" i="37"/>
  <c r="BS21" i="37"/>
  <c r="BP21" i="37" s="1"/>
  <c r="BR21" i="37" s="1"/>
  <c r="BQ21" i="37"/>
  <c r="BE21" i="37"/>
  <c r="J21" i="37"/>
  <c r="E21" i="37"/>
  <c r="BS20" i="37"/>
  <c r="BP20" i="37" s="1"/>
  <c r="BR20" i="37" s="1"/>
  <c r="BQ20" i="37"/>
  <c r="BE20" i="37"/>
  <c r="J20" i="37"/>
  <c r="E20" i="37"/>
  <c r="BS19" i="37"/>
  <c r="BP19" i="37" s="1"/>
  <c r="BR19" i="37" s="1"/>
  <c r="BQ19" i="37"/>
  <c r="BE19" i="37"/>
  <c r="J19" i="37"/>
  <c r="E19" i="37"/>
  <c r="BS18" i="37"/>
  <c r="BP18" i="37" s="1"/>
  <c r="BR18" i="37" s="1"/>
  <c r="BQ18" i="37"/>
  <c r="BE18" i="37"/>
  <c r="J18" i="37"/>
  <c r="E18" i="37"/>
  <c r="BS17" i="37"/>
  <c r="BP17" i="37" s="1"/>
  <c r="BQ17" i="37"/>
  <c r="BE17" i="37"/>
  <c r="J17" i="37"/>
  <c r="E17" i="37"/>
  <c r="BS16" i="37"/>
  <c r="BP16" i="37" s="1"/>
  <c r="BR16" i="37" s="1"/>
  <c r="BQ16" i="37"/>
  <c r="BE16" i="37"/>
  <c r="J16" i="37"/>
  <c r="E16" i="37"/>
  <c r="BS15" i="37"/>
  <c r="BP15" i="37" s="1"/>
  <c r="BR15" i="37" s="1"/>
  <c r="BQ15" i="37"/>
  <c r="BE15" i="37"/>
  <c r="J15" i="37"/>
  <c r="E15" i="37"/>
  <c r="BS14" i="37"/>
  <c r="BP14" i="37" s="1"/>
  <c r="BR14" i="37" s="1"/>
  <c r="BQ14" i="37"/>
  <c r="BE14" i="37"/>
  <c r="J14" i="37"/>
  <c r="E14" i="37"/>
  <c r="BS13" i="37"/>
  <c r="BP13" i="37" s="1"/>
  <c r="BQ13" i="37"/>
  <c r="BE13" i="37"/>
  <c r="J13" i="37"/>
  <c r="E13" i="37"/>
  <c r="BS12" i="37"/>
  <c r="BP12" i="37" s="1"/>
  <c r="BR12" i="37" s="1"/>
  <c r="BQ12" i="37"/>
  <c r="BE12" i="37"/>
  <c r="J12" i="37"/>
  <c r="E12" i="37"/>
  <c r="BS11" i="37"/>
  <c r="BP11" i="37" s="1"/>
  <c r="BR11" i="37" s="1"/>
  <c r="BQ11" i="37"/>
  <c r="BE11" i="37"/>
  <c r="J11" i="37"/>
  <c r="E11" i="37"/>
  <c r="BS10" i="37"/>
  <c r="BP10" i="37" s="1"/>
  <c r="BR10" i="37" s="1"/>
  <c r="BQ10" i="37"/>
  <c r="BE10" i="37"/>
  <c r="J10" i="37"/>
  <c r="E10" i="37"/>
  <c r="BS9" i="37"/>
  <c r="BP9" i="37" s="1"/>
  <c r="BR9" i="37" s="1"/>
  <c r="BQ9" i="37"/>
  <c r="BE9" i="37"/>
  <c r="J9" i="37"/>
  <c r="E9" i="37"/>
  <c r="BS8" i="37"/>
  <c r="BP8" i="37" s="1"/>
  <c r="BR8" i="37" s="1"/>
  <c r="BQ8" i="37"/>
  <c r="BE8" i="37"/>
  <c r="J8" i="37"/>
  <c r="E8" i="37"/>
  <c r="BS7" i="37"/>
  <c r="BP7" i="37" s="1"/>
  <c r="BR7" i="37" s="1"/>
  <c r="BQ7" i="37"/>
  <c r="BE7" i="37"/>
  <c r="J7" i="37"/>
  <c r="E7" i="37"/>
  <c r="BS6" i="37"/>
  <c r="BP6" i="37" s="1"/>
  <c r="BR6" i="37" s="1"/>
  <c r="BQ6" i="37"/>
  <c r="BE6" i="37"/>
  <c r="J6" i="37"/>
  <c r="E6" i="37"/>
  <c r="BS5" i="37"/>
  <c r="BP5" i="37" s="1"/>
  <c r="BQ5" i="37"/>
  <c r="BE5" i="37"/>
  <c r="J5" i="37"/>
  <c r="E5" i="37"/>
  <c r="BS4" i="37"/>
  <c r="BP4" i="37" s="1"/>
  <c r="BR4" i="37" s="1"/>
  <c r="BQ4" i="37"/>
  <c r="BE4" i="37"/>
  <c r="J4" i="37"/>
  <c r="E4" i="37"/>
  <c r="BU674" i="37" l="1"/>
  <c r="BZ674" i="37" s="1"/>
  <c r="S674" i="37" s="1"/>
  <c r="BX581" i="37"/>
  <c r="CC581" i="37" s="1"/>
  <c r="Y581" i="37" s="1"/>
  <c r="BW581" i="37"/>
  <c r="CB581" i="37" s="1"/>
  <c r="W581" i="37" s="1"/>
  <c r="BV581" i="37"/>
  <c r="CA581" i="37" s="1"/>
  <c r="U581" i="37" s="1"/>
  <c r="BY403" i="37"/>
  <c r="CD403" i="37" s="1"/>
  <c r="AA403" i="37" s="1"/>
  <c r="BY498" i="37"/>
  <c r="CD498" i="37" s="1"/>
  <c r="AA498" i="37" s="1"/>
  <c r="BY525" i="37"/>
  <c r="CD525" i="37" s="1"/>
  <c r="AA525" i="37" s="1"/>
  <c r="BX498" i="37"/>
  <c r="CC498" i="37" s="1"/>
  <c r="Y498" i="37" s="1"/>
  <c r="BW498" i="37"/>
  <c r="CB498" i="37" s="1"/>
  <c r="W498" i="37" s="1"/>
  <c r="BY341" i="37"/>
  <c r="CD341" i="37" s="1"/>
  <c r="AA341" i="37" s="1"/>
  <c r="BY581" i="37"/>
  <c r="CD581" i="37" s="1"/>
  <c r="AA581" i="37" s="1"/>
  <c r="BW439" i="37"/>
  <c r="CB439" i="37" s="1"/>
  <c r="W439" i="37" s="1"/>
  <c r="BX737" i="37"/>
  <c r="CC737" i="37" s="1"/>
  <c r="Y737" i="37" s="1"/>
  <c r="BX525" i="37"/>
  <c r="CC525" i="37" s="1"/>
  <c r="Y525" i="37" s="1"/>
  <c r="BX652" i="37"/>
  <c r="CC652" i="37" s="1"/>
  <c r="Y652" i="37" s="1"/>
  <c r="BU655" i="37"/>
  <c r="BZ655" i="37" s="1"/>
  <c r="S655" i="37" s="1"/>
  <c r="X366" i="37"/>
  <c r="AI366" i="37" s="1"/>
  <c r="BX548" i="37"/>
  <c r="CC548" i="37" s="1"/>
  <c r="Y548" i="37" s="1"/>
  <c r="BX646" i="37"/>
  <c r="CC646" i="37" s="1"/>
  <c r="Y646" i="37" s="1"/>
  <c r="BW694" i="37"/>
  <c r="CB694" i="37" s="1"/>
  <c r="W694" i="37" s="1"/>
  <c r="X694" i="37" s="1"/>
  <c r="AG366" i="37"/>
  <c r="BU559" i="37"/>
  <c r="BZ559" i="37" s="1"/>
  <c r="S559" i="37" s="1"/>
  <c r="AG559" i="37" s="1"/>
  <c r="BW492" i="37"/>
  <c r="CB492" i="37" s="1"/>
  <c r="W492" i="37" s="1"/>
  <c r="BV697" i="37"/>
  <c r="CA697" i="37" s="1"/>
  <c r="U697" i="37" s="1"/>
  <c r="BY655" i="37"/>
  <c r="CD655" i="37" s="1"/>
  <c r="AA655" i="37" s="1"/>
  <c r="AB350" i="37"/>
  <c r="AB683" i="37"/>
  <c r="AU625" i="37"/>
  <c r="AG350" i="37"/>
  <c r="AN625" i="37"/>
  <c r="V683" i="37"/>
  <c r="AU350" i="37"/>
  <c r="X683" i="37"/>
  <c r="BY370" i="37"/>
  <c r="CD370" i="37" s="1"/>
  <c r="AA370" i="37" s="1"/>
  <c r="BX599" i="37"/>
  <c r="CC599" i="37" s="1"/>
  <c r="Y599" i="37" s="1"/>
  <c r="BW322" i="37"/>
  <c r="CB322" i="37" s="1"/>
  <c r="W322" i="37" s="1"/>
  <c r="BV465" i="37"/>
  <c r="CA465" i="37" s="1"/>
  <c r="U465" i="37" s="1"/>
  <c r="BY461" i="37"/>
  <c r="CD461" i="37" s="1"/>
  <c r="AA461" i="37" s="1"/>
  <c r="BW409" i="37"/>
  <c r="CB409" i="37" s="1"/>
  <c r="W409" i="37" s="1"/>
  <c r="BV599" i="37"/>
  <c r="CA599" i="37" s="1"/>
  <c r="U599" i="37" s="1"/>
  <c r="BY465" i="37"/>
  <c r="CD465" i="37" s="1"/>
  <c r="AA465" i="37" s="1"/>
  <c r="BW465" i="37"/>
  <c r="CB465" i="37" s="1"/>
  <c r="W465" i="37" s="1"/>
  <c r="Z600" i="37"/>
  <c r="BV705" i="37"/>
  <c r="CA705" i="37" s="1"/>
  <c r="U705" i="37" s="1"/>
  <c r="BX566" i="37"/>
  <c r="CC566" i="37" s="1"/>
  <c r="Y566" i="37" s="1"/>
  <c r="BW600" i="37"/>
  <c r="CB600" i="37" s="1"/>
  <c r="W600" i="37" s="1"/>
  <c r="BW531" i="37"/>
  <c r="CB531" i="37" s="1"/>
  <c r="W531" i="37" s="1"/>
  <c r="BY361" i="37"/>
  <c r="CD361" i="37" s="1"/>
  <c r="AA361" i="37" s="1"/>
  <c r="BX465" i="37"/>
  <c r="CC465" i="37" s="1"/>
  <c r="Y465" i="37" s="1"/>
  <c r="Z465" i="37" s="1"/>
  <c r="AB600" i="37"/>
  <c r="BX387" i="37"/>
  <c r="CC387" i="37" s="1"/>
  <c r="Y387" i="37" s="1"/>
  <c r="Z387" i="37" s="1"/>
  <c r="BW599" i="37"/>
  <c r="CB599" i="37" s="1"/>
  <c r="W599" i="37" s="1"/>
  <c r="X599" i="37" s="1"/>
  <c r="BV547" i="37"/>
  <c r="CA547" i="37" s="1"/>
  <c r="U547" i="37" s="1"/>
  <c r="V547" i="37" s="1"/>
  <c r="BX614" i="37"/>
  <c r="CC614" i="37" s="1"/>
  <c r="Y614" i="37" s="1"/>
  <c r="BW614" i="37"/>
  <c r="CB614" i="37" s="1"/>
  <c r="W614" i="37" s="1"/>
  <c r="BX607" i="37"/>
  <c r="CC607" i="37" s="1"/>
  <c r="Y607" i="37" s="1"/>
  <c r="BY345" i="37"/>
  <c r="CD345" i="37" s="1"/>
  <c r="AA345" i="37" s="1"/>
  <c r="AB345" i="37" s="1"/>
  <c r="BV614" i="37"/>
  <c r="CA614" i="37" s="1"/>
  <c r="U614" i="37" s="1"/>
  <c r="BW607" i="37"/>
  <c r="CB607" i="37" s="1"/>
  <c r="W607" i="37" s="1"/>
  <c r="BX414" i="37"/>
  <c r="CC414" i="37" s="1"/>
  <c r="Y414" i="37" s="1"/>
  <c r="BU614" i="37"/>
  <c r="BZ614" i="37" s="1"/>
  <c r="S614" i="37" s="1"/>
  <c r="BV607" i="37"/>
  <c r="CA607" i="37" s="1"/>
  <c r="U607" i="37" s="1"/>
  <c r="BY696" i="37"/>
  <c r="CD696" i="37" s="1"/>
  <c r="AA696" i="37" s="1"/>
  <c r="BW414" i="37"/>
  <c r="CB414" i="37" s="1"/>
  <c r="W414" i="37" s="1"/>
  <c r="BX531" i="37"/>
  <c r="CC531" i="37" s="1"/>
  <c r="Y531" i="37" s="1"/>
  <c r="BU607" i="37"/>
  <c r="BZ607" i="37" s="1"/>
  <c r="S607" i="37" s="1"/>
  <c r="BV696" i="37"/>
  <c r="CA696" i="37" s="1"/>
  <c r="U696" i="37" s="1"/>
  <c r="BV414" i="37"/>
  <c r="CA414" i="37" s="1"/>
  <c r="U414" i="37" s="1"/>
  <c r="BU531" i="37"/>
  <c r="BZ531" i="37" s="1"/>
  <c r="S531" i="37" s="1"/>
  <c r="BW532" i="37"/>
  <c r="CB532" i="37" s="1"/>
  <c r="W532" i="37" s="1"/>
  <c r="BY588" i="37"/>
  <c r="CD588" i="37" s="1"/>
  <c r="AA588" i="37" s="1"/>
  <c r="BX722" i="37"/>
  <c r="CC722" i="37" s="1"/>
  <c r="Y722" i="37" s="1"/>
  <c r="BY629" i="37"/>
  <c r="CD629" i="37" s="1"/>
  <c r="AA629" i="37" s="1"/>
  <c r="BX371" i="37"/>
  <c r="CC371" i="37" s="1"/>
  <c r="Y371" i="37" s="1"/>
  <c r="BV674" i="37"/>
  <c r="CA674" i="37" s="1"/>
  <c r="U674" i="37" s="1"/>
  <c r="BW361" i="37"/>
  <c r="CB361" i="37" s="1"/>
  <c r="W361" i="37" s="1"/>
  <c r="T651" i="37"/>
  <c r="BU361" i="37"/>
  <c r="BZ361" i="37" s="1"/>
  <c r="S361" i="37" s="1"/>
  <c r="BU589" i="37"/>
  <c r="BZ589" i="37" s="1"/>
  <c r="S589" i="37" s="1"/>
  <c r="BX530" i="37"/>
  <c r="CC530" i="37" s="1"/>
  <c r="Y530" i="37" s="1"/>
  <c r="BU524" i="37"/>
  <c r="BZ524" i="37" s="1"/>
  <c r="S524" i="37" s="1"/>
  <c r="T524" i="37" s="1"/>
  <c r="BY666" i="37"/>
  <c r="CD666" i="37" s="1"/>
  <c r="AA666" i="37" s="1"/>
  <c r="AB666" i="37" s="1"/>
  <c r="BX361" i="37"/>
  <c r="CC361" i="37" s="1"/>
  <c r="Y361" i="37" s="1"/>
  <c r="Z361" i="37" s="1"/>
  <c r="BW330" i="37"/>
  <c r="CB330" i="37" s="1"/>
  <c r="W330" i="37" s="1"/>
  <c r="X330" i="37" s="1"/>
  <c r="V442" i="37"/>
  <c r="AV442" i="37" s="1"/>
  <c r="BX603" i="37"/>
  <c r="CC603" i="37" s="1"/>
  <c r="Y603" i="37" s="1"/>
  <c r="Z603" i="37" s="1"/>
  <c r="BV690" i="37"/>
  <c r="CA690" i="37" s="1"/>
  <c r="U690" i="37" s="1"/>
  <c r="BU690" i="37"/>
  <c r="BZ690" i="37" s="1"/>
  <c r="S690" i="37" s="1"/>
  <c r="BV330" i="37"/>
  <c r="CA330" i="37" s="1"/>
  <c r="U330" i="37" s="1"/>
  <c r="BY530" i="37"/>
  <c r="CD530" i="37" s="1"/>
  <c r="AA530" i="37" s="1"/>
  <c r="AB530" i="37" s="1"/>
  <c r="BU608" i="37"/>
  <c r="BZ608" i="37" s="1"/>
  <c r="S608" i="37" s="1"/>
  <c r="AU608" i="37" s="1"/>
  <c r="BY355" i="37"/>
  <c r="CD355" i="37" s="1"/>
  <c r="AA355" i="37" s="1"/>
  <c r="AB355" i="37" s="1"/>
  <c r="BX453" i="37"/>
  <c r="CC453" i="37" s="1"/>
  <c r="Y453" i="37" s="1"/>
  <c r="X442" i="37"/>
  <c r="BY592" i="37"/>
  <c r="CD592" i="37" s="1"/>
  <c r="AA592" i="37" s="1"/>
  <c r="AU683" i="37"/>
  <c r="BW355" i="37"/>
  <c r="CB355" i="37" s="1"/>
  <c r="W355" i="37" s="1"/>
  <c r="BV425" i="37"/>
  <c r="CA425" i="37" s="1"/>
  <c r="U425" i="37" s="1"/>
  <c r="BV453" i="37"/>
  <c r="CA453" i="37" s="1"/>
  <c r="U453" i="37" s="1"/>
  <c r="BV488" i="37"/>
  <c r="CA488" i="37" s="1"/>
  <c r="U488" i="37" s="1"/>
  <c r="BY568" i="37"/>
  <c r="CD568" i="37" s="1"/>
  <c r="AA568" i="37" s="1"/>
  <c r="BW593" i="37"/>
  <c r="CB593" i="37" s="1"/>
  <c r="W593" i="37" s="1"/>
  <c r="BX601" i="37"/>
  <c r="CC601" i="37" s="1"/>
  <c r="Y601" i="37" s="1"/>
  <c r="BV718" i="37"/>
  <c r="CA718" i="37" s="1"/>
  <c r="U718" i="37" s="1"/>
  <c r="V718" i="37" s="1"/>
  <c r="BU355" i="37"/>
  <c r="BZ355" i="37" s="1"/>
  <c r="S355" i="37" s="1"/>
  <c r="BU453" i="37"/>
  <c r="BZ453" i="37" s="1"/>
  <c r="S453" i="37" s="1"/>
  <c r="T453" i="37" s="1"/>
  <c r="BV463" i="37"/>
  <c r="CA463" i="37" s="1"/>
  <c r="U463" i="37" s="1"/>
  <c r="T442" i="37"/>
  <c r="BV608" i="37"/>
  <c r="CA608" i="37" s="1"/>
  <c r="U608" i="37" s="1"/>
  <c r="BX620" i="37"/>
  <c r="CC620" i="37" s="1"/>
  <c r="Y620" i="37" s="1"/>
  <c r="BX536" i="37"/>
  <c r="CC536" i="37" s="1"/>
  <c r="Y536" i="37" s="1"/>
  <c r="BX551" i="37"/>
  <c r="CC551" i="37" s="1"/>
  <c r="Y551" i="37" s="1"/>
  <c r="BV592" i="37"/>
  <c r="CA592" i="37" s="1"/>
  <c r="U592" i="37" s="1"/>
  <c r="BW620" i="37"/>
  <c r="CB620" i="37" s="1"/>
  <c r="W620" i="37" s="1"/>
  <c r="BX670" i="37"/>
  <c r="CC670" i="37" s="1"/>
  <c r="Y670" i="37" s="1"/>
  <c r="Z670" i="37" s="1"/>
  <c r="X548" i="37"/>
  <c r="AP548" i="37" s="1"/>
  <c r="BX355" i="37"/>
  <c r="CC355" i="37" s="1"/>
  <c r="Y355" i="37" s="1"/>
  <c r="Z355" i="37" s="1"/>
  <c r="BV538" i="37"/>
  <c r="CA538" i="37" s="1"/>
  <c r="U538" i="37" s="1"/>
  <c r="BV589" i="37"/>
  <c r="CA589" i="37" s="1"/>
  <c r="U589" i="37" s="1"/>
  <c r="BU592" i="37"/>
  <c r="BZ592" i="37" s="1"/>
  <c r="S592" i="37" s="1"/>
  <c r="BV620" i="37"/>
  <c r="CA620" i="37" s="1"/>
  <c r="U620" i="37" s="1"/>
  <c r="BW670" i="37"/>
  <c r="CB670" i="37" s="1"/>
  <c r="W670" i="37" s="1"/>
  <c r="X670" i="37" s="1"/>
  <c r="V606" i="37"/>
  <c r="AH606" i="37" s="1"/>
  <c r="Z442" i="37"/>
  <c r="BD442" i="37" s="1"/>
  <c r="BX593" i="37"/>
  <c r="CC593" i="37" s="1"/>
  <c r="Y593" i="37" s="1"/>
  <c r="Z593" i="37" s="1"/>
  <c r="BU620" i="37"/>
  <c r="BZ620" i="37" s="1"/>
  <c r="S620" i="37" s="1"/>
  <c r="AN620" i="37" s="1"/>
  <c r="X477" i="37"/>
  <c r="BW608" i="37"/>
  <c r="CB608" i="37" s="1"/>
  <c r="W608" i="37" s="1"/>
  <c r="BY667" i="37"/>
  <c r="CD667" i="37" s="1"/>
  <c r="AA667" i="37" s="1"/>
  <c r="AV350" i="37"/>
  <c r="BV416" i="37"/>
  <c r="CA416" i="37" s="1"/>
  <c r="U416" i="37" s="1"/>
  <c r="AO350" i="37"/>
  <c r="BY589" i="37"/>
  <c r="CD589" i="37" s="1"/>
  <c r="AA589" i="37" s="1"/>
  <c r="BX584" i="37"/>
  <c r="CC584" i="37" s="1"/>
  <c r="Y584" i="37" s="1"/>
  <c r="BV651" i="37"/>
  <c r="CA651" i="37" s="1"/>
  <c r="U651" i="37" s="1"/>
  <c r="V651" i="37" s="1"/>
  <c r="AH350" i="37"/>
  <c r="BY330" i="37"/>
  <c r="CD330" i="37" s="1"/>
  <c r="AA330" i="37" s="1"/>
  <c r="BV528" i="37"/>
  <c r="CA528" i="37" s="1"/>
  <c r="U528" i="37" s="1"/>
  <c r="BX608" i="37"/>
  <c r="CC608" i="37" s="1"/>
  <c r="Y608" i="37" s="1"/>
  <c r="T666" i="37"/>
  <c r="Z477" i="37"/>
  <c r="BY716" i="37"/>
  <c r="CD716" i="37" s="1"/>
  <c r="AA716" i="37" s="1"/>
  <c r="BU330" i="37"/>
  <c r="BZ330" i="37" s="1"/>
  <c r="S330" i="37" s="1"/>
  <c r="BW454" i="37"/>
  <c r="CB454" i="37" s="1"/>
  <c r="W454" i="37" s="1"/>
  <c r="BW589" i="37"/>
  <c r="CB589" i="37" s="1"/>
  <c r="W589" i="37" s="1"/>
  <c r="BV575" i="37"/>
  <c r="CA575" i="37" s="1"/>
  <c r="U575" i="37" s="1"/>
  <c r="BW734" i="37"/>
  <c r="CB734" i="37" s="1"/>
  <c r="W734" i="37" s="1"/>
  <c r="BV673" i="37"/>
  <c r="CA673" i="37" s="1"/>
  <c r="U673" i="37" s="1"/>
  <c r="AU497" i="37"/>
  <c r="BX454" i="37"/>
  <c r="CC454" i="37" s="1"/>
  <c r="Y454" i="37" s="1"/>
  <c r="BV530" i="37"/>
  <c r="CA530" i="37" s="1"/>
  <c r="U530" i="37" s="1"/>
  <c r="BU575" i="37"/>
  <c r="BZ575" i="37" s="1"/>
  <c r="S575" i="37" s="1"/>
  <c r="T575" i="37" s="1"/>
  <c r="V600" i="37"/>
  <c r="BB600" i="37" s="1"/>
  <c r="BX734" i="37"/>
  <c r="CC734" i="37" s="1"/>
  <c r="Y734" i="37" s="1"/>
  <c r="BW497" i="37"/>
  <c r="CB497" i="37" s="1"/>
  <c r="W497" i="37" s="1"/>
  <c r="X497" i="37" s="1"/>
  <c r="BC497" i="37" s="1"/>
  <c r="X606" i="37"/>
  <c r="BC606" i="37" s="1"/>
  <c r="T600" i="37"/>
  <c r="BW651" i="37"/>
  <c r="CB651" i="37" s="1"/>
  <c r="W651" i="37" s="1"/>
  <c r="X651" i="37" s="1"/>
  <c r="T683" i="37"/>
  <c r="Z606" i="37"/>
  <c r="BU348" i="37"/>
  <c r="BZ348" i="37" s="1"/>
  <c r="S348" i="37" s="1"/>
  <c r="BV611" i="37"/>
  <c r="CA611" i="37" s="1"/>
  <c r="U611" i="37" s="1"/>
  <c r="BY575" i="37"/>
  <c r="CD575" i="37" s="1"/>
  <c r="AA575" i="37" s="1"/>
  <c r="BU725" i="37"/>
  <c r="BZ725" i="37" s="1"/>
  <c r="S725" i="37" s="1"/>
  <c r="BY497" i="37"/>
  <c r="CD497" i="37" s="1"/>
  <c r="AA497" i="37" s="1"/>
  <c r="AB497" i="37" s="1"/>
  <c r="BW432" i="37"/>
  <c r="CB432" i="37" s="1"/>
  <c r="W432" i="37" s="1"/>
  <c r="BW530" i="37"/>
  <c r="CB530" i="37" s="1"/>
  <c r="W530" i="37" s="1"/>
  <c r="BW453" i="37"/>
  <c r="CB453" i="37" s="1"/>
  <c r="W453" i="37" s="1"/>
  <c r="BX575" i="37"/>
  <c r="CC575" i="37" s="1"/>
  <c r="Y575" i="37" s="1"/>
  <c r="BU652" i="37"/>
  <c r="BZ652" i="37" s="1"/>
  <c r="S652" i="37" s="1"/>
  <c r="BX644" i="37"/>
  <c r="CC644" i="37" s="1"/>
  <c r="Y644" i="37" s="1"/>
  <c r="BW400" i="37"/>
  <c r="CB400" i="37" s="1"/>
  <c r="W400" i="37" s="1"/>
  <c r="BY532" i="37"/>
  <c r="CD532" i="37" s="1"/>
  <c r="AA532" i="37" s="1"/>
  <c r="BU400" i="37"/>
  <c r="BZ400" i="37" s="1"/>
  <c r="S400" i="37" s="1"/>
  <c r="T400" i="37" s="1"/>
  <c r="BW444" i="37"/>
  <c r="CB444" i="37" s="1"/>
  <c r="W444" i="37" s="1"/>
  <c r="BY604" i="37"/>
  <c r="CD604" i="37" s="1"/>
  <c r="AA604" i="37" s="1"/>
  <c r="BU722" i="37"/>
  <c r="BZ722" i="37" s="1"/>
  <c r="S722" i="37" s="1"/>
  <c r="T722" i="37" s="1"/>
  <c r="BV660" i="37"/>
  <c r="CA660" i="37" s="1"/>
  <c r="U660" i="37" s="1"/>
  <c r="V660" i="37" s="1"/>
  <c r="AG683" i="37"/>
  <c r="BX528" i="37"/>
  <c r="CC528" i="37" s="1"/>
  <c r="Y528" i="37" s="1"/>
  <c r="BX592" i="37"/>
  <c r="CC592" i="37" s="1"/>
  <c r="Y592" i="37" s="1"/>
  <c r="BY673" i="37"/>
  <c r="CD673" i="37" s="1"/>
  <c r="AA673" i="37" s="1"/>
  <c r="AN442" i="37"/>
  <c r="BW674" i="37"/>
  <c r="CB674" i="37" s="1"/>
  <c r="W674" i="37" s="1"/>
  <c r="X674" i="37" s="1"/>
  <c r="AU606" i="37"/>
  <c r="BX540" i="37"/>
  <c r="CC540" i="37" s="1"/>
  <c r="Y540" i="37" s="1"/>
  <c r="AN606" i="37"/>
  <c r="BW421" i="37"/>
  <c r="CB421" i="37" s="1"/>
  <c r="W421" i="37" s="1"/>
  <c r="BX516" i="37"/>
  <c r="CC516" i="37" s="1"/>
  <c r="Y516" i="37" s="1"/>
  <c r="BY623" i="37"/>
  <c r="CD623" i="37" s="1"/>
  <c r="AA623" i="37" s="1"/>
  <c r="BV571" i="37"/>
  <c r="CA571" i="37" s="1"/>
  <c r="U571" i="37" s="1"/>
  <c r="BX436" i="37"/>
  <c r="CC436" i="37" s="1"/>
  <c r="Y436" i="37" s="1"/>
  <c r="BW436" i="37"/>
  <c r="CB436" i="37" s="1"/>
  <c r="W436" i="37" s="1"/>
  <c r="BW511" i="37"/>
  <c r="CB511" i="37" s="1"/>
  <c r="W511" i="37" s="1"/>
  <c r="BW571" i="37"/>
  <c r="CB571" i="37" s="1"/>
  <c r="W571" i="37" s="1"/>
  <c r="BU516" i="37"/>
  <c r="BZ516" i="37" s="1"/>
  <c r="S516" i="37" s="1"/>
  <c r="BW698" i="37"/>
  <c r="CB698" i="37" s="1"/>
  <c r="W698" i="37" s="1"/>
  <c r="BW623" i="37"/>
  <c r="CB623" i="37" s="1"/>
  <c r="W623" i="37" s="1"/>
  <c r="BW483" i="37"/>
  <c r="CB483" i="37" s="1"/>
  <c r="W483" i="37" s="1"/>
  <c r="BV677" i="37"/>
  <c r="CA677" i="37" s="1"/>
  <c r="U677" i="37" s="1"/>
  <c r="V677" i="37" s="1"/>
  <c r="BU321" i="37"/>
  <c r="BZ321" i="37" s="1"/>
  <c r="S321" i="37" s="1"/>
  <c r="BX483" i="37"/>
  <c r="CC483" i="37" s="1"/>
  <c r="Y483" i="37" s="1"/>
  <c r="BY421" i="37"/>
  <c r="CD421" i="37" s="1"/>
  <c r="AA421" i="37" s="1"/>
  <c r="BW733" i="37"/>
  <c r="CB733" i="37" s="1"/>
  <c r="W733" i="37" s="1"/>
  <c r="BU702" i="37"/>
  <c r="BZ702" i="37" s="1"/>
  <c r="S702" i="37" s="1"/>
  <c r="BX710" i="37"/>
  <c r="CC710" i="37" s="1"/>
  <c r="Y710" i="37" s="1"/>
  <c r="BV321" i="37"/>
  <c r="CA321" i="37" s="1"/>
  <c r="U321" i="37" s="1"/>
  <c r="V321" i="37" s="1"/>
  <c r="BW380" i="37"/>
  <c r="CB380" i="37" s="1"/>
  <c r="W380" i="37" s="1"/>
  <c r="BY360" i="37"/>
  <c r="CD360" i="37" s="1"/>
  <c r="AA360" i="37" s="1"/>
  <c r="AB360" i="37" s="1"/>
  <c r="BV421" i="37"/>
  <c r="CA421" i="37" s="1"/>
  <c r="U421" i="37" s="1"/>
  <c r="BW488" i="37"/>
  <c r="CB488" i="37" s="1"/>
  <c r="W488" i="37" s="1"/>
  <c r="BY511" i="37"/>
  <c r="CD511" i="37" s="1"/>
  <c r="AA511" i="37" s="1"/>
  <c r="BU717" i="37"/>
  <c r="BZ717" i="37" s="1"/>
  <c r="S717" i="37" s="1"/>
  <c r="BU616" i="37"/>
  <c r="BZ616" i="37" s="1"/>
  <c r="S616" i="37" s="1"/>
  <c r="T616" i="37" s="1"/>
  <c r="BX406" i="37"/>
  <c r="CC406" i="37" s="1"/>
  <c r="Y406" i="37" s="1"/>
  <c r="BU421" i="37"/>
  <c r="BZ421" i="37" s="1"/>
  <c r="S421" i="37" s="1"/>
  <c r="AU421" i="37" s="1"/>
  <c r="BX511" i="37"/>
  <c r="CC511" i="37" s="1"/>
  <c r="Y511" i="37" s="1"/>
  <c r="BW321" i="37"/>
  <c r="CB321" i="37" s="1"/>
  <c r="W321" i="37" s="1"/>
  <c r="BW406" i="37"/>
  <c r="CB406" i="37" s="1"/>
  <c r="W406" i="37" s="1"/>
  <c r="BU488" i="37"/>
  <c r="BZ488" i="37" s="1"/>
  <c r="S488" i="37" s="1"/>
  <c r="BX523" i="37"/>
  <c r="CC523" i="37" s="1"/>
  <c r="Y523" i="37" s="1"/>
  <c r="BV603" i="37"/>
  <c r="CA603" i="37" s="1"/>
  <c r="U603" i="37" s="1"/>
  <c r="BY595" i="37"/>
  <c r="CD595" i="37" s="1"/>
  <c r="AA595" i="37" s="1"/>
  <c r="BX321" i="37"/>
  <c r="CC321" i="37" s="1"/>
  <c r="Y321" i="37" s="1"/>
  <c r="BW360" i="37"/>
  <c r="CB360" i="37" s="1"/>
  <c r="W360" i="37" s="1"/>
  <c r="BV406" i="37"/>
  <c r="CA406" i="37" s="1"/>
  <c r="U406" i="37" s="1"/>
  <c r="BY508" i="37"/>
  <c r="CD508" i="37" s="1"/>
  <c r="AA508" i="37" s="1"/>
  <c r="BU711" i="37"/>
  <c r="BZ711" i="37" s="1"/>
  <c r="S711" i="37" s="1"/>
  <c r="BV363" i="37"/>
  <c r="CA363" i="37" s="1"/>
  <c r="U363" i="37" s="1"/>
  <c r="BU406" i="37"/>
  <c r="BZ406" i="37" s="1"/>
  <c r="S406" i="37" s="1"/>
  <c r="T406" i="37" s="1"/>
  <c r="BY603" i="37"/>
  <c r="CD603" i="37" s="1"/>
  <c r="AA603" i="37" s="1"/>
  <c r="BX616" i="37"/>
  <c r="CC616" i="37" s="1"/>
  <c r="Y616" i="37" s="1"/>
  <c r="AU651" i="37"/>
  <c r="BV431" i="37"/>
  <c r="CA431" i="37" s="1"/>
  <c r="U431" i="37" s="1"/>
  <c r="BU539" i="37"/>
  <c r="BZ539" i="37" s="1"/>
  <c r="S539" i="37" s="1"/>
  <c r="BV623" i="37"/>
  <c r="CA623" i="37" s="1"/>
  <c r="U623" i="37" s="1"/>
  <c r="BV738" i="37"/>
  <c r="CA738" i="37" s="1"/>
  <c r="U738" i="37" s="1"/>
  <c r="BV733" i="37"/>
  <c r="CA733" i="37" s="1"/>
  <c r="U733" i="37" s="1"/>
  <c r="AB442" i="37"/>
  <c r="AR442" i="37" s="1"/>
  <c r="AN651" i="37"/>
  <c r="BW369" i="37"/>
  <c r="CB369" i="37" s="1"/>
  <c r="W369" i="37" s="1"/>
  <c r="BU623" i="37"/>
  <c r="BZ623" i="37" s="1"/>
  <c r="S623" i="37" s="1"/>
  <c r="T623" i="37" s="1"/>
  <c r="BY651" i="37"/>
  <c r="CD651" i="37" s="1"/>
  <c r="AA651" i="37" s="1"/>
  <c r="AB651" i="37" s="1"/>
  <c r="AK651" i="37" s="1"/>
  <c r="BV369" i="37"/>
  <c r="CA369" i="37" s="1"/>
  <c r="U369" i="37" s="1"/>
  <c r="BX431" i="37"/>
  <c r="CC431" i="37" s="1"/>
  <c r="Y431" i="37" s="1"/>
  <c r="BY363" i="37"/>
  <c r="CD363" i="37" s="1"/>
  <c r="AA363" i="37" s="1"/>
  <c r="BV516" i="37"/>
  <c r="CA516" i="37" s="1"/>
  <c r="U516" i="37" s="1"/>
  <c r="V516" i="37" s="1"/>
  <c r="BY628" i="37"/>
  <c r="CD628" i="37" s="1"/>
  <c r="AA628" i="37" s="1"/>
  <c r="AB628" i="37" s="1"/>
  <c r="BY713" i="37"/>
  <c r="CD713" i="37" s="1"/>
  <c r="AA713" i="37" s="1"/>
  <c r="AB713" i="37" s="1"/>
  <c r="BX363" i="37"/>
  <c r="CC363" i="37" s="1"/>
  <c r="Y363" i="37" s="1"/>
  <c r="Z363" i="37" s="1"/>
  <c r="BV710" i="37"/>
  <c r="CA710" i="37" s="1"/>
  <c r="U710" i="37" s="1"/>
  <c r="V710" i="37" s="1"/>
  <c r="BX628" i="37"/>
  <c r="CC628" i="37" s="1"/>
  <c r="Y628" i="37" s="1"/>
  <c r="Z628" i="37" s="1"/>
  <c r="BX713" i="37"/>
  <c r="CC713" i="37" s="1"/>
  <c r="Y713" i="37" s="1"/>
  <c r="AN559" i="37"/>
  <c r="BY305" i="37"/>
  <c r="CD305" i="37" s="1"/>
  <c r="AA305" i="37" s="1"/>
  <c r="BW363" i="37"/>
  <c r="CB363" i="37" s="1"/>
  <c r="W363" i="37" s="1"/>
  <c r="BY483" i="37"/>
  <c r="CD483" i="37" s="1"/>
  <c r="AA483" i="37" s="1"/>
  <c r="BW603" i="37"/>
  <c r="CB603" i="37" s="1"/>
  <c r="W603" i="37" s="1"/>
  <c r="BV670" i="37"/>
  <c r="CA670" i="37" s="1"/>
  <c r="U670" i="37" s="1"/>
  <c r="BX717" i="37"/>
  <c r="CC717" i="37" s="1"/>
  <c r="Y717" i="37" s="1"/>
  <c r="BW628" i="37"/>
  <c r="CB628" i="37" s="1"/>
  <c r="W628" i="37" s="1"/>
  <c r="BW713" i="37"/>
  <c r="CB713" i="37" s="1"/>
  <c r="W713" i="37" s="1"/>
  <c r="X713" i="37" s="1"/>
  <c r="BY717" i="37"/>
  <c r="CD717" i="37" s="1"/>
  <c r="AA717" i="37" s="1"/>
  <c r="BW725" i="37"/>
  <c r="CB725" i="37" s="1"/>
  <c r="W725" i="37" s="1"/>
  <c r="X725" i="37" s="1"/>
  <c r="BV713" i="37"/>
  <c r="CA713" i="37" s="1"/>
  <c r="U713" i="37" s="1"/>
  <c r="BU511" i="37"/>
  <c r="BZ511" i="37" s="1"/>
  <c r="S511" i="37" s="1"/>
  <c r="BV698" i="37"/>
  <c r="CA698" i="37" s="1"/>
  <c r="U698" i="37" s="1"/>
  <c r="BY481" i="37"/>
  <c r="CD481" i="37" s="1"/>
  <c r="AA481" i="37" s="1"/>
  <c r="BU733" i="37"/>
  <c r="BZ733" i="37" s="1"/>
  <c r="S733" i="37" s="1"/>
  <c r="BU346" i="37"/>
  <c r="BZ346" i="37" s="1"/>
  <c r="S346" i="37" s="1"/>
  <c r="BU571" i="37"/>
  <c r="BZ571" i="37" s="1"/>
  <c r="S571" i="37" s="1"/>
  <c r="X571" i="37" s="1"/>
  <c r="BV722" i="37"/>
  <c r="CA722" i="37" s="1"/>
  <c r="U722" i="37" s="1"/>
  <c r="BU734" i="37"/>
  <c r="BZ734" i="37" s="1"/>
  <c r="S734" i="37" s="1"/>
  <c r="AG734" i="37" s="1"/>
  <c r="V559" i="37"/>
  <c r="BB559" i="37" s="1"/>
  <c r="BY432" i="37"/>
  <c r="CD432" i="37" s="1"/>
  <c r="AA432" i="37" s="1"/>
  <c r="BV591" i="37"/>
  <c r="CA591" i="37" s="1"/>
  <c r="U591" i="37" s="1"/>
  <c r="BY710" i="37"/>
  <c r="CD710" i="37" s="1"/>
  <c r="AA710" i="37" s="1"/>
  <c r="BW710" i="37"/>
  <c r="CB710" i="37" s="1"/>
  <c r="W710" i="37" s="1"/>
  <c r="BW722" i="37"/>
  <c r="CB722" i="37" s="1"/>
  <c r="W722" i="37" s="1"/>
  <c r="BW712" i="37"/>
  <c r="CB712" i="37" s="1"/>
  <c r="W712" i="37" s="1"/>
  <c r="BU629" i="37"/>
  <c r="BZ629" i="37" s="1"/>
  <c r="S629" i="37" s="1"/>
  <c r="T629" i="37" s="1"/>
  <c r="BV364" i="37"/>
  <c r="CA364" i="37" s="1"/>
  <c r="U364" i="37" s="1"/>
  <c r="V364" i="37" s="1"/>
  <c r="BV346" i="37"/>
  <c r="CA346" i="37" s="1"/>
  <c r="U346" i="37" s="1"/>
  <c r="BY346" i="37"/>
  <c r="CD346" i="37" s="1"/>
  <c r="AA346" i="37" s="1"/>
  <c r="BW580" i="37"/>
  <c r="CB580" i="37" s="1"/>
  <c r="W580" i="37" s="1"/>
  <c r="BU591" i="37"/>
  <c r="BZ591" i="37" s="1"/>
  <c r="S591" i="37" s="1"/>
  <c r="BV653" i="37"/>
  <c r="CA653" i="37" s="1"/>
  <c r="U653" i="37" s="1"/>
  <c r="BX595" i="37"/>
  <c r="CC595" i="37" s="1"/>
  <c r="Y595" i="37" s="1"/>
  <c r="BX736" i="37"/>
  <c r="CC736" i="37" s="1"/>
  <c r="Y736" i="37" s="1"/>
  <c r="BX725" i="37"/>
  <c r="CC725" i="37" s="1"/>
  <c r="Y725" i="37" s="1"/>
  <c r="BX733" i="37"/>
  <c r="CC733" i="37" s="1"/>
  <c r="Y733" i="37" s="1"/>
  <c r="BU738" i="37"/>
  <c r="BZ738" i="37" s="1"/>
  <c r="S738" i="37" s="1"/>
  <c r="AP366" i="37"/>
  <c r="BV360" i="37"/>
  <c r="CA360" i="37" s="1"/>
  <c r="U360" i="37" s="1"/>
  <c r="V360" i="37" s="1"/>
  <c r="BX508" i="37"/>
  <c r="CC508" i="37" s="1"/>
  <c r="Y508" i="37" s="1"/>
  <c r="BU653" i="37"/>
  <c r="BZ653" i="37" s="1"/>
  <c r="S653" i="37" s="1"/>
  <c r="V653" i="37" s="1"/>
  <c r="BX651" i="37"/>
  <c r="CC651" i="37" s="1"/>
  <c r="Y651" i="37" s="1"/>
  <c r="Z651" i="37" s="1"/>
  <c r="BW727" i="37"/>
  <c r="CB727" i="37" s="1"/>
  <c r="W727" i="37" s="1"/>
  <c r="BX360" i="37"/>
  <c r="CC360" i="37" s="1"/>
  <c r="Y360" i="37" s="1"/>
  <c r="BW508" i="37"/>
  <c r="CB508" i="37" s="1"/>
  <c r="W508" i="37" s="1"/>
  <c r="BY616" i="37"/>
  <c r="CD616" i="37" s="1"/>
  <c r="AA616" i="37" s="1"/>
  <c r="AB616" i="37" s="1"/>
  <c r="AK616" i="37" s="1"/>
  <c r="BW737" i="37"/>
  <c r="CB737" i="37" s="1"/>
  <c r="W737" i="37" s="1"/>
  <c r="BY674" i="37"/>
  <c r="CD674" i="37" s="1"/>
  <c r="AA674" i="37" s="1"/>
  <c r="AB674" i="37" s="1"/>
  <c r="BW666" i="37"/>
  <c r="CB666" i="37" s="1"/>
  <c r="W666" i="37" s="1"/>
  <c r="X666" i="37" s="1"/>
  <c r="BV508" i="37"/>
  <c r="CA508" i="37" s="1"/>
  <c r="U508" i="37" s="1"/>
  <c r="V508" i="37" s="1"/>
  <c r="BU630" i="37"/>
  <c r="BZ630" i="37" s="1"/>
  <c r="S630" i="37" s="1"/>
  <c r="T630" i="37" s="1"/>
  <c r="BY605" i="37"/>
  <c r="CD605" i="37" s="1"/>
  <c r="AA605" i="37" s="1"/>
  <c r="AB605" i="37" s="1"/>
  <c r="BV629" i="37"/>
  <c r="CA629" i="37" s="1"/>
  <c r="U629" i="37" s="1"/>
  <c r="BX400" i="37"/>
  <c r="CC400" i="37" s="1"/>
  <c r="Y400" i="37" s="1"/>
  <c r="BU369" i="37"/>
  <c r="BZ369" i="37" s="1"/>
  <c r="S369" i="37" s="1"/>
  <c r="BX412" i="37"/>
  <c r="CC412" i="37" s="1"/>
  <c r="Y412" i="37" s="1"/>
  <c r="Z412" i="37" s="1"/>
  <c r="BU598" i="37"/>
  <c r="BZ598" i="37" s="1"/>
  <c r="S598" i="37" s="1"/>
  <c r="BX657" i="37"/>
  <c r="CC657" i="37" s="1"/>
  <c r="Y657" i="37" s="1"/>
  <c r="BU696" i="37"/>
  <c r="BZ696" i="37" s="1"/>
  <c r="S696" i="37" s="1"/>
  <c r="T696" i="37" s="1"/>
  <c r="BU388" i="37"/>
  <c r="BZ388" i="37" s="1"/>
  <c r="S388" i="37" s="1"/>
  <c r="T388" i="37" s="1"/>
  <c r="BW438" i="37"/>
  <c r="CB438" i="37" s="1"/>
  <c r="W438" i="37" s="1"/>
  <c r="X438" i="37" s="1"/>
  <c r="BC438" i="37" s="1"/>
  <c r="BU523" i="37"/>
  <c r="BZ523" i="37" s="1"/>
  <c r="S523" i="37" s="1"/>
  <c r="BW424" i="37"/>
  <c r="CB424" i="37" s="1"/>
  <c r="W424" i="37" s="1"/>
  <c r="BW462" i="37"/>
  <c r="CB462" i="37" s="1"/>
  <c r="W462" i="37" s="1"/>
  <c r="BW327" i="37"/>
  <c r="CB327" i="37" s="1"/>
  <c r="W327" i="37" s="1"/>
  <c r="BX398" i="37"/>
  <c r="CC398" i="37" s="1"/>
  <c r="Y398" i="37" s="1"/>
  <c r="BY677" i="37"/>
  <c r="CD677" i="37" s="1"/>
  <c r="AA677" i="37" s="1"/>
  <c r="BU687" i="37"/>
  <c r="BZ687" i="37" s="1"/>
  <c r="S687" i="37" s="1"/>
  <c r="BX704" i="37"/>
  <c r="CC704" i="37" s="1"/>
  <c r="Y704" i="37" s="1"/>
  <c r="BX590" i="37"/>
  <c r="CC590" i="37" s="1"/>
  <c r="Y590" i="37" s="1"/>
  <c r="Z590" i="37" s="1"/>
  <c r="BV587" i="37"/>
  <c r="CA587" i="37" s="1"/>
  <c r="U587" i="37" s="1"/>
  <c r="V587" i="37" s="1"/>
  <c r="BY587" i="37"/>
  <c r="CD587" i="37" s="1"/>
  <c r="AA587" i="37" s="1"/>
  <c r="BX480" i="37"/>
  <c r="CC480" i="37" s="1"/>
  <c r="Y480" i="37" s="1"/>
  <c r="Z480" i="37" s="1"/>
  <c r="BW398" i="37"/>
  <c r="CB398" i="37" s="1"/>
  <c r="W398" i="37" s="1"/>
  <c r="BU602" i="37"/>
  <c r="BZ602" i="37" s="1"/>
  <c r="S602" i="37" s="1"/>
  <c r="BV598" i="37"/>
  <c r="CA598" i="37" s="1"/>
  <c r="U598" i="37" s="1"/>
  <c r="BY687" i="37"/>
  <c r="CD687" i="37" s="1"/>
  <c r="AA687" i="37" s="1"/>
  <c r="BX602" i="37"/>
  <c r="CC602" i="37" s="1"/>
  <c r="Y602" i="37" s="1"/>
  <c r="BV398" i="37"/>
  <c r="CA398" i="37" s="1"/>
  <c r="U398" i="37" s="1"/>
  <c r="BX604" i="37"/>
  <c r="CC604" i="37" s="1"/>
  <c r="Y604" i="37" s="1"/>
  <c r="BX609" i="37"/>
  <c r="CC609" i="37" s="1"/>
  <c r="Y609" i="37" s="1"/>
  <c r="BX675" i="37"/>
  <c r="CC675" i="37" s="1"/>
  <c r="Y675" i="37" s="1"/>
  <c r="Z675" i="37" s="1"/>
  <c r="BY737" i="37"/>
  <c r="CD737" i="37" s="1"/>
  <c r="AA737" i="37" s="1"/>
  <c r="AB737" i="37" s="1"/>
  <c r="BU604" i="37"/>
  <c r="BZ604" i="37" s="1"/>
  <c r="S604" i="37" s="1"/>
  <c r="T604" i="37" s="1"/>
  <c r="BV327" i="37"/>
  <c r="CA327" i="37" s="1"/>
  <c r="U327" i="37" s="1"/>
  <c r="V327" i="37" s="1"/>
  <c r="BT143" i="37"/>
  <c r="BX341" i="37"/>
  <c r="CC341" i="37" s="1"/>
  <c r="Y341" i="37" s="1"/>
  <c r="BU398" i="37"/>
  <c r="BZ398" i="37" s="1"/>
  <c r="S398" i="37" s="1"/>
  <c r="Z398" i="37" s="1"/>
  <c r="BU612" i="37"/>
  <c r="BZ612" i="37" s="1"/>
  <c r="S612" i="37" s="1"/>
  <c r="AN612" i="37" s="1"/>
  <c r="BV675" i="37"/>
  <c r="CA675" i="37" s="1"/>
  <c r="U675" i="37" s="1"/>
  <c r="V675" i="37" s="1"/>
  <c r="BX583" i="37"/>
  <c r="CC583" i="37" s="1"/>
  <c r="Y583" i="37" s="1"/>
  <c r="BY634" i="37"/>
  <c r="CD634" i="37" s="1"/>
  <c r="AA634" i="37" s="1"/>
  <c r="BY739" i="37"/>
  <c r="CD739" i="37" s="1"/>
  <c r="AA739" i="37" s="1"/>
  <c r="BV619" i="37"/>
  <c r="CA619" i="37" s="1"/>
  <c r="U619" i="37" s="1"/>
  <c r="BY612" i="37"/>
  <c r="CD612" i="37" s="1"/>
  <c r="AA612" i="37" s="1"/>
  <c r="BV388" i="37"/>
  <c r="CA388" i="37" s="1"/>
  <c r="U388" i="37" s="1"/>
  <c r="BW341" i="37"/>
  <c r="CB341" i="37" s="1"/>
  <c r="W341" i="37" s="1"/>
  <c r="BX462" i="37"/>
  <c r="CC462" i="37" s="1"/>
  <c r="Y462" i="37" s="1"/>
  <c r="BX598" i="37"/>
  <c r="CC598" i="37" s="1"/>
  <c r="Y598" i="37" s="1"/>
  <c r="BW583" i="37"/>
  <c r="CB583" i="37" s="1"/>
  <c r="W583" i="37" s="1"/>
  <c r="BX634" i="37"/>
  <c r="CC634" i="37" s="1"/>
  <c r="Y634" i="37" s="1"/>
  <c r="BX563" i="37"/>
  <c r="CC563" i="37" s="1"/>
  <c r="Y563" i="37" s="1"/>
  <c r="BV304" i="37"/>
  <c r="CA304" i="37" s="1"/>
  <c r="U304" i="37" s="1"/>
  <c r="V304" i="37" s="1"/>
  <c r="BY347" i="37"/>
  <c r="CD347" i="37" s="1"/>
  <c r="AA347" i="37" s="1"/>
  <c r="BY304" i="37"/>
  <c r="CD304" i="37" s="1"/>
  <c r="AA304" i="37" s="1"/>
  <c r="AB304" i="37" s="1"/>
  <c r="BW514" i="37"/>
  <c r="CB514" i="37" s="1"/>
  <c r="W514" i="37" s="1"/>
  <c r="BV563" i="37"/>
  <c r="CA563" i="37" s="1"/>
  <c r="U563" i="37" s="1"/>
  <c r="V563" i="37" s="1"/>
  <c r="AV563" i="37" s="1"/>
  <c r="BV671" i="37"/>
  <c r="CA671" i="37" s="1"/>
  <c r="U671" i="37" s="1"/>
  <c r="BV583" i="37"/>
  <c r="CA583" i="37" s="1"/>
  <c r="U583" i="37" s="1"/>
  <c r="BX712" i="37"/>
  <c r="CC712" i="37" s="1"/>
  <c r="Y712" i="37" s="1"/>
  <c r="BV634" i="37"/>
  <c r="CA634" i="37" s="1"/>
  <c r="U634" i="37" s="1"/>
  <c r="BY517" i="37"/>
  <c r="CD517" i="37" s="1"/>
  <c r="AA517" i="37" s="1"/>
  <c r="AB517" i="37" s="1"/>
  <c r="BV590" i="37"/>
  <c r="CA590" i="37" s="1"/>
  <c r="U590" i="37" s="1"/>
  <c r="V590" i="37" s="1"/>
  <c r="BX347" i="37"/>
  <c r="CC347" i="37" s="1"/>
  <c r="Y347" i="37" s="1"/>
  <c r="Z347" i="37" s="1"/>
  <c r="BX587" i="37"/>
  <c r="CC587" i="37" s="1"/>
  <c r="Y587" i="37" s="1"/>
  <c r="Z587" i="37" s="1"/>
  <c r="BU583" i="37"/>
  <c r="BZ583" i="37" s="1"/>
  <c r="S583" i="37" s="1"/>
  <c r="BU634" i="37"/>
  <c r="BZ634" i="37" s="1"/>
  <c r="S634" i="37" s="1"/>
  <c r="X634" i="37" s="1"/>
  <c r="BW739" i="37"/>
  <c r="CB739" i="37" s="1"/>
  <c r="W739" i="37" s="1"/>
  <c r="BW347" i="37"/>
  <c r="CB347" i="37" s="1"/>
  <c r="W347" i="37" s="1"/>
  <c r="BX439" i="37"/>
  <c r="CC439" i="37" s="1"/>
  <c r="Y439" i="37" s="1"/>
  <c r="Z439" i="37" s="1"/>
  <c r="BV716" i="37"/>
  <c r="CA716" i="37" s="1"/>
  <c r="U716" i="37" s="1"/>
  <c r="V716" i="37" s="1"/>
  <c r="BU739" i="37"/>
  <c r="BZ739" i="37" s="1"/>
  <c r="S739" i="37" s="1"/>
  <c r="BU671" i="37"/>
  <c r="BZ671" i="37" s="1"/>
  <c r="S671" i="37" s="1"/>
  <c r="BX327" i="37"/>
  <c r="CC327" i="37" s="1"/>
  <c r="Y327" i="37" s="1"/>
  <c r="Z327" i="37" s="1"/>
  <c r="BW304" i="37"/>
  <c r="CB304" i="37" s="1"/>
  <c r="W304" i="37" s="1"/>
  <c r="X304" i="37" s="1"/>
  <c r="BV347" i="37"/>
  <c r="CA347" i="37" s="1"/>
  <c r="U347" i="37" s="1"/>
  <c r="BW612" i="37"/>
  <c r="CB612" i="37" s="1"/>
  <c r="W612" i="37" s="1"/>
  <c r="BY675" i="37"/>
  <c r="CD675" i="37" s="1"/>
  <c r="AA675" i="37" s="1"/>
  <c r="BV739" i="37"/>
  <c r="CA739" i="37" s="1"/>
  <c r="U739" i="37" s="1"/>
  <c r="BU314" i="37"/>
  <c r="BZ314" i="37" s="1"/>
  <c r="S314" i="37" s="1"/>
  <c r="BV438" i="37"/>
  <c r="CA438" i="37" s="1"/>
  <c r="U438" i="37" s="1"/>
  <c r="V438" i="37" s="1"/>
  <c r="BY513" i="37"/>
  <c r="CD513" i="37" s="1"/>
  <c r="AA513" i="37" s="1"/>
  <c r="BV517" i="37"/>
  <c r="CA517" i="37" s="1"/>
  <c r="U517" i="37" s="1"/>
  <c r="BV523" i="37"/>
  <c r="CA523" i="37" s="1"/>
  <c r="U523" i="37" s="1"/>
  <c r="BV604" i="37"/>
  <c r="CA604" i="37" s="1"/>
  <c r="U604" i="37" s="1"/>
  <c r="BW563" i="37"/>
  <c r="CB563" i="37" s="1"/>
  <c r="W563" i="37" s="1"/>
  <c r="X563" i="37" s="1"/>
  <c r="BC563" i="37" s="1"/>
  <c r="BU640" i="37"/>
  <c r="BZ640" i="37" s="1"/>
  <c r="S640" i="37" s="1"/>
  <c r="BX654" i="37"/>
  <c r="CC654" i="37" s="1"/>
  <c r="Y654" i="37" s="1"/>
  <c r="Z654" i="37" s="1"/>
  <c r="BV737" i="37"/>
  <c r="CA737" i="37" s="1"/>
  <c r="U737" i="37" s="1"/>
  <c r="BW716" i="37"/>
  <c r="CB716" i="37" s="1"/>
  <c r="W716" i="37" s="1"/>
  <c r="BX673" i="37"/>
  <c r="CC673" i="37" s="1"/>
  <c r="Y673" i="37" s="1"/>
  <c r="BU673" i="37"/>
  <c r="BZ673" i="37" s="1"/>
  <c r="S673" i="37" s="1"/>
  <c r="X673" i="37" s="1"/>
  <c r="BV367" i="37"/>
  <c r="CA367" i="37" s="1"/>
  <c r="U367" i="37" s="1"/>
  <c r="BU447" i="37"/>
  <c r="BZ447" i="37" s="1"/>
  <c r="S447" i="37" s="1"/>
  <c r="T447" i="37" s="1"/>
  <c r="BX605" i="37"/>
  <c r="CC605" i="37" s="1"/>
  <c r="Y605" i="37" s="1"/>
  <c r="BW654" i="37"/>
  <c r="CB654" i="37" s="1"/>
  <c r="W654" i="37" s="1"/>
  <c r="X654" i="37" s="1"/>
  <c r="BY638" i="37"/>
  <c r="CD638" i="37" s="1"/>
  <c r="AA638" i="37" s="1"/>
  <c r="BW675" i="37"/>
  <c r="CB675" i="37" s="1"/>
  <c r="W675" i="37" s="1"/>
  <c r="X675" i="37" s="1"/>
  <c r="BU341" i="37"/>
  <c r="BZ341" i="37" s="1"/>
  <c r="S341" i="37" s="1"/>
  <c r="AN341" i="37" s="1"/>
  <c r="BW388" i="37"/>
  <c r="CB388" i="37" s="1"/>
  <c r="W388" i="37" s="1"/>
  <c r="BV441" i="37"/>
  <c r="CA441" i="37" s="1"/>
  <c r="U441" i="37" s="1"/>
  <c r="V616" i="37"/>
  <c r="AH616" i="37" s="1"/>
  <c r="BW671" i="37"/>
  <c r="CB671" i="37" s="1"/>
  <c r="W671" i="37" s="1"/>
  <c r="BX304" i="37"/>
  <c r="CC304" i="37" s="1"/>
  <c r="Y304" i="37" s="1"/>
  <c r="Z304" i="37" s="1"/>
  <c r="BV309" i="37"/>
  <c r="CA309" i="37" s="1"/>
  <c r="U309" i="37" s="1"/>
  <c r="BX544" i="37"/>
  <c r="CC544" i="37" s="1"/>
  <c r="Y544" i="37" s="1"/>
  <c r="Z544" i="37" s="1"/>
  <c r="BW619" i="37"/>
  <c r="CB619" i="37" s="1"/>
  <c r="W619" i="37" s="1"/>
  <c r="BX686" i="37"/>
  <c r="CC686" i="37" s="1"/>
  <c r="Y686" i="37" s="1"/>
  <c r="BV687" i="37"/>
  <c r="CA687" i="37" s="1"/>
  <c r="U687" i="37" s="1"/>
  <c r="BV314" i="37"/>
  <c r="CA314" i="37" s="1"/>
  <c r="U314" i="37" s="1"/>
  <c r="BU464" i="37"/>
  <c r="BZ464" i="37" s="1"/>
  <c r="S464" i="37" s="1"/>
  <c r="BV640" i="37"/>
  <c r="CA640" i="37" s="1"/>
  <c r="U640" i="37" s="1"/>
  <c r="BW687" i="37"/>
  <c r="CB687" i="37" s="1"/>
  <c r="W687" i="37" s="1"/>
  <c r="BV424" i="37"/>
  <c r="CA424" i="37" s="1"/>
  <c r="U424" i="37" s="1"/>
  <c r="BW590" i="37"/>
  <c r="CB590" i="37" s="1"/>
  <c r="W590" i="37" s="1"/>
  <c r="X590" i="37" s="1"/>
  <c r="BW609" i="37"/>
  <c r="CB609" i="37" s="1"/>
  <c r="W609" i="37" s="1"/>
  <c r="BY439" i="37"/>
  <c r="CD439" i="37" s="1"/>
  <c r="AA439" i="37" s="1"/>
  <c r="AB439" i="37" s="1"/>
  <c r="BY544" i="37"/>
  <c r="CD544" i="37" s="1"/>
  <c r="AA544" i="37" s="1"/>
  <c r="BY563" i="37"/>
  <c r="CD563" i="37" s="1"/>
  <c r="AA563" i="37" s="1"/>
  <c r="AB563" i="37" s="1"/>
  <c r="AR563" i="37" s="1"/>
  <c r="BU657" i="37"/>
  <c r="BZ657" i="37" s="1"/>
  <c r="S657" i="37" s="1"/>
  <c r="BW638" i="37"/>
  <c r="CB638" i="37" s="1"/>
  <c r="W638" i="37" s="1"/>
  <c r="BY660" i="37"/>
  <c r="CD660" i="37" s="1"/>
  <c r="AA660" i="37" s="1"/>
  <c r="AW366" i="37"/>
  <c r="BY590" i="37"/>
  <c r="CD590" i="37" s="1"/>
  <c r="AA590" i="37" s="1"/>
  <c r="AB590" i="37" s="1"/>
  <c r="BU619" i="37"/>
  <c r="BZ619" i="37" s="1"/>
  <c r="S619" i="37" s="1"/>
  <c r="AG666" i="37"/>
  <c r="BY480" i="37"/>
  <c r="CD480" i="37" s="1"/>
  <c r="AA480" i="37" s="1"/>
  <c r="BV638" i="37"/>
  <c r="CA638" i="37" s="1"/>
  <c r="U638" i="37" s="1"/>
  <c r="BY657" i="37"/>
  <c r="CD657" i="37" s="1"/>
  <c r="AA657" i="37" s="1"/>
  <c r="AB657" i="37" s="1"/>
  <c r="BX716" i="37"/>
  <c r="CC716" i="37" s="1"/>
  <c r="Y716" i="37" s="1"/>
  <c r="Z716" i="37" s="1"/>
  <c r="BV712" i="37"/>
  <c r="CA712" i="37" s="1"/>
  <c r="U712" i="37" s="1"/>
  <c r="BV612" i="37"/>
  <c r="CA612" i="37" s="1"/>
  <c r="U612" i="37" s="1"/>
  <c r="BW314" i="37"/>
  <c r="CB314" i="37" s="1"/>
  <c r="W314" i="37" s="1"/>
  <c r="BX309" i="37"/>
  <c r="CC309" i="37" s="1"/>
  <c r="Y309" i="37" s="1"/>
  <c r="BV428" i="37"/>
  <c r="CA428" i="37" s="1"/>
  <c r="U428" i="37" s="1"/>
  <c r="BW441" i="37"/>
  <c r="CB441" i="37" s="1"/>
  <c r="W441" i="37" s="1"/>
  <c r="BV609" i="37"/>
  <c r="CA609" i="37" s="1"/>
  <c r="U609" i="37" s="1"/>
  <c r="V609" i="37" s="1"/>
  <c r="BU638" i="37"/>
  <c r="BZ638" i="37" s="1"/>
  <c r="S638" i="37" s="1"/>
  <c r="T638" i="37" s="1"/>
  <c r="BX724" i="37"/>
  <c r="CC724" i="37" s="1"/>
  <c r="Y724" i="37" s="1"/>
  <c r="Z724" i="37" s="1"/>
  <c r="BX669" i="37"/>
  <c r="CC669" i="37" s="1"/>
  <c r="Y669" i="37" s="1"/>
  <c r="BU712" i="37"/>
  <c r="BZ712" i="37" s="1"/>
  <c r="S712" i="37" s="1"/>
  <c r="BC366" i="37"/>
  <c r="AN666" i="37"/>
  <c r="BY424" i="37"/>
  <c r="CD424" i="37" s="1"/>
  <c r="AA424" i="37" s="1"/>
  <c r="AB424" i="37" s="1"/>
  <c r="AR424" i="37" s="1"/>
  <c r="BU324" i="37"/>
  <c r="BZ324" i="37" s="1"/>
  <c r="S324" i="37" s="1"/>
  <c r="BY327" i="37"/>
  <c r="CD327" i="37" s="1"/>
  <c r="AA327" i="37" s="1"/>
  <c r="BV481" i="37"/>
  <c r="CA481" i="37" s="1"/>
  <c r="U481" i="37" s="1"/>
  <c r="BW513" i="37"/>
  <c r="CB513" i="37" s="1"/>
  <c r="W513" i="37" s="1"/>
  <c r="BV635" i="37"/>
  <c r="CA635" i="37" s="1"/>
  <c r="U635" i="37" s="1"/>
  <c r="BX694" i="37"/>
  <c r="CC694" i="37" s="1"/>
  <c r="Y694" i="37" s="1"/>
  <c r="Z694" i="37" s="1"/>
  <c r="AJ694" i="37" s="1"/>
  <c r="BY640" i="37"/>
  <c r="CD640" i="37" s="1"/>
  <c r="AA640" i="37" s="1"/>
  <c r="BW669" i="37"/>
  <c r="CB669" i="37" s="1"/>
  <c r="W669" i="37" s="1"/>
  <c r="BX314" i="37"/>
  <c r="CC314" i="37" s="1"/>
  <c r="Y314" i="37" s="1"/>
  <c r="BW517" i="37"/>
  <c r="CB517" i="37" s="1"/>
  <c r="W517" i="37" s="1"/>
  <c r="BV669" i="37"/>
  <c r="CA669" i="37" s="1"/>
  <c r="U669" i="37" s="1"/>
  <c r="BV694" i="37"/>
  <c r="CA694" i="37" s="1"/>
  <c r="U694" i="37" s="1"/>
  <c r="V694" i="37" s="1"/>
  <c r="AV694" i="37" s="1"/>
  <c r="BV412" i="37"/>
  <c r="CA412" i="37" s="1"/>
  <c r="U412" i="37" s="1"/>
  <c r="V412" i="37" s="1"/>
  <c r="BV480" i="37"/>
  <c r="CA480" i="37" s="1"/>
  <c r="U480" i="37" s="1"/>
  <c r="BY438" i="37"/>
  <c r="CD438" i="37" s="1"/>
  <c r="AA438" i="37" s="1"/>
  <c r="AB438" i="37" s="1"/>
  <c r="BX660" i="37"/>
  <c r="CC660" i="37" s="1"/>
  <c r="Y660" i="37" s="1"/>
  <c r="Z660" i="37" s="1"/>
  <c r="BV654" i="37"/>
  <c r="CA654" i="37" s="1"/>
  <c r="U654" i="37" s="1"/>
  <c r="V654" i="37" s="1"/>
  <c r="BW595" i="37"/>
  <c r="CB595" i="37" s="1"/>
  <c r="W595" i="37" s="1"/>
  <c r="X595" i="37" s="1"/>
  <c r="BW640" i="37"/>
  <c r="CB640" i="37" s="1"/>
  <c r="W640" i="37" s="1"/>
  <c r="BW642" i="37"/>
  <c r="CB642" i="37" s="1"/>
  <c r="W642" i="37" s="1"/>
  <c r="BY609" i="37"/>
  <c r="CD609" i="37" s="1"/>
  <c r="AA609" i="37" s="1"/>
  <c r="AB609" i="37" s="1"/>
  <c r="BX667" i="37"/>
  <c r="CC667" i="37" s="1"/>
  <c r="Y667" i="37" s="1"/>
  <c r="Z667" i="37" s="1"/>
  <c r="BU669" i="37"/>
  <c r="BZ669" i="37" s="1"/>
  <c r="S669" i="37" s="1"/>
  <c r="AG669" i="37" s="1"/>
  <c r="T667" i="37"/>
  <c r="AN497" i="37"/>
  <c r="BY400" i="37"/>
  <c r="CD400" i="37" s="1"/>
  <c r="AA400" i="37" s="1"/>
  <c r="BX328" i="37"/>
  <c r="CC328" i="37" s="1"/>
  <c r="Y328" i="37" s="1"/>
  <c r="BY441" i="37"/>
  <c r="CD441" i="37" s="1"/>
  <c r="AA441" i="37" s="1"/>
  <c r="BV520" i="37"/>
  <c r="CA520" i="37" s="1"/>
  <c r="U520" i="37" s="1"/>
  <c r="BY492" i="37"/>
  <c r="CD492" i="37" s="1"/>
  <c r="AA492" i="37" s="1"/>
  <c r="BV595" i="37"/>
  <c r="CA595" i="37" s="1"/>
  <c r="U595" i="37" s="1"/>
  <c r="BV657" i="37"/>
  <c r="CA657" i="37" s="1"/>
  <c r="U657" i="37" s="1"/>
  <c r="BX697" i="37"/>
  <c r="CC697" i="37" s="1"/>
  <c r="Y697" i="37" s="1"/>
  <c r="BW717" i="37"/>
  <c r="CB717" i="37" s="1"/>
  <c r="W717" i="37" s="1"/>
  <c r="BW667" i="37"/>
  <c r="CB667" i="37" s="1"/>
  <c r="W667" i="37" s="1"/>
  <c r="X667" i="37" s="1"/>
  <c r="BV666" i="37"/>
  <c r="CA666" i="37" s="1"/>
  <c r="U666" i="37" s="1"/>
  <c r="V666" i="37" s="1"/>
  <c r="BB666" i="37" s="1"/>
  <c r="BV334" i="37"/>
  <c r="CA334" i="37" s="1"/>
  <c r="U334" i="37" s="1"/>
  <c r="BV328" i="37"/>
  <c r="CA328" i="37" s="1"/>
  <c r="U328" i="37" s="1"/>
  <c r="BY464" i="37"/>
  <c r="CD464" i="37" s="1"/>
  <c r="AA464" i="37" s="1"/>
  <c r="BX671" i="37"/>
  <c r="CC671" i="37" s="1"/>
  <c r="Y671" i="37" s="1"/>
  <c r="BX705" i="37"/>
  <c r="CC705" i="37" s="1"/>
  <c r="Y705" i="37" s="1"/>
  <c r="BV725" i="37"/>
  <c r="CA725" i="37" s="1"/>
  <c r="U725" i="37" s="1"/>
  <c r="BV667" i="37"/>
  <c r="CA667" i="37" s="1"/>
  <c r="U667" i="37" s="1"/>
  <c r="V667" i="37" s="1"/>
  <c r="BY469" i="37"/>
  <c r="CD469" i="37" s="1"/>
  <c r="AA469" i="37" s="1"/>
  <c r="BU328" i="37"/>
  <c r="BZ328" i="37" s="1"/>
  <c r="S328" i="37" s="1"/>
  <c r="X328" i="37" s="1"/>
  <c r="BX391" i="37"/>
  <c r="CC391" i="37" s="1"/>
  <c r="Y391" i="37" s="1"/>
  <c r="BW464" i="37"/>
  <c r="CB464" i="37" s="1"/>
  <c r="W464" i="37" s="1"/>
  <c r="X464" i="37" s="1"/>
  <c r="BV492" i="37"/>
  <c r="CA492" i="37" s="1"/>
  <c r="U492" i="37" s="1"/>
  <c r="V492" i="37" s="1"/>
  <c r="BV562" i="37"/>
  <c r="CA562" i="37" s="1"/>
  <c r="U562" i="37" s="1"/>
  <c r="BX718" i="37"/>
  <c r="CC718" i="37" s="1"/>
  <c r="Y718" i="37" s="1"/>
  <c r="Z718" i="37" s="1"/>
  <c r="BW605" i="37"/>
  <c r="CB605" i="37" s="1"/>
  <c r="W605" i="37" s="1"/>
  <c r="BY310" i="37"/>
  <c r="CD310" i="37" s="1"/>
  <c r="AA310" i="37" s="1"/>
  <c r="BY619" i="37"/>
  <c r="CD619" i="37" s="1"/>
  <c r="AA619" i="37" s="1"/>
  <c r="BX334" i="37"/>
  <c r="CC334" i="37" s="1"/>
  <c r="Y334" i="37" s="1"/>
  <c r="BV462" i="37"/>
  <c r="CA462" i="37" s="1"/>
  <c r="U462" i="37" s="1"/>
  <c r="BV464" i="37"/>
  <c r="CA464" i="37" s="1"/>
  <c r="U464" i="37" s="1"/>
  <c r="V464" i="37" s="1"/>
  <c r="BV483" i="37"/>
  <c r="CA483" i="37" s="1"/>
  <c r="U483" i="37" s="1"/>
  <c r="V483" i="37" s="1"/>
  <c r="BY598" i="37"/>
  <c r="CD598" i="37" s="1"/>
  <c r="AA598" i="37" s="1"/>
  <c r="BV566" i="37"/>
  <c r="CA566" i="37" s="1"/>
  <c r="U566" i="37" s="1"/>
  <c r="BV605" i="37"/>
  <c r="CA605" i="37" s="1"/>
  <c r="U605" i="37" s="1"/>
  <c r="BW686" i="37"/>
  <c r="CB686" i="37" s="1"/>
  <c r="W686" i="37" s="1"/>
  <c r="BU412" i="37"/>
  <c r="BZ412" i="37" s="1"/>
  <c r="S412" i="37" s="1"/>
  <c r="T412" i="37" s="1"/>
  <c r="BX424" i="37"/>
  <c r="CC424" i="37" s="1"/>
  <c r="Y424" i="37" s="1"/>
  <c r="BW478" i="37"/>
  <c r="CB478" i="37" s="1"/>
  <c r="W478" i="37" s="1"/>
  <c r="X478" i="37" s="1"/>
  <c r="BC478" i="37" s="1"/>
  <c r="BX513" i="37"/>
  <c r="CC513" i="37" s="1"/>
  <c r="Y513" i="37" s="1"/>
  <c r="BY650" i="37"/>
  <c r="CD650" i="37" s="1"/>
  <c r="AA650" i="37" s="1"/>
  <c r="AB650" i="37" s="1"/>
  <c r="BW307" i="37"/>
  <c r="CB307" i="37" s="1"/>
  <c r="W307" i="37" s="1"/>
  <c r="BX666" i="37"/>
  <c r="CC666" i="37" s="1"/>
  <c r="Y666" i="37" s="1"/>
  <c r="Z666" i="37" s="1"/>
  <c r="BD666" i="37" s="1"/>
  <c r="BV301" i="37"/>
  <c r="CA301" i="37" s="1"/>
  <c r="U301" i="37" s="1"/>
  <c r="BX369" i="37"/>
  <c r="CC369" i="37" s="1"/>
  <c r="Y369" i="37" s="1"/>
  <c r="Z369" i="37" s="1"/>
  <c r="BW412" i="37"/>
  <c r="CB412" i="37" s="1"/>
  <c r="W412" i="37" s="1"/>
  <c r="BY409" i="37"/>
  <c r="CD409" i="37" s="1"/>
  <c r="AA409" i="37" s="1"/>
  <c r="BW484" i="37"/>
  <c r="CB484" i="37" s="1"/>
  <c r="W484" i="37" s="1"/>
  <c r="BX517" i="37"/>
  <c r="CC517" i="37" s="1"/>
  <c r="Y517" i="37" s="1"/>
  <c r="BV519" i="37"/>
  <c r="CA519" i="37" s="1"/>
  <c r="U519" i="37" s="1"/>
  <c r="V519" i="37" s="1"/>
  <c r="BY520" i="37"/>
  <c r="CD520" i="37" s="1"/>
  <c r="AA520" i="37" s="1"/>
  <c r="BV593" i="37"/>
  <c r="CA593" i="37" s="1"/>
  <c r="U593" i="37" s="1"/>
  <c r="V593" i="37" s="1"/>
  <c r="AU667" i="37"/>
  <c r="BX629" i="37"/>
  <c r="CC629" i="37" s="1"/>
  <c r="Y629" i="37" s="1"/>
  <c r="BY653" i="37"/>
  <c r="CD653" i="37" s="1"/>
  <c r="AA653" i="37" s="1"/>
  <c r="V477" i="37"/>
  <c r="BB477" i="37" s="1"/>
  <c r="T307" i="37"/>
  <c r="AG442" i="37"/>
  <c r="V307" i="37"/>
  <c r="BB307" i="37" s="1"/>
  <c r="AB667" i="37"/>
  <c r="AR667" i="37" s="1"/>
  <c r="AN477" i="37"/>
  <c r="AG477" i="37"/>
  <c r="AU477" i="37"/>
  <c r="V548" i="37"/>
  <c r="AV548" i="37" s="1"/>
  <c r="AU548" i="37"/>
  <c r="AN548" i="37"/>
  <c r="AG548" i="37"/>
  <c r="T548" i="37"/>
  <c r="AG667" i="37"/>
  <c r="AC366" i="37"/>
  <c r="AZ366" i="37" s="1"/>
  <c r="BA366" i="37" s="1"/>
  <c r="AN694" i="37"/>
  <c r="AU307" i="37"/>
  <c r="AN478" i="37"/>
  <c r="AG478" i="37"/>
  <c r="AU694" i="37"/>
  <c r="Z307" i="37"/>
  <c r="X600" i="37"/>
  <c r="AU600" i="37"/>
  <c r="AG600" i="37"/>
  <c r="AB477" i="37"/>
  <c r="AI666" i="37"/>
  <c r="AP666" i="37"/>
  <c r="AW666" i="37"/>
  <c r="BC666" i="37"/>
  <c r="AG424" i="37"/>
  <c r="AU424" i="37"/>
  <c r="X424" i="37"/>
  <c r="BC424" i="37" s="1"/>
  <c r="T424" i="37"/>
  <c r="AN424" i="37"/>
  <c r="BD606" i="37"/>
  <c r="AJ606" i="37"/>
  <c r="AQ606" i="37"/>
  <c r="AX606" i="37"/>
  <c r="BY723" i="37"/>
  <c r="CD723" i="37" s="1"/>
  <c r="AA723" i="37" s="1"/>
  <c r="BX422" i="37"/>
  <c r="CC422" i="37" s="1"/>
  <c r="Y422" i="37" s="1"/>
  <c r="BU565" i="37"/>
  <c r="BZ565" i="37" s="1"/>
  <c r="S565" i="37" s="1"/>
  <c r="BW373" i="37"/>
  <c r="CB373" i="37" s="1"/>
  <c r="W373" i="37" s="1"/>
  <c r="BU701" i="37"/>
  <c r="BZ701" i="37" s="1"/>
  <c r="S701" i="37" s="1"/>
  <c r="Z548" i="37"/>
  <c r="BV709" i="37"/>
  <c r="CA709" i="37" s="1"/>
  <c r="U709" i="37" s="1"/>
  <c r="AB382" i="37"/>
  <c r="AK382" i="37" s="1"/>
  <c r="BU554" i="37"/>
  <c r="BZ554" i="37" s="1"/>
  <c r="S554" i="37" s="1"/>
  <c r="AU554" i="37" s="1"/>
  <c r="BU709" i="37"/>
  <c r="BZ709" i="37" s="1"/>
  <c r="S709" i="37" s="1"/>
  <c r="AU709" i="37" s="1"/>
  <c r="BV708" i="37"/>
  <c r="CA708" i="37" s="1"/>
  <c r="U708" i="37" s="1"/>
  <c r="BY615" i="37"/>
  <c r="CD615" i="37" s="1"/>
  <c r="AA615" i="37" s="1"/>
  <c r="AB615" i="37" s="1"/>
  <c r="BU352" i="37"/>
  <c r="BZ352" i="37" s="1"/>
  <c r="S352" i="37" s="1"/>
  <c r="BY728" i="37"/>
  <c r="CD728" i="37" s="1"/>
  <c r="AA728" i="37" s="1"/>
  <c r="BW701" i="37"/>
  <c r="CB701" i="37" s="1"/>
  <c r="W701" i="37" s="1"/>
  <c r="BW659" i="37"/>
  <c r="CB659" i="37" s="1"/>
  <c r="W659" i="37" s="1"/>
  <c r="BY455" i="37"/>
  <c r="CD455" i="37" s="1"/>
  <c r="AA455" i="37" s="1"/>
  <c r="BV387" i="37"/>
  <c r="CA387" i="37" s="1"/>
  <c r="U387" i="37" s="1"/>
  <c r="BX565" i="37"/>
  <c r="CC565" i="37" s="1"/>
  <c r="Y565" i="37" s="1"/>
  <c r="BX701" i="37"/>
  <c r="CC701" i="37" s="1"/>
  <c r="Y701" i="37" s="1"/>
  <c r="BU401" i="37"/>
  <c r="BZ401" i="37" s="1"/>
  <c r="S401" i="37" s="1"/>
  <c r="BV627" i="37"/>
  <c r="CA627" i="37" s="1"/>
  <c r="U627" i="37" s="1"/>
  <c r="BU659" i="37"/>
  <c r="BZ659" i="37" s="1"/>
  <c r="S659" i="37" s="1"/>
  <c r="AG659" i="37" s="1"/>
  <c r="BU455" i="37"/>
  <c r="BZ455" i="37" s="1"/>
  <c r="S455" i="37" s="1"/>
  <c r="T455" i="37" s="1"/>
  <c r="BY405" i="37"/>
  <c r="CD405" i="37" s="1"/>
  <c r="AA405" i="37" s="1"/>
  <c r="BY422" i="37"/>
  <c r="CD422" i="37" s="1"/>
  <c r="AA422" i="37" s="1"/>
  <c r="BU460" i="37"/>
  <c r="BZ460" i="37" s="1"/>
  <c r="S460" i="37" s="1"/>
  <c r="AN460" i="37" s="1"/>
  <c r="BY451" i="37"/>
  <c r="CD451" i="37" s="1"/>
  <c r="AA451" i="37" s="1"/>
  <c r="BV684" i="37"/>
  <c r="CA684" i="37" s="1"/>
  <c r="U684" i="37" s="1"/>
  <c r="BU627" i="37"/>
  <c r="BZ627" i="37" s="1"/>
  <c r="S627" i="37" s="1"/>
  <c r="BW708" i="37"/>
  <c r="CB708" i="37" s="1"/>
  <c r="W708" i="37" s="1"/>
  <c r="BU326" i="37"/>
  <c r="BZ326" i="37" s="1"/>
  <c r="S326" i="37" s="1"/>
  <c r="T326" i="37" s="1"/>
  <c r="AN382" i="37"/>
  <c r="AU438" i="37"/>
  <c r="AG438" i="37"/>
  <c r="AN438" i="37"/>
  <c r="Z563" i="37"/>
  <c r="BV701" i="37"/>
  <c r="CA701" i="37" s="1"/>
  <c r="U701" i="37" s="1"/>
  <c r="BY306" i="37"/>
  <c r="CD306" i="37" s="1"/>
  <c r="AA306" i="37" s="1"/>
  <c r="BV434" i="37"/>
  <c r="CA434" i="37" s="1"/>
  <c r="U434" i="37" s="1"/>
  <c r="T382" i="37"/>
  <c r="BX659" i="37"/>
  <c r="CC659" i="37" s="1"/>
  <c r="Y659" i="37" s="1"/>
  <c r="BX728" i="37"/>
  <c r="CC728" i="37" s="1"/>
  <c r="Y728" i="37" s="1"/>
  <c r="AG382" i="37"/>
  <c r="BX302" i="37"/>
  <c r="CC302" i="37" s="1"/>
  <c r="Y302" i="37" s="1"/>
  <c r="BW335" i="37"/>
  <c r="CB335" i="37" s="1"/>
  <c r="W335" i="37" s="1"/>
  <c r="X335" i="37" s="1"/>
  <c r="BV401" i="37"/>
  <c r="CA401" i="37" s="1"/>
  <c r="U401" i="37" s="1"/>
  <c r="BW404" i="37"/>
  <c r="CB404" i="37" s="1"/>
  <c r="W404" i="37" s="1"/>
  <c r="X404" i="37" s="1"/>
  <c r="BW566" i="37"/>
  <c r="CB566" i="37" s="1"/>
  <c r="W566" i="37" s="1"/>
  <c r="BV596" i="37"/>
  <c r="CA596" i="37" s="1"/>
  <c r="U596" i="37" s="1"/>
  <c r="BX709" i="37"/>
  <c r="CC709" i="37" s="1"/>
  <c r="Y709" i="37" s="1"/>
  <c r="X616" i="37"/>
  <c r="AG616" i="37"/>
  <c r="AN616" i="37"/>
  <c r="AU616" i="37"/>
  <c r="V382" i="37"/>
  <c r="BB382" i="37" s="1"/>
  <c r="BV404" i="37"/>
  <c r="CA404" i="37" s="1"/>
  <c r="U404" i="37" s="1"/>
  <c r="V404" i="37" s="1"/>
  <c r="BY431" i="37"/>
  <c r="CD431" i="37" s="1"/>
  <c r="AA431" i="37" s="1"/>
  <c r="AB431" i="37" s="1"/>
  <c r="BW485" i="37"/>
  <c r="CB485" i="37" s="1"/>
  <c r="W485" i="37" s="1"/>
  <c r="X485" i="37" s="1"/>
  <c r="BU542" i="37"/>
  <c r="BZ542" i="37" s="1"/>
  <c r="S542" i="37" s="1"/>
  <c r="AB542" i="37" s="1"/>
  <c r="BY576" i="37"/>
  <c r="CD576" i="37" s="1"/>
  <c r="AA576" i="37" s="1"/>
  <c r="BV648" i="37"/>
  <c r="CA648" i="37" s="1"/>
  <c r="U648" i="37" s="1"/>
  <c r="BV320" i="37"/>
  <c r="CA320" i="37" s="1"/>
  <c r="U320" i="37" s="1"/>
  <c r="BV381" i="37"/>
  <c r="CA381" i="37" s="1"/>
  <c r="U381" i="37" s="1"/>
  <c r="BY348" i="37"/>
  <c r="CD348" i="37" s="1"/>
  <c r="AA348" i="37" s="1"/>
  <c r="AB348" i="37" s="1"/>
  <c r="BY392" i="37"/>
  <c r="CD392" i="37" s="1"/>
  <c r="AA392" i="37" s="1"/>
  <c r="BY724" i="37"/>
  <c r="CD724" i="37" s="1"/>
  <c r="AA724" i="37" s="1"/>
  <c r="BX679" i="37"/>
  <c r="CC679" i="37" s="1"/>
  <c r="Y679" i="37" s="1"/>
  <c r="BY462" i="37"/>
  <c r="CD462" i="37" s="1"/>
  <c r="AA462" i="37" s="1"/>
  <c r="BU333" i="37"/>
  <c r="BZ333" i="37" s="1"/>
  <c r="S333" i="37" s="1"/>
  <c r="BW679" i="37"/>
  <c r="CB679" i="37" s="1"/>
  <c r="W679" i="37" s="1"/>
  <c r="BW455" i="37"/>
  <c r="CB455" i="37" s="1"/>
  <c r="W455" i="37" s="1"/>
  <c r="BV679" i="37"/>
  <c r="CA679" i="37" s="1"/>
  <c r="U679" i="37" s="1"/>
  <c r="BU708" i="37"/>
  <c r="BZ708" i="37" s="1"/>
  <c r="S708" i="37" s="1"/>
  <c r="AU708" i="37" s="1"/>
  <c r="BV333" i="37"/>
  <c r="CA333" i="37" s="1"/>
  <c r="U333" i="37" s="1"/>
  <c r="V333" i="37" s="1"/>
  <c r="BY458" i="37"/>
  <c r="CD458" i="37" s="1"/>
  <c r="AA458" i="37" s="1"/>
  <c r="AB458" i="37" s="1"/>
  <c r="BX546" i="37"/>
  <c r="CC546" i="37" s="1"/>
  <c r="Y546" i="37" s="1"/>
  <c r="Z546" i="37" s="1"/>
  <c r="BU561" i="37"/>
  <c r="BZ561" i="37" s="1"/>
  <c r="S561" i="37" s="1"/>
  <c r="V561" i="37" s="1"/>
  <c r="BW684" i="37"/>
  <c r="CB684" i="37" s="1"/>
  <c r="W684" i="37" s="1"/>
  <c r="BW723" i="37"/>
  <c r="CB723" i="37" s="1"/>
  <c r="W723" i="37" s="1"/>
  <c r="BU679" i="37"/>
  <c r="BZ679" i="37" s="1"/>
  <c r="S679" i="37" s="1"/>
  <c r="BY642" i="37"/>
  <c r="CD642" i="37" s="1"/>
  <c r="AA642" i="37" s="1"/>
  <c r="BY652" i="37"/>
  <c r="CD652" i="37" s="1"/>
  <c r="AA652" i="37" s="1"/>
  <c r="AB652" i="37" s="1"/>
  <c r="AB548" i="37"/>
  <c r="BY302" i="37"/>
  <c r="CD302" i="37" s="1"/>
  <c r="AA302" i="37" s="1"/>
  <c r="BU428" i="37"/>
  <c r="BZ428" i="37" s="1"/>
  <c r="S428" i="37" s="1"/>
  <c r="AN428" i="37" s="1"/>
  <c r="BW470" i="37"/>
  <c r="CB470" i="37" s="1"/>
  <c r="W470" i="37" s="1"/>
  <c r="BW538" i="37"/>
  <c r="CB538" i="37" s="1"/>
  <c r="W538" i="37" s="1"/>
  <c r="BY538" i="37"/>
  <c r="CD538" i="37" s="1"/>
  <c r="AA538" i="37" s="1"/>
  <c r="BV642" i="37"/>
  <c r="CA642" i="37" s="1"/>
  <c r="U642" i="37" s="1"/>
  <c r="BY709" i="37"/>
  <c r="CD709" i="37" s="1"/>
  <c r="AA709" i="37" s="1"/>
  <c r="AN563" i="37"/>
  <c r="AU590" i="37"/>
  <c r="AN590" i="37"/>
  <c r="AG590" i="37"/>
  <c r="X382" i="37"/>
  <c r="BC382" i="37" s="1"/>
  <c r="BY371" i="37"/>
  <c r="CD371" i="37" s="1"/>
  <c r="AA371" i="37" s="1"/>
  <c r="BU441" i="37"/>
  <c r="BZ441" i="37" s="1"/>
  <c r="S441" i="37" s="1"/>
  <c r="BW562" i="37"/>
  <c r="CB562" i="37" s="1"/>
  <c r="W562" i="37" s="1"/>
  <c r="BW568" i="37"/>
  <c r="CB568" i="37" s="1"/>
  <c r="W568" i="37" s="1"/>
  <c r="BU642" i="37"/>
  <c r="BZ642" i="37" s="1"/>
  <c r="S642" i="37" s="1"/>
  <c r="BY670" i="37"/>
  <c r="CD670" i="37" s="1"/>
  <c r="AA670" i="37" s="1"/>
  <c r="BV728" i="37"/>
  <c r="CA728" i="37" s="1"/>
  <c r="U728" i="37" s="1"/>
  <c r="Z424" i="37"/>
  <c r="BD424" i="37" s="1"/>
  <c r="BW301" i="37"/>
  <c r="CB301" i="37" s="1"/>
  <c r="W301" i="37" s="1"/>
  <c r="BU370" i="37"/>
  <c r="BZ370" i="37" s="1"/>
  <c r="S370" i="37" s="1"/>
  <c r="BV409" i="37"/>
  <c r="CA409" i="37" s="1"/>
  <c r="U409" i="37" s="1"/>
  <c r="BX394" i="37"/>
  <c r="CC394" i="37" s="1"/>
  <c r="Y394" i="37" s="1"/>
  <c r="BV460" i="37"/>
  <c r="CA460" i="37" s="1"/>
  <c r="U460" i="37" s="1"/>
  <c r="BW587" i="37"/>
  <c r="CB587" i="37" s="1"/>
  <c r="W587" i="37" s="1"/>
  <c r="X587" i="37" s="1"/>
  <c r="BX615" i="37"/>
  <c r="CC615" i="37" s="1"/>
  <c r="Y615" i="37" s="1"/>
  <c r="BX708" i="37"/>
  <c r="CC708" i="37" s="1"/>
  <c r="Y708" i="37" s="1"/>
  <c r="BU728" i="37"/>
  <c r="BZ728" i="37" s="1"/>
  <c r="S728" i="37" s="1"/>
  <c r="BV305" i="37"/>
  <c r="CA305" i="37" s="1"/>
  <c r="U305" i="37" s="1"/>
  <c r="BX357" i="37"/>
  <c r="CC357" i="37" s="1"/>
  <c r="Y357" i="37" s="1"/>
  <c r="BU394" i="37"/>
  <c r="BZ394" i="37" s="1"/>
  <c r="S394" i="37" s="1"/>
  <c r="T394" i="37" s="1"/>
  <c r="BY565" i="37"/>
  <c r="CD565" i="37" s="1"/>
  <c r="AA565" i="37" s="1"/>
  <c r="BW615" i="37"/>
  <c r="CB615" i="37" s="1"/>
  <c r="W615" i="37" s="1"/>
  <c r="X615" i="37" s="1"/>
  <c r="BV322" i="37"/>
  <c r="CA322" i="37" s="1"/>
  <c r="U322" i="37" s="1"/>
  <c r="Z382" i="37"/>
  <c r="AQ382" i="37" s="1"/>
  <c r="BW357" i="37"/>
  <c r="CB357" i="37" s="1"/>
  <c r="W357" i="37" s="1"/>
  <c r="BV439" i="37"/>
  <c r="CA439" i="37" s="1"/>
  <c r="U439" i="37" s="1"/>
  <c r="V439" i="37" s="1"/>
  <c r="BY394" i="37"/>
  <c r="CD394" i="37" s="1"/>
  <c r="AA394" i="37" s="1"/>
  <c r="BU454" i="37"/>
  <c r="BZ454" i="37" s="1"/>
  <c r="S454" i="37" s="1"/>
  <c r="AG454" i="37" s="1"/>
  <c r="BX485" i="37"/>
  <c r="CC485" i="37" s="1"/>
  <c r="Y485" i="37" s="1"/>
  <c r="BV615" i="37"/>
  <c r="CA615" i="37" s="1"/>
  <c r="U615" i="37" s="1"/>
  <c r="V615" i="37" s="1"/>
  <c r="BV724" i="37"/>
  <c r="CA724" i="37" s="1"/>
  <c r="U724" i="37" s="1"/>
  <c r="BW333" i="37"/>
  <c r="CB333" i="37" s="1"/>
  <c r="W333" i="37" s="1"/>
  <c r="X333" i="37" s="1"/>
  <c r="BV357" i="37"/>
  <c r="CA357" i="37" s="1"/>
  <c r="U357" i="37" s="1"/>
  <c r="BX403" i="37"/>
  <c r="CC403" i="37" s="1"/>
  <c r="Y403" i="37" s="1"/>
  <c r="Z403" i="37" s="1"/>
  <c r="BX455" i="37"/>
  <c r="CC455" i="37" s="1"/>
  <c r="Y455" i="37" s="1"/>
  <c r="BV569" i="37"/>
  <c r="CA569" i="37" s="1"/>
  <c r="U569" i="37" s="1"/>
  <c r="BY659" i="37"/>
  <c r="CD659" i="37" s="1"/>
  <c r="AA659" i="37" s="1"/>
  <c r="BW697" i="37"/>
  <c r="CB697" i="37" s="1"/>
  <c r="W697" i="37" s="1"/>
  <c r="BY646" i="37"/>
  <c r="CD646" i="37" s="1"/>
  <c r="AA646" i="37" s="1"/>
  <c r="BU357" i="37"/>
  <c r="BZ357" i="37" s="1"/>
  <c r="S357" i="37" s="1"/>
  <c r="BW403" i="37"/>
  <c r="CB403" i="37" s="1"/>
  <c r="W403" i="37" s="1"/>
  <c r="X403" i="37" s="1"/>
  <c r="BX562" i="37"/>
  <c r="CC562" i="37" s="1"/>
  <c r="Y562" i="37" s="1"/>
  <c r="BX529" i="37"/>
  <c r="CC529" i="37" s="1"/>
  <c r="Y529" i="37" s="1"/>
  <c r="BU569" i="37"/>
  <c r="BZ569" i="37" s="1"/>
  <c r="S569" i="37" s="1"/>
  <c r="AU569" i="37" s="1"/>
  <c r="BU566" i="37"/>
  <c r="BZ566" i="37" s="1"/>
  <c r="S566" i="37" s="1"/>
  <c r="AG566" i="37" s="1"/>
  <c r="BW705" i="37"/>
  <c r="CB705" i="37" s="1"/>
  <c r="W705" i="37" s="1"/>
  <c r="BX690" i="37"/>
  <c r="CC690" i="37" s="1"/>
  <c r="Y690" i="37" s="1"/>
  <c r="BV715" i="37"/>
  <c r="CA715" i="37" s="1"/>
  <c r="U715" i="37" s="1"/>
  <c r="T694" i="37"/>
  <c r="BW422" i="37"/>
  <c r="CB422" i="37" s="1"/>
  <c r="W422" i="37" s="1"/>
  <c r="BV403" i="37"/>
  <c r="CA403" i="37" s="1"/>
  <c r="U403" i="37" s="1"/>
  <c r="V403" i="37" s="1"/>
  <c r="BX648" i="37"/>
  <c r="CC648" i="37" s="1"/>
  <c r="Y648" i="37" s="1"/>
  <c r="BY694" i="37"/>
  <c r="CD694" i="37" s="1"/>
  <c r="AA694" i="37" s="1"/>
  <c r="AB694" i="37" s="1"/>
  <c r="BX301" i="37"/>
  <c r="CC301" i="37" s="1"/>
  <c r="Y301" i="37" s="1"/>
  <c r="BX345" i="37"/>
  <c r="CC345" i="37" s="1"/>
  <c r="Y345" i="37" s="1"/>
  <c r="BU409" i="37"/>
  <c r="BZ409" i="37" s="1"/>
  <c r="S409" i="37" s="1"/>
  <c r="AU409" i="37" s="1"/>
  <c r="BX632" i="37"/>
  <c r="CC632" i="37" s="1"/>
  <c r="Y632" i="37" s="1"/>
  <c r="BW718" i="37"/>
  <c r="CB718" i="37" s="1"/>
  <c r="W718" i="37" s="1"/>
  <c r="X718" i="37" s="1"/>
  <c r="BW724" i="37"/>
  <c r="CB724" i="37" s="1"/>
  <c r="W724" i="37" s="1"/>
  <c r="X724" i="37" s="1"/>
  <c r="BX723" i="37"/>
  <c r="CC723" i="37" s="1"/>
  <c r="Y723" i="37" s="1"/>
  <c r="AN474" i="37"/>
  <c r="AU474" i="37"/>
  <c r="BW345" i="37"/>
  <c r="CB345" i="37" s="1"/>
  <c r="W345" i="37" s="1"/>
  <c r="X345" i="37" s="1"/>
  <c r="BX348" i="37"/>
  <c r="CC348" i="37" s="1"/>
  <c r="Y348" i="37" s="1"/>
  <c r="Z348" i="37" s="1"/>
  <c r="BX356" i="37"/>
  <c r="CC356" i="37" s="1"/>
  <c r="Y356" i="37" s="1"/>
  <c r="Z356" i="37" s="1"/>
  <c r="BW565" i="37"/>
  <c r="CB565" i="37" s="1"/>
  <c r="W565" i="37" s="1"/>
  <c r="BY531" i="37"/>
  <c r="CD531" i="37" s="1"/>
  <c r="AA531" i="37" s="1"/>
  <c r="AB531" i="37" s="1"/>
  <c r="BV632" i="37"/>
  <c r="CA632" i="37" s="1"/>
  <c r="U632" i="37" s="1"/>
  <c r="BW738" i="37"/>
  <c r="CB738" i="37" s="1"/>
  <c r="W738" i="37" s="1"/>
  <c r="BU704" i="37"/>
  <c r="BZ704" i="37" s="1"/>
  <c r="S704" i="37" s="1"/>
  <c r="Z704" i="37" s="1"/>
  <c r="BX735" i="37"/>
  <c r="CC735" i="37" s="1"/>
  <c r="Y735" i="37" s="1"/>
  <c r="BU723" i="37"/>
  <c r="BZ723" i="37" s="1"/>
  <c r="S723" i="37" s="1"/>
  <c r="X307" i="37"/>
  <c r="BW348" i="37"/>
  <c r="CB348" i="37" s="1"/>
  <c r="W348" i="37" s="1"/>
  <c r="X348" i="37" s="1"/>
  <c r="BX475" i="37"/>
  <c r="CC475" i="37" s="1"/>
  <c r="Y475" i="37" s="1"/>
  <c r="BU632" i="37"/>
  <c r="BZ632" i="37" s="1"/>
  <c r="S632" i="37" s="1"/>
  <c r="AN632" i="37" s="1"/>
  <c r="AG563" i="37"/>
  <c r="BU334" i="37"/>
  <c r="BZ334" i="37" s="1"/>
  <c r="S334" i="37" s="1"/>
  <c r="BY386" i="37"/>
  <c r="CD386" i="37" s="1"/>
  <c r="AA386" i="37" s="1"/>
  <c r="BU444" i="37"/>
  <c r="BZ444" i="37" s="1"/>
  <c r="S444" i="37" s="1"/>
  <c r="BU568" i="37"/>
  <c r="BZ568" i="37" s="1"/>
  <c r="S568" i="37" s="1"/>
  <c r="AU568" i="37" s="1"/>
  <c r="BY632" i="37"/>
  <c r="CD632" i="37" s="1"/>
  <c r="AA632" i="37" s="1"/>
  <c r="BY690" i="37"/>
  <c r="CD690" i="37" s="1"/>
  <c r="AA690" i="37" s="1"/>
  <c r="AB690" i="37" s="1"/>
  <c r="V424" i="37"/>
  <c r="BB424" i="37" s="1"/>
  <c r="AG307" i="37"/>
  <c r="AU563" i="37"/>
  <c r="BY496" i="37"/>
  <c r="CD496" i="37" s="1"/>
  <c r="AA496" i="37" s="1"/>
  <c r="BU496" i="37"/>
  <c r="BZ496" i="37" s="1"/>
  <c r="S496" i="37" s="1"/>
  <c r="T496" i="37" s="1"/>
  <c r="AR307" i="37"/>
  <c r="AY307" i="37"/>
  <c r="AK307" i="37"/>
  <c r="AR683" i="37"/>
  <c r="AK683" i="37"/>
  <c r="AY683" i="37"/>
  <c r="AK606" i="37"/>
  <c r="AY606" i="37"/>
  <c r="AR606" i="37"/>
  <c r="AN318" i="37"/>
  <c r="AU318" i="37"/>
  <c r="V318" i="37"/>
  <c r="X318" i="37"/>
  <c r="Z318" i="37"/>
  <c r="AB318" i="37"/>
  <c r="AG318" i="37"/>
  <c r="AR600" i="37"/>
  <c r="AK600" i="37"/>
  <c r="AY600" i="37"/>
  <c r="AK625" i="37"/>
  <c r="AR625" i="37"/>
  <c r="AY625" i="37"/>
  <c r="AK497" i="37"/>
  <c r="AR497" i="37"/>
  <c r="AY497" i="37"/>
  <c r="BD625" i="37"/>
  <c r="AQ625" i="37"/>
  <c r="AJ625" i="37"/>
  <c r="AX625" i="37"/>
  <c r="AU353" i="37"/>
  <c r="AG353" i="37"/>
  <c r="AN353" i="37"/>
  <c r="BD477" i="37"/>
  <c r="AJ477" i="37"/>
  <c r="AQ477" i="37"/>
  <c r="AX477" i="37"/>
  <c r="AN519" i="37"/>
  <c r="AU519" i="37"/>
  <c r="AG519" i="37"/>
  <c r="V348" i="37"/>
  <c r="AG348" i="37"/>
  <c r="AN348" i="37"/>
  <c r="AU348" i="37"/>
  <c r="AH474" i="37"/>
  <c r="AO474" i="37"/>
  <c r="AV474" i="37"/>
  <c r="AC474" i="37"/>
  <c r="BB474" i="37"/>
  <c r="AU513" i="37"/>
  <c r="X513" i="37"/>
  <c r="Z513" i="37"/>
  <c r="AB513" i="37"/>
  <c r="AG513" i="37"/>
  <c r="AN513" i="37"/>
  <c r="AO442" i="37"/>
  <c r="AN654" i="37"/>
  <c r="AU654" i="37"/>
  <c r="AG654" i="37"/>
  <c r="AC350" i="37"/>
  <c r="AG736" i="37"/>
  <c r="AU736" i="37"/>
  <c r="Z736" i="37"/>
  <c r="AN736" i="37"/>
  <c r="AR382" i="37"/>
  <c r="AV625" i="37"/>
  <c r="AH625" i="37"/>
  <c r="AO625" i="37"/>
  <c r="AC625" i="37"/>
  <c r="BB625" i="37"/>
  <c r="AG335" i="37"/>
  <c r="AN335" i="37"/>
  <c r="AU335" i="37"/>
  <c r="AU435" i="37"/>
  <c r="AG435" i="37"/>
  <c r="AN435" i="37"/>
  <c r="BD478" i="37"/>
  <c r="AQ478" i="37"/>
  <c r="AX478" i="37"/>
  <c r="AJ478" i="37"/>
  <c r="AG668" i="37"/>
  <c r="AN668" i="37"/>
  <c r="AU668" i="37"/>
  <c r="BD350" i="37"/>
  <c r="AJ350" i="37"/>
  <c r="AQ350" i="37"/>
  <c r="AX350" i="37"/>
  <c r="AH683" i="37"/>
  <c r="AO683" i="37"/>
  <c r="AV683" i="37"/>
  <c r="BB683" i="37"/>
  <c r="AC683" i="37"/>
  <c r="AK478" i="37"/>
  <c r="AR478" i="37"/>
  <c r="AY478" i="37"/>
  <c r="AU437" i="37"/>
  <c r="AG437" i="37"/>
  <c r="AN437" i="37"/>
  <c r="BY570" i="37"/>
  <c r="CD570" i="37" s="1"/>
  <c r="AA570" i="37" s="1"/>
  <c r="BU570" i="37"/>
  <c r="BZ570" i="37" s="1"/>
  <c r="S570" i="37" s="1"/>
  <c r="BV570" i="37"/>
  <c r="CA570" i="37" s="1"/>
  <c r="U570" i="37" s="1"/>
  <c r="BW570" i="37"/>
  <c r="CB570" i="37" s="1"/>
  <c r="W570" i="37" s="1"/>
  <c r="BX570" i="37"/>
  <c r="CC570" i="37" s="1"/>
  <c r="Y570" i="37" s="1"/>
  <c r="BC625" i="37"/>
  <c r="AI625" i="37"/>
  <c r="AP625" i="37"/>
  <c r="AW625" i="37"/>
  <c r="BW703" i="37"/>
  <c r="CB703" i="37" s="1"/>
  <c r="W703" i="37" s="1"/>
  <c r="BV703" i="37"/>
  <c r="CA703" i="37" s="1"/>
  <c r="U703" i="37" s="1"/>
  <c r="AG546" i="37"/>
  <c r="AN546" i="37"/>
  <c r="AU546" i="37"/>
  <c r="X710" i="37"/>
  <c r="AB710" i="37"/>
  <c r="AG710" i="37"/>
  <c r="AU710" i="37"/>
  <c r="Z710" i="37"/>
  <c r="AN710" i="37"/>
  <c r="AH478" i="37"/>
  <c r="AO478" i="37"/>
  <c r="AV478" i="37"/>
  <c r="AC478" i="37"/>
  <c r="BB478" i="37"/>
  <c r="AU303" i="37"/>
  <c r="AG303" i="37"/>
  <c r="AN303" i="37"/>
  <c r="AJ497" i="37"/>
  <c r="AQ497" i="37"/>
  <c r="BD497" i="37"/>
  <c r="AX497" i="37"/>
  <c r="BD474" i="37"/>
  <c r="AX474" i="37"/>
  <c r="AJ474" i="37"/>
  <c r="AQ474" i="37"/>
  <c r="AK474" i="37"/>
  <c r="AY474" i="37"/>
  <c r="AR474" i="37"/>
  <c r="BC651" i="37"/>
  <c r="AI651" i="37"/>
  <c r="AW651" i="37"/>
  <c r="AP651" i="37"/>
  <c r="Z431" i="37"/>
  <c r="AG431" i="37"/>
  <c r="V431" i="37"/>
  <c r="AN431" i="37"/>
  <c r="AU431" i="37"/>
  <c r="BB497" i="37"/>
  <c r="AH497" i="37"/>
  <c r="AO497" i="37"/>
  <c r="AV497" i="37"/>
  <c r="V650" i="37"/>
  <c r="X650" i="37"/>
  <c r="AN650" i="37"/>
  <c r="AG650" i="37"/>
  <c r="AU650" i="37"/>
  <c r="Z650" i="37"/>
  <c r="T650" i="37"/>
  <c r="AN711" i="37"/>
  <c r="X711" i="37"/>
  <c r="Z711" i="37"/>
  <c r="V711" i="37"/>
  <c r="AB711" i="37"/>
  <c r="AG711" i="37"/>
  <c r="AU711" i="37"/>
  <c r="BC683" i="37"/>
  <c r="AI683" i="37"/>
  <c r="AP683" i="37"/>
  <c r="AW683" i="37"/>
  <c r="AU330" i="37"/>
  <c r="V330" i="37"/>
  <c r="Z330" i="37"/>
  <c r="AG330" i="37"/>
  <c r="AN330" i="37"/>
  <c r="BV354" i="37"/>
  <c r="CA354" i="37" s="1"/>
  <c r="U354" i="37" s="1"/>
  <c r="AB347" i="37"/>
  <c r="AG347" i="37"/>
  <c r="AN347" i="37"/>
  <c r="AU347" i="37"/>
  <c r="V347" i="37"/>
  <c r="X347" i="37"/>
  <c r="BX404" i="37"/>
  <c r="CC404" i="37" s="1"/>
  <c r="Y404" i="37" s="1"/>
  <c r="Z404" i="37" s="1"/>
  <c r="BW394" i="37"/>
  <c r="CB394" i="37" s="1"/>
  <c r="W394" i="37" s="1"/>
  <c r="BW416" i="37"/>
  <c r="CB416" i="37" s="1"/>
  <c r="W416" i="37" s="1"/>
  <c r="BV470" i="37"/>
  <c r="CA470" i="37" s="1"/>
  <c r="U470" i="37" s="1"/>
  <c r="BY470" i="37"/>
  <c r="CD470" i="37" s="1"/>
  <c r="AA470" i="37" s="1"/>
  <c r="V450" i="37"/>
  <c r="X450" i="37"/>
  <c r="Z450" i="37"/>
  <c r="AB450" i="37"/>
  <c r="AG450" i="37"/>
  <c r="AN450" i="37"/>
  <c r="AU450" i="37"/>
  <c r="AU436" i="37"/>
  <c r="X436" i="37"/>
  <c r="Z436" i="37"/>
  <c r="AG436" i="37"/>
  <c r="AN436" i="37"/>
  <c r="BU588" i="37"/>
  <c r="BZ588" i="37" s="1"/>
  <c r="S588" i="37" s="1"/>
  <c r="BX677" i="37"/>
  <c r="CC677" i="37" s="1"/>
  <c r="Y677" i="37" s="1"/>
  <c r="Z677" i="37" s="1"/>
  <c r="BY663" i="37"/>
  <c r="CD663" i="37" s="1"/>
  <c r="AA663" i="37" s="1"/>
  <c r="BY736" i="37"/>
  <c r="CD736" i="37" s="1"/>
  <c r="AA736" i="37" s="1"/>
  <c r="AB736" i="37" s="1"/>
  <c r="BY734" i="37"/>
  <c r="CD734" i="37" s="1"/>
  <c r="AA734" i="37" s="1"/>
  <c r="AU393" i="37"/>
  <c r="V393" i="37"/>
  <c r="X393" i="37"/>
  <c r="Z393" i="37"/>
  <c r="AB393" i="37"/>
  <c r="AG393" i="37"/>
  <c r="AN393" i="37"/>
  <c r="Z532" i="37"/>
  <c r="AB532" i="37"/>
  <c r="AG532" i="37"/>
  <c r="AU532" i="37"/>
  <c r="X532" i="37"/>
  <c r="AN532" i="37"/>
  <c r="BX557" i="37"/>
  <c r="CC557" i="37" s="1"/>
  <c r="Y557" i="37" s="1"/>
  <c r="BY557" i="37"/>
  <c r="CD557" i="37" s="1"/>
  <c r="AA557" i="37" s="1"/>
  <c r="BU557" i="37"/>
  <c r="BZ557" i="37" s="1"/>
  <c r="S557" i="37" s="1"/>
  <c r="BW557" i="37"/>
  <c r="CB557" i="37" s="1"/>
  <c r="W557" i="37" s="1"/>
  <c r="BW695" i="37"/>
  <c r="CB695" i="37" s="1"/>
  <c r="W695" i="37" s="1"/>
  <c r="X695" i="37" s="1"/>
  <c r="BY695" i="37"/>
  <c r="CD695" i="37" s="1"/>
  <c r="AA695" i="37" s="1"/>
  <c r="AB695" i="37" s="1"/>
  <c r="BX695" i="37"/>
  <c r="CC695" i="37" s="1"/>
  <c r="Y695" i="37" s="1"/>
  <c r="Z695" i="37" s="1"/>
  <c r="BX396" i="37"/>
  <c r="CC396" i="37" s="1"/>
  <c r="Y396" i="37" s="1"/>
  <c r="AG429" i="37"/>
  <c r="AN429" i="37"/>
  <c r="AU429" i="37"/>
  <c r="AU449" i="37"/>
  <c r="X449" i="37"/>
  <c r="Z449" i="37"/>
  <c r="AB449" i="37"/>
  <c r="AG449" i="37"/>
  <c r="AN449" i="37"/>
  <c r="V449" i="37"/>
  <c r="AN549" i="37"/>
  <c r="V549" i="37"/>
  <c r="X549" i="37"/>
  <c r="Z549" i="37"/>
  <c r="AB549" i="37"/>
  <c r="AG549" i="37"/>
  <c r="AU549" i="37"/>
  <c r="AU492" i="37"/>
  <c r="AB492" i="37"/>
  <c r="X492" i="37"/>
  <c r="Z492" i="37"/>
  <c r="AG492" i="37"/>
  <c r="AN492" i="37"/>
  <c r="BV542" i="37"/>
  <c r="CA542" i="37" s="1"/>
  <c r="U542" i="37" s="1"/>
  <c r="V542" i="37" s="1"/>
  <c r="AN576" i="37"/>
  <c r="V576" i="37"/>
  <c r="X576" i="37"/>
  <c r="Z576" i="37"/>
  <c r="AB576" i="37"/>
  <c r="AG576" i="37"/>
  <c r="AU576" i="37"/>
  <c r="BW588" i="37"/>
  <c r="CB588" i="37" s="1"/>
  <c r="W588" i="37" s="1"/>
  <c r="BD651" i="37"/>
  <c r="AJ651" i="37"/>
  <c r="AQ651" i="37"/>
  <c r="AX651" i="37"/>
  <c r="BW677" i="37"/>
  <c r="CB677" i="37" s="1"/>
  <c r="W677" i="37" s="1"/>
  <c r="X677" i="37" s="1"/>
  <c r="AU628" i="37"/>
  <c r="V628" i="37"/>
  <c r="X628" i="37"/>
  <c r="AG628" i="37"/>
  <c r="AN628" i="37"/>
  <c r="X327" i="37"/>
  <c r="AB327" i="37"/>
  <c r="AG327" i="37"/>
  <c r="AN327" i="37"/>
  <c r="AU327" i="37"/>
  <c r="AU461" i="37"/>
  <c r="X461" i="37"/>
  <c r="Z461" i="37"/>
  <c r="AG461" i="37"/>
  <c r="AN461" i="37"/>
  <c r="V461" i="37"/>
  <c r="AB461" i="37"/>
  <c r="BD366" i="37"/>
  <c r="AQ366" i="37"/>
  <c r="AX366" i="37"/>
  <c r="AJ366" i="37"/>
  <c r="AN539" i="37"/>
  <c r="AB539" i="37"/>
  <c r="AG539" i="37"/>
  <c r="AU539" i="37"/>
  <c r="AU542" i="37"/>
  <c r="Z566" i="37"/>
  <c r="Z607" i="37"/>
  <c r="AB607" i="37"/>
  <c r="AG607" i="37"/>
  <c r="AN607" i="37"/>
  <c r="AU607" i="37"/>
  <c r="V644" i="37"/>
  <c r="X644" i="37"/>
  <c r="AB644" i="37"/>
  <c r="AG644" i="37"/>
  <c r="AN644" i="37"/>
  <c r="Z644" i="37"/>
  <c r="AU644" i="37"/>
  <c r="BW720" i="37"/>
  <c r="CB720" i="37" s="1"/>
  <c r="W720" i="37" s="1"/>
  <c r="AG689" i="37"/>
  <c r="AN689" i="37"/>
  <c r="AU689" i="37"/>
  <c r="BY328" i="37"/>
  <c r="CD328" i="37" s="1"/>
  <c r="AA328" i="37" s="1"/>
  <c r="AB328" i="37" s="1"/>
  <c r="X508" i="37"/>
  <c r="Z508" i="37"/>
  <c r="AB508" i="37"/>
  <c r="AG508" i="37"/>
  <c r="AN508" i="37"/>
  <c r="AU508" i="37"/>
  <c r="BU463" i="37"/>
  <c r="BZ463" i="37" s="1"/>
  <c r="S463" i="37" s="1"/>
  <c r="BX463" i="37"/>
  <c r="CC463" i="37" s="1"/>
  <c r="Y463" i="37" s="1"/>
  <c r="AY477" i="37"/>
  <c r="AK477" i="37"/>
  <c r="AR477" i="37"/>
  <c r="BD590" i="37"/>
  <c r="AJ590" i="37"/>
  <c r="AQ590" i="37"/>
  <c r="AX590" i="37"/>
  <c r="X642" i="37"/>
  <c r="Z642" i="37"/>
  <c r="AG642" i="37"/>
  <c r="AN642" i="37"/>
  <c r="AU642" i="37"/>
  <c r="X364" i="37"/>
  <c r="Z364" i="37"/>
  <c r="AG364" i="37"/>
  <c r="AB364" i="37"/>
  <c r="AN364" i="37"/>
  <c r="AU364" i="37"/>
  <c r="AS366" i="37"/>
  <c r="AT366" i="37" s="1"/>
  <c r="AD366" i="37"/>
  <c r="AE366" i="37" s="1"/>
  <c r="V349" i="37"/>
  <c r="X349" i="37"/>
  <c r="Z349" i="37"/>
  <c r="AB349" i="37"/>
  <c r="AG349" i="37"/>
  <c r="AN349" i="37"/>
  <c r="AU349" i="37"/>
  <c r="AG404" i="37"/>
  <c r="AN404" i="37"/>
  <c r="AU404" i="37"/>
  <c r="AU489" i="37"/>
  <c r="AG489" i="37"/>
  <c r="AN489" i="37"/>
  <c r="AG649" i="37"/>
  <c r="AN649" i="37"/>
  <c r="V649" i="37"/>
  <c r="X649" i="37"/>
  <c r="Z649" i="37"/>
  <c r="AB649" i="37"/>
  <c r="AU649" i="37"/>
  <c r="AU609" i="37"/>
  <c r="AN609" i="37"/>
  <c r="Z609" i="37"/>
  <c r="X609" i="37"/>
  <c r="AG609" i="37"/>
  <c r="V605" i="37"/>
  <c r="X605" i="37"/>
  <c r="Z605" i="37"/>
  <c r="AN605" i="37"/>
  <c r="AG605" i="37"/>
  <c r="AU605" i="37"/>
  <c r="AU465" i="37"/>
  <c r="X465" i="37"/>
  <c r="AB465" i="37"/>
  <c r="V465" i="37"/>
  <c r="AG465" i="37"/>
  <c r="AN465" i="37"/>
  <c r="X498" i="37"/>
  <c r="Z498" i="37"/>
  <c r="AB498" i="37"/>
  <c r="AG498" i="37"/>
  <c r="AN498" i="37"/>
  <c r="AU498" i="37"/>
  <c r="V311" i="37"/>
  <c r="X311" i="37"/>
  <c r="Z311" i="37"/>
  <c r="AB311" i="37"/>
  <c r="AG311" i="37"/>
  <c r="AN311" i="37"/>
  <c r="AU311" i="37"/>
  <c r="AV366" i="37"/>
  <c r="AH366" i="37"/>
  <c r="AO366" i="37"/>
  <c r="BW386" i="37"/>
  <c r="CB386" i="37" s="1"/>
  <c r="W386" i="37" s="1"/>
  <c r="AN469" i="37"/>
  <c r="AU469" i="37"/>
  <c r="V469" i="37"/>
  <c r="X469" i="37"/>
  <c r="Z469" i="37"/>
  <c r="AB469" i="37"/>
  <c r="AG469" i="37"/>
  <c r="V525" i="37"/>
  <c r="X525" i="37"/>
  <c r="Z525" i="37"/>
  <c r="AB525" i="37"/>
  <c r="AG525" i="37"/>
  <c r="AN525" i="37"/>
  <c r="AU525" i="37"/>
  <c r="BV685" i="37"/>
  <c r="CA685" i="37" s="1"/>
  <c r="U685" i="37" s="1"/>
  <c r="AN698" i="37"/>
  <c r="AU698" i="37"/>
  <c r="V698" i="37"/>
  <c r="X698" i="37"/>
  <c r="AG698" i="37"/>
  <c r="AK350" i="37"/>
  <c r="AR350" i="37"/>
  <c r="AY350" i="37"/>
  <c r="AU512" i="37"/>
  <c r="AN512" i="37"/>
  <c r="V512" i="37"/>
  <c r="X512" i="37"/>
  <c r="Z512" i="37"/>
  <c r="AB512" i="37"/>
  <c r="AG512" i="37"/>
  <c r="BX630" i="37"/>
  <c r="CC630" i="37" s="1"/>
  <c r="Y630" i="37" s="1"/>
  <c r="BW630" i="37"/>
  <c r="CB630" i="37" s="1"/>
  <c r="W630" i="37" s="1"/>
  <c r="BY630" i="37"/>
  <c r="CD630" i="37" s="1"/>
  <c r="AA630" i="37" s="1"/>
  <c r="V725" i="37"/>
  <c r="AN725" i="37"/>
  <c r="AG725" i="37"/>
  <c r="Z725" i="37"/>
  <c r="AB725" i="37"/>
  <c r="AU725" i="37"/>
  <c r="V314" i="37"/>
  <c r="X314" i="37"/>
  <c r="Z314" i="37"/>
  <c r="AB314" i="37"/>
  <c r="AG314" i="37"/>
  <c r="AN314" i="37"/>
  <c r="AU314" i="37"/>
  <c r="AN357" i="37"/>
  <c r="AU357" i="37"/>
  <c r="BV353" i="37"/>
  <c r="CA353" i="37" s="1"/>
  <c r="U353" i="37" s="1"/>
  <c r="V353" i="37" s="1"/>
  <c r="AU378" i="37"/>
  <c r="V378" i="37"/>
  <c r="Z378" i="37"/>
  <c r="AB378" i="37"/>
  <c r="X378" i="37"/>
  <c r="AG378" i="37"/>
  <c r="AN378" i="37"/>
  <c r="AB454" i="37"/>
  <c r="X454" i="37"/>
  <c r="Z454" i="37"/>
  <c r="AN454" i="37"/>
  <c r="AU454" i="37"/>
  <c r="BV534" i="37"/>
  <c r="CA534" i="37" s="1"/>
  <c r="U534" i="37" s="1"/>
  <c r="V603" i="37"/>
  <c r="X603" i="37"/>
  <c r="AU603" i="37"/>
  <c r="AB603" i="37"/>
  <c r="AG603" i="37"/>
  <c r="AN603" i="37"/>
  <c r="AB569" i="37"/>
  <c r="BD600" i="37"/>
  <c r="AJ600" i="37"/>
  <c r="AX600" i="37"/>
  <c r="AQ600" i="37"/>
  <c r="AN400" i="37"/>
  <c r="AU400" i="37"/>
  <c r="Z400" i="37"/>
  <c r="V400" i="37"/>
  <c r="X400" i="37"/>
  <c r="AG400" i="37"/>
  <c r="X399" i="37"/>
  <c r="AN399" i="37"/>
  <c r="AU399" i="37"/>
  <c r="V399" i="37"/>
  <c r="Z399" i="37"/>
  <c r="AB399" i="37"/>
  <c r="AG399" i="37"/>
  <c r="AN686" i="37"/>
  <c r="AU686" i="37"/>
  <c r="X686" i="37"/>
  <c r="AB686" i="37"/>
  <c r="AG686" i="37"/>
  <c r="Z686" i="37"/>
  <c r="BV325" i="37"/>
  <c r="CA325" i="37" s="1"/>
  <c r="U325" i="37" s="1"/>
  <c r="BY353" i="37"/>
  <c r="CD353" i="37" s="1"/>
  <c r="AA353" i="37" s="1"/>
  <c r="AB353" i="37" s="1"/>
  <c r="V363" i="37"/>
  <c r="X363" i="37"/>
  <c r="AB363" i="37"/>
  <c r="AN363" i="37"/>
  <c r="AU363" i="37"/>
  <c r="AG363" i="37"/>
  <c r="BU386" i="37"/>
  <c r="BZ386" i="37" s="1"/>
  <c r="S386" i="37" s="1"/>
  <c r="T386" i="37" s="1"/>
  <c r="AU411" i="37"/>
  <c r="AN411" i="37"/>
  <c r="X411" i="37"/>
  <c r="AB411" i="37"/>
  <c r="AG411" i="37"/>
  <c r="V411" i="37"/>
  <c r="Z411" i="37"/>
  <c r="AG620" i="37"/>
  <c r="AU652" i="37"/>
  <c r="V652" i="37"/>
  <c r="X652" i="37"/>
  <c r="Z652" i="37"/>
  <c r="AG652" i="37"/>
  <c r="AN652" i="37"/>
  <c r="AN633" i="37"/>
  <c r="AU633" i="37"/>
  <c r="AG633" i="37"/>
  <c r="V676" i="37"/>
  <c r="X676" i="37"/>
  <c r="AB676" i="37"/>
  <c r="AN676" i="37"/>
  <c r="AU676" i="37"/>
  <c r="Z676" i="37"/>
  <c r="AG676" i="37"/>
  <c r="AG326" i="37"/>
  <c r="AN326" i="37"/>
  <c r="AN369" i="37"/>
  <c r="AU369" i="37"/>
  <c r="AB369" i="37"/>
  <c r="AG369" i="37"/>
  <c r="V379" i="37"/>
  <c r="AN379" i="37"/>
  <c r="AU379" i="37"/>
  <c r="X379" i="37"/>
  <c r="AB379" i="37"/>
  <c r="AG379" i="37"/>
  <c r="Z379" i="37"/>
  <c r="BY338" i="37"/>
  <c r="CD338" i="37" s="1"/>
  <c r="AA338" i="37" s="1"/>
  <c r="BX353" i="37"/>
  <c r="CC353" i="37" s="1"/>
  <c r="Y353" i="37" s="1"/>
  <c r="Z353" i="37" s="1"/>
  <c r="AB403" i="37"/>
  <c r="AG403" i="37"/>
  <c r="AN403" i="37"/>
  <c r="AU403" i="37"/>
  <c r="AN491" i="37"/>
  <c r="AU491" i="37"/>
  <c r="V491" i="37"/>
  <c r="AG491" i="37"/>
  <c r="X491" i="37"/>
  <c r="Z491" i="37"/>
  <c r="AB491" i="37"/>
  <c r="BU470" i="37"/>
  <c r="BZ470" i="37" s="1"/>
  <c r="S470" i="37" s="1"/>
  <c r="T470" i="37" s="1"/>
  <c r="AN494" i="37"/>
  <c r="AG494" i="37"/>
  <c r="AU494" i="37"/>
  <c r="AN554" i="37"/>
  <c r="AG554" i="37"/>
  <c r="V554" i="37"/>
  <c r="AB504" i="37"/>
  <c r="AN504" i="37"/>
  <c r="AU504" i="37"/>
  <c r="V504" i="37"/>
  <c r="X504" i="37"/>
  <c r="Z504" i="37"/>
  <c r="AG504" i="37"/>
  <c r="BY519" i="37"/>
  <c r="CD519" i="37" s="1"/>
  <c r="AA519" i="37" s="1"/>
  <c r="AB519" i="37" s="1"/>
  <c r="AN682" i="37"/>
  <c r="AU682" i="37"/>
  <c r="V682" i="37"/>
  <c r="X682" i="37"/>
  <c r="Z682" i="37"/>
  <c r="AB682" i="37"/>
  <c r="AG682" i="37"/>
  <c r="AU462" i="37"/>
  <c r="V462" i="37"/>
  <c r="X462" i="37"/>
  <c r="AB462" i="37"/>
  <c r="AG462" i="37"/>
  <c r="Z462" i="37"/>
  <c r="AN462" i="37"/>
  <c r="AG346" i="37"/>
  <c r="AN346" i="37"/>
  <c r="AU346" i="37"/>
  <c r="Z346" i="37"/>
  <c r="V300" i="37"/>
  <c r="X300" i="37"/>
  <c r="Z300" i="37"/>
  <c r="AB300" i="37"/>
  <c r="AG300" i="37"/>
  <c r="AN300" i="37"/>
  <c r="AU300" i="37"/>
  <c r="AN355" i="37"/>
  <c r="AU355" i="37"/>
  <c r="V355" i="37"/>
  <c r="X355" i="37"/>
  <c r="AG355" i="37"/>
  <c r="BW353" i="37"/>
  <c r="CB353" i="37" s="1"/>
  <c r="W353" i="37" s="1"/>
  <c r="X353" i="37" s="1"/>
  <c r="BU416" i="37"/>
  <c r="BZ416" i="37" s="1"/>
  <c r="S416" i="37" s="1"/>
  <c r="BV436" i="37"/>
  <c r="CA436" i="37" s="1"/>
  <c r="U436" i="37" s="1"/>
  <c r="V436" i="37" s="1"/>
  <c r="BX518" i="37"/>
  <c r="CC518" i="37" s="1"/>
  <c r="Y518" i="37" s="1"/>
  <c r="AG493" i="37"/>
  <c r="AN493" i="37"/>
  <c r="AU493" i="37"/>
  <c r="AG545" i="37"/>
  <c r="AN545" i="37"/>
  <c r="AU545" i="37"/>
  <c r="BU482" i="37"/>
  <c r="BZ482" i="37" s="1"/>
  <c r="S482" i="37" s="1"/>
  <c r="AG595" i="37"/>
  <c r="Z595" i="37"/>
  <c r="AB595" i="37"/>
  <c r="AN595" i="37"/>
  <c r="AU595" i="37"/>
  <c r="V595" i="37"/>
  <c r="AN675" i="37"/>
  <c r="AU675" i="37"/>
  <c r="AG675" i="37"/>
  <c r="AB675" i="37"/>
  <c r="AG727" i="37"/>
  <c r="X727" i="37"/>
  <c r="AN727" i="37"/>
  <c r="AU727" i="37"/>
  <c r="AB660" i="37"/>
  <c r="AG660" i="37"/>
  <c r="AU660" i="37"/>
  <c r="X660" i="37"/>
  <c r="AN660" i="37"/>
  <c r="BD438" i="37"/>
  <c r="AX438" i="37"/>
  <c r="AJ438" i="37"/>
  <c r="AQ438" i="37"/>
  <c r="BX487" i="37"/>
  <c r="CC487" i="37" s="1"/>
  <c r="Y487" i="37" s="1"/>
  <c r="Z487" i="37" s="1"/>
  <c r="BX457" i="37"/>
  <c r="CC457" i="37" s="1"/>
  <c r="Y457" i="37" s="1"/>
  <c r="X543" i="37"/>
  <c r="AG543" i="37"/>
  <c r="AN543" i="37"/>
  <c r="AU543" i="37"/>
  <c r="BU509" i="37"/>
  <c r="BZ509" i="37" s="1"/>
  <c r="S509" i="37" s="1"/>
  <c r="T509" i="37" s="1"/>
  <c r="T516" i="37"/>
  <c r="AU646" i="37"/>
  <c r="V646" i="37"/>
  <c r="X646" i="37"/>
  <c r="Z646" i="37"/>
  <c r="AB646" i="37"/>
  <c r="AG646" i="37"/>
  <c r="AN646" i="37"/>
  <c r="AU737" i="37"/>
  <c r="Z737" i="37"/>
  <c r="V737" i="37"/>
  <c r="X737" i="37"/>
  <c r="AG737" i="37"/>
  <c r="AN737" i="37"/>
  <c r="V419" i="37"/>
  <c r="X419" i="37"/>
  <c r="Z419" i="37"/>
  <c r="AG419" i="37"/>
  <c r="AB419" i="37"/>
  <c r="AN419" i="37"/>
  <c r="AU419" i="37"/>
  <c r="V362" i="37"/>
  <c r="X362" i="37"/>
  <c r="Z362" i="37"/>
  <c r="AB362" i="37"/>
  <c r="AG362" i="37"/>
  <c r="AN362" i="37"/>
  <c r="AU362" i="37"/>
  <c r="BX519" i="37"/>
  <c r="CC519" i="37" s="1"/>
  <c r="Y519" i="37" s="1"/>
  <c r="Z519" i="37" s="1"/>
  <c r="BY523" i="37"/>
  <c r="CD523" i="37" s="1"/>
  <c r="AA523" i="37" s="1"/>
  <c r="AB523" i="37" s="1"/>
  <c r="BU534" i="37"/>
  <c r="BZ534" i="37" s="1"/>
  <c r="S534" i="37" s="1"/>
  <c r="T534" i="37" s="1"/>
  <c r="AU717" i="37"/>
  <c r="V717" i="37"/>
  <c r="X717" i="37"/>
  <c r="Z717" i="37"/>
  <c r="AB717" i="37"/>
  <c r="AG717" i="37"/>
  <c r="AN717" i="37"/>
  <c r="V645" i="37"/>
  <c r="X645" i="37"/>
  <c r="AB645" i="37"/>
  <c r="AN645" i="37"/>
  <c r="Z645" i="37"/>
  <c r="AG645" i="37"/>
  <c r="AU645" i="37"/>
  <c r="V530" i="37"/>
  <c r="Z530" i="37"/>
  <c r="AU530" i="37"/>
  <c r="X530" i="37"/>
  <c r="AG530" i="37"/>
  <c r="AN530" i="37"/>
  <c r="BD548" i="37"/>
  <c r="AJ548" i="37"/>
  <c r="AQ548" i="37"/>
  <c r="AX548" i="37"/>
  <c r="BW325" i="37"/>
  <c r="CB325" i="37" s="1"/>
  <c r="W325" i="37" s="1"/>
  <c r="AG387" i="37"/>
  <c r="AN387" i="37"/>
  <c r="AU387" i="37"/>
  <c r="V387" i="37"/>
  <c r="BU422" i="37"/>
  <c r="BZ422" i="37" s="1"/>
  <c r="S422" i="37" s="1"/>
  <c r="T422" i="37" s="1"/>
  <c r="BX539" i="37"/>
  <c r="CC539" i="37" s="1"/>
  <c r="Y539" i="37" s="1"/>
  <c r="Z539" i="37" s="1"/>
  <c r="BW519" i="37"/>
  <c r="CB519" i="37" s="1"/>
  <c r="W519" i="37" s="1"/>
  <c r="X519" i="37" s="1"/>
  <c r="BX553" i="37"/>
  <c r="CC553" i="37" s="1"/>
  <c r="Y553" i="37" s="1"/>
  <c r="V544" i="37"/>
  <c r="X544" i="37"/>
  <c r="AB544" i="37"/>
  <c r="AG544" i="37"/>
  <c r="AN544" i="37"/>
  <c r="AU544" i="37"/>
  <c r="AU575" i="37"/>
  <c r="BX588" i="37"/>
  <c r="CC588" i="37" s="1"/>
  <c r="Y588" i="37" s="1"/>
  <c r="BV663" i="37"/>
  <c r="CA663" i="37" s="1"/>
  <c r="U663" i="37" s="1"/>
  <c r="Z709" i="37"/>
  <c r="BV736" i="37"/>
  <c r="CA736" i="37" s="1"/>
  <c r="U736" i="37" s="1"/>
  <c r="V736" i="37" s="1"/>
  <c r="BV532" i="37"/>
  <c r="CA532" i="37" s="1"/>
  <c r="U532" i="37" s="1"/>
  <c r="V532" i="37" s="1"/>
  <c r="BC667" i="37"/>
  <c r="AP667" i="37"/>
  <c r="AI667" i="37"/>
  <c r="AW667" i="37"/>
  <c r="AU464" i="37"/>
  <c r="Z464" i="37"/>
  <c r="AN464" i="37"/>
  <c r="AB464" i="37"/>
  <c r="AG464" i="37"/>
  <c r="AN332" i="37"/>
  <c r="AU332" i="37"/>
  <c r="V332" i="37"/>
  <c r="X332" i="37"/>
  <c r="Z332" i="37"/>
  <c r="AB332" i="37"/>
  <c r="AG332" i="37"/>
  <c r="Z359" i="37"/>
  <c r="AB359" i="37"/>
  <c r="AG359" i="37"/>
  <c r="AN359" i="37"/>
  <c r="V359" i="37"/>
  <c r="AU359" i="37"/>
  <c r="X359" i="37"/>
  <c r="BY433" i="37"/>
  <c r="CD433" i="37" s="1"/>
  <c r="AA433" i="37" s="1"/>
  <c r="BU553" i="37"/>
  <c r="BZ553" i="37" s="1"/>
  <c r="S553" i="37" s="1"/>
  <c r="AG579" i="37"/>
  <c r="AN579" i="37"/>
  <c r="AU579" i="37"/>
  <c r="AN597" i="37"/>
  <c r="AG597" i="37"/>
  <c r="AU597" i="37"/>
  <c r="BW736" i="37"/>
  <c r="CB736" i="37" s="1"/>
  <c r="W736" i="37" s="1"/>
  <c r="X736" i="37" s="1"/>
  <c r="AB702" i="37"/>
  <c r="AG702" i="37"/>
  <c r="AN702" i="37"/>
  <c r="AU702" i="37"/>
  <c r="AN669" i="37"/>
  <c r="V669" i="37"/>
  <c r="X669" i="37"/>
  <c r="X690" i="37"/>
  <c r="V690" i="37"/>
  <c r="Z690" i="37"/>
  <c r="AG690" i="37"/>
  <c r="AN690" i="37"/>
  <c r="AU690" i="37"/>
  <c r="AN412" i="37"/>
  <c r="AU412" i="37"/>
  <c r="X412" i="37"/>
  <c r="AB412" i="37"/>
  <c r="AG412" i="37"/>
  <c r="BU528" i="37"/>
  <c r="BZ528" i="37" s="1"/>
  <c r="S528" i="37" s="1"/>
  <c r="BY528" i="37"/>
  <c r="CD528" i="37" s="1"/>
  <c r="AA528" i="37" s="1"/>
  <c r="V339" i="37"/>
  <c r="X339" i="37"/>
  <c r="Z339" i="37"/>
  <c r="AB339" i="37"/>
  <c r="AG339" i="37"/>
  <c r="AN339" i="37"/>
  <c r="AU339" i="37"/>
  <c r="BV343" i="37"/>
  <c r="CA343" i="37" s="1"/>
  <c r="U343" i="37" s="1"/>
  <c r="AN356" i="37"/>
  <c r="AU356" i="37"/>
  <c r="AG356" i="37"/>
  <c r="BY322" i="37"/>
  <c r="CD322" i="37" s="1"/>
  <c r="AA322" i="37" s="1"/>
  <c r="AB322" i="37" s="1"/>
  <c r="BX365" i="37"/>
  <c r="CC365" i="37" s="1"/>
  <c r="Y365" i="37" s="1"/>
  <c r="AB375" i="37"/>
  <c r="AG375" i="37"/>
  <c r="AN375" i="37"/>
  <c r="AU375" i="37"/>
  <c r="V375" i="37"/>
  <c r="X375" i="37"/>
  <c r="Z375" i="37"/>
  <c r="V417" i="37"/>
  <c r="X417" i="37"/>
  <c r="Z417" i="37"/>
  <c r="AB417" i="37"/>
  <c r="AG417" i="37"/>
  <c r="AN417" i="37"/>
  <c r="AU417" i="37"/>
  <c r="BV454" i="37"/>
  <c r="CA454" i="37" s="1"/>
  <c r="U454" i="37" s="1"/>
  <c r="V454" i="37" s="1"/>
  <c r="BY436" i="37"/>
  <c r="CD436" i="37" s="1"/>
  <c r="AA436" i="37" s="1"/>
  <c r="AB436" i="37" s="1"/>
  <c r="BY541" i="37"/>
  <c r="CD541" i="37" s="1"/>
  <c r="AA541" i="37" s="1"/>
  <c r="AB541" i="37" s="1"/>
  <c r="BV513" i="37"/>
  <c r="CA513" i="37" s="1"/>
  <c r="U513" i="37" s="1"/>
  <c r="V513" i="37" s="1"/>
  <c r="BY543" i="37"/>
  <c r="CD543" i="37" s="1"/>
  <c r="AA543" i="37" s="1"/>
  <c r="AB543" i="37" s="1"/>
  <c r="BU538" i="37"/>
  <c r="BZ538" i="37" s="1"/>
  <c r="S538" i="37" s="1"/>
  <c r="T538" i="37" s="1"/>
  <c r="BW664" i="37"/>
  <c r="CB664" i="37" s="1"/>
  <c r="W664" i="37" s="1"/>
  <c r="AN626" i="37"/>
  <c r="AU626" i="37"/>
  <c r="AG626" i="37"/>
  <c r="BX727" i="37"/>
  <c r="CC727" i="37" s="1"/>
  <c r="Y727" i="37" s="1"/>
  <c r="Z727" i="37" s="1"/>
  <c r="AU695" i="37"/>
  <c r="AN695" i="37"/>
  <c r="AG695" i="37"/>
  <c r="BV310" i="37"/>
  <c r="CA310" i="37" s="1"/>
  <c r="U310" i="37" s="1"/>
  <c r="BU310" i="37"/>
  <c r="BZ310" i="37" s="1"/>
  <c r="S310" i="37" s="1"/>
  <c r="BX310" i="37"/>
  <c r="CC310" i="37" s="1"/>
  <c r="Y310" i="37" s="1"/>
  <c r="BU490" i="37"/>
  <c r="BZ490" i="37" s="1"/>
  <c r="S490" i="37" s="1"/>
  <c r="BY490" i="37"/>
  <c r="CD490" i="37" s="1"/>
  <c r="AA490" i="37" s="1"/>
  <c r="V573" i="37"/>
  <c r="X573" i="37"/>
  <c r="Z573" i="37"/>
  <c r="AU573" i="37"/>
  <c r="AB573" i="37"/>
  <c r="AG573" i="37"/>
  <c r="AN573" i="37"/>
  <c r="BV386" i="37"/>
  <c r="CA386" i="37" s="1"/>
  <c r="U386" i="37" s="1"/>
  <c r="BU325" i="37"/>
  <c r="BZ325" i="37" s="1"/>
  <c r="S325" i="37" s="1"/>
  <c r="T325" i="37" s="1"/>
  <c r="AU425" i="37"/>
  <c r="V425" i="37"/>
  <c r="AG425" i="37"/>
  <c r="AN425" i="37"/>
  <c r="BY425" i="37"/>
  <c r="CD425" i="37" s="1"/>
  <c r="AA425" i="37" s="1"/>
  <c r="AB425" i="37" s="1"/>
  <c r="BW481" i="37"/>
  <c r="CB481" i="37" s="1"/>
  <c r="W481" i="37" s="1"/>
  <c r="AN589" i="37"/>
  <c r="AU589" i="37"/>
  <c r="X589" i="37"/>
  <c r="AB589" i="37"/>
  <c r="V589" i="37"/>
  <c r="Z589" i="37"/>
  <c r="AG589" i="37"/>
  <c r="BV664" i="37"/>
  <c r="CA664" i="37" s="1"/>
  <c r="U664" i="37" s="1"/>
  <c r="AN674" i="37"/>
  <c r="AU674" i="37"/>
  <c r="V674" i="37"/>
  <c r="Z674" i="37"/>
  <c r="AG674" i="37"/>
  <c r="AG714" i="37"/>
  <c r="AN714" i="37"/>
  <c r="AU714" i="37"/>
  <c r="V728" i="37"/>
  <c r="X728" i="37"/>
  <c r="AB728" i="37"/>
  <c r="AG728" i="37"/>
  <c r="AN728" i="37"/>
  <c r="AU728" i="37"/>
  <c r="BX432" i="37"/>
  <c r="CC432" i="37" s="1"/>
  <c r="Y432" i="37" s="1"/>
  <c r="BW431" i="37"/>
  <c r="CB431" i="37" s="1"/>
  <c r="W431" i="37" s="1"/>
  <c r="X431" i="37" s="1"/>
  <c r="BW435" i="37"/>
  <c r="CB435" i="37" s="1"/>
  <c r="W435" i="37" s="1"/>
  <c r="X435" i="37" s="1"/>
  <c r="BV420" i="37"/>
  <c r="CA420" i="37" s="1"/>
  <c r="U420" i="37" s="1"/>
  <c r="BY435" i="37"/>
  <c r="CD435" i="37" s="1"/>
  <c r="AA435" i="37" s="1"/>
  <c r="AB435" i="37" s="1"/>
  <c r="BW446" i="37"/>
  <c r="CB446" i="37" s="1"/>
  <c r="W446" i="37" s="1"/>
  <c r="BX543" i="37"/>
  <c r="CC543" i="37" s="1"/>
  <c r="Y543" i="37" s="1"/>
  <c r="Z543" i="37" s="1"/>
  <c r="AG458" i="37"/>
  <c r="AN458" i="37"/>
  <c r="AU458" i="37"/>
  <c r="AG511" i="37"/>
  <c r="AN511" i="37"/>
  <c r="AU511" i="37"/>
  <c r="V511" i="37"/>
  <c r="X511" i="37"/>
  <c r="BY534" i="37"/>
  <c r="CD534" i="37" s="1"/>
  <c r="AA534" i="37" s="1"/>
  <c r="V602" i="37"/>
  <c r="AU602" i="37"/>
  <c r="Z602" i="37"/>
  <c r="AG602" i="37"/>
  <c r="AN602" i="37"/>
  <c r="BU664" i="37"/>
  <c r="BZ664" i="37" s="1"/>
  <c r="S664" i="37" s="1"/>
  <c r="T664" i="37" s="1"/>
  <c r="V665" i="37"/>
  <c r="X665" i="37"/>
  <c r="Z665" i="37"/>
  <c r="AB665" i="37"/>
  <c r="AG665" i="37"/>
  <c r="AN665" i="37"/>
  <c r="AU665" i="37"/>
  <c r="BU648" i="37"/>
  <c r="BZ648" i="37" s="1"/>
  <c r="S648" i="37" s="1"/>
  <c r="Z615" i="37"/>
  <c r="AG615" i="37"/>
  <c r="AN615" i="37"/>
  <c r="AU615" i="37"/>
  <c r="AU731" i="37"/>
  <c r="AG731" i="37"/>
  <c r="AN731" i="37"/>
  <c r="BY729" i="37"/>
  <c r="CD729" i="37" s="1"/>
  <c r="AA729" i="37" s="1"/>
  <c r="AB732" i="37"/>
  <c r="AG732" i="37"/>
  <c r="AN732" i="37"/>
  <c r="AU732" i="37"/>
  <c r="X732" i="37"/>
  <c r="V732" i="37"/>
  <c r="Z732" i="37"/>
  <c r="X486" i="37"/>
  <c r="AB486" i="37"/>
  <c r="AG486" i="37"/>
  <c r="V486" i="37"/>
  <c r="Z486" i="37"/>
  <c r="AN486" i="37"/>
  <c r="AU486" i="37"/>
  <c r="AK666" i="37"/>
  <c r="AR666" i="37"/>
  <c r="AY666" i="37"/>
  <c r="BC350" i="37"/>
  <c r="AI350" i="37"/>
  <c r="AP350" i="37"/>
  <c r="AW350" i="37"/>
  <c r="Z324" i="37"/>
  <c r="AG324" i="37"/>
  <c r="AN324" i="37"/>
  <c r="AU324" i="37"/>
  <c r="BC474" i="37"/>
  <c r="AI474" i="37"/>
  <c r="AP474" i="37"/>
  <c r="AW474" i="37"/>
  <c r="V523" i="37"/>
  <c r="X523" i="37"/>
  <c r="Z523" i="37"/>
  <c r="AG523" i="37"/>
  <c r="AN523" i="37"/>
  <c r="AU523" i="37"/>
  <c r="AG578" i="37"/>
  <c r="AN578" i="37"/>
  <c r="AU578" i="37"/>
  <c r="AN564" i="37"/>
  <c r="AU564" i="37"/>
  <c r="AG564" i="37"/>
  <c r="BY735" i="37"/>
  <c r="CD735" i="37" s="1"/>
  <c r="AA735" i="37" s="1"/>
  <c r="Z517" i="37"/>
  <c r="X517" i="37"/>
  <c r="V517" i="37"/>
  <c r="AG517" i="37"/>
  <c r="AN517" i="37"/>
  <c r="AU517" i="37"/>
  <c r="BX611" i="37"/>
  <c r="CC611" i="37" s="1"/>
  <c r="Y611" i="37" s="1"/>
  <c r="BY611" i="37"/>
  <c r="CD611" i="37" s="1"/>
  <c r="AA611" i="37" s="1"/>
  <c r="BU611" i="37"/>
  <c r="BZ611" i="37" s="1"/>
  <c r="S611" i="37" s="1"/>
  <c r="BX325" i="37"/>
  <c r="CC325" i="37" s="1"/>
  <c r="Y325" i="37" s="1"/>
  <c r="AN358" i="37"/>
  <c r="AU358" i="37"/>
  <c r="V358" i="37"/>
  <c r="X358" i="37"/>
  <c r="Z358" i="37"/>
  <c r="AB358" i="37"/>
  <c r="AG358" i="37"/>
  <c r="AG426" i="37"/>
  <c r="AN426" i="37"/>
  <c r="AU426" i="37"/>
  <c r="V426" i="37"/>
  <c r="X426" i="37"/>
  <c r="Z426" i="37"/>
  <c r="AB426" i="37"/>
  <c r="AB466" i="37"/>
  <c r="AU466" i="37"/>
  <c r="V466" i="37"/>
  <c r="Z466" i="37"/>
  <c r="X466" i="37"/>
  <c r="AG466" i="37"/>
  <c r="AN466" i="37"/>
  <c r="Z485" i="37"/>
  <c r="AG485" i="37"/>
  <c r="AN485" i="37"/>
  <c r="AB485" i="37"/>
  <c r="AU485" i="37"/>
  <c r="BB438" i="37"/>
  <c r="AV438" i="37"/>
  <c r="AH438" i="37"/>
  <c r="AO438" i="37"/>
  <c r="V527" i="37"/>
  <c r="X527" i="37"/>
  <c r="Z527" i="37"/>
  <c r="AB527" i="37"/>
  <c r="AG527" i="37"/>
  <c r="AN527" i="37"/>
  <c r="AU527" i="37"/>
  <c r="AU574" i="37"/>
  <c r="V574" i="37"/>
  <c r="X574" i="37"/>
  <c r="Z574" i="37"/>
  <c r="AB574" i="37"/>
  <c r="AG574" i="37"/>
  <c r="AN574" i="37"/>
  <c r="Z547" i="37"/>
  <c r="AB547" i="37"/>
  <c r="AG547" i="37"/>
  <c r="AN547" i="37"/>
  <c r="AU547" i="37"/>
  <c r="X547" i="37"/>
  <c r="X592" i="37"/>
  <c r="Z592" i="37"/>
  <c r="AN592" i="37"/>
  <c r="AB592" i="37"/>
  <c r="AG592" i="37"/>
  <c r="AU592" i="37"/>
  <c r="X541" i="37"/>
  <c r="Z541" i="37"/>
  <c r="V541" i="37"/>
  <c r="AG541" i="37"/>
  <c r="AN541" i="37"/>
  <c r="AU541" i="37"/>
  <c r="V657" i="37"/>
  <c r="X657" i="37"/>
  <c r="AU657" i="37"/>
  <c r="AG657" i="37"/>
  <c r="AN657" i="37"/>
  <c r="V700" i="37"/>
  <c r="AB700" i="37"/>
  <c r="AN700" i="37"/>
  <c r="AU700" i="37"/>
  <c r="AG700" i="37"/>
  <c r="V701" i="37"/>
  <c r="Z701" i="37"/>
  <c r="AB701" i="37"/>
  <c r="AG701" i="37"/>
  <c r="AN701" i="37"/>
  <c r="AU701" i="37"/>
  <c r="AG713" i="37"/>
  <c r="V713" i="37"/>
  <c r="Z713" i="37"/>
  <c r="AN713" i="37"/>
  <c r="AU713" i="37"/>
  <c r="AN344" i="37"/>
  <c r="AU344" i="37"/>
  <c r="V344" i="37"/>
  <c r="X344" i="37"/>
  <c r="Z344" i="37"/>
  <c r="AB344" i="37"/>
  <c r="AG344" i="37"/>
  <c r="AG516" i="37"/>
  <c r="X516" i="37"/>
  <c r="Z516" i="37"/>
  <c r="AB516" i="37"/>
  <c r="AN516" i="37"/>
  <c r="AU516" i="37"/>
  <c r="AG321" i="37"/>
  <c r="AN321" i="37"/>
  <c r="AU321" i="37"/>
  <c r="Z321" i="37"/>
  <c r="AB321" i="37"/>
  <c r="AG370" i="37"/>
  <c r="AU370" i="37"/>
  <c r="X370" i="37"/>
  <c r="AB370" i="37"/>
  <c r="AN370" i="37"/>
  <c r="AU439" i="37"/>
  <c r="X439" i="37"/>
  <c r="AG439" i="37"/>
  <c r="AN439" i="37"/>
  <c r="AG487" i="37"/>
  <c r="AN487" i="37"/>
  <c r="AU487" i="37"/>
  <c r="X459" i="37"/>
  <c r="V459" i="37"/>
  <c r="Z459" i="37"/>
  <c r="AN459" i="37"/>
  <c r="AB459" i="37"/>
  <c r="AG459" i="37"/>
  <c r="AU459" i="37"/>
  <c r="V577" i="37"/>
  <c r="X577" i="37"/>
  <c r="Z577" i="37"/>
  <c r="AB577" i="37"/>
  <c r="AG577" i="37"/>
  <c r="AN577" i="37"/>
  <c r="AU577" i="37"/>
  <c r="X501" i="37"/>
  <c r="Z501" i="37"/>
  <c r="AN501" i="37"/>
  <c r="V501" i="37"/>
  <c r="AB501" i="37"/>
  <c r="AG501" i="37"/>
  <c r="AU501" i="37"/>
  <c r="X593" i="37"/>
  <c r="AB593" i="37"/>
  <c r="AG593" i="37"/>
  <c r="AN593" i="37"/>
  <c r="AU593" i="37"/>
  <c r="BW663" i="37"/>
  <c r="CB663" i="37" s="1"/>
  <c r="W663" i="37" s="1"/>
  <c r="AU585" i="37"/>
  <c r="X585" i="37"/>
  <c r="Z585" i="37"/>
  <c r="AB585" i="37"/>
  <c r="AG585" i="37"/>
  <c r="AN585" i="37"/>
  <c r="V585" i="37"/>
  <c r="AN733" i="37"/>
  <c r="AB733" i="37"/>
  <c r="AG733" i="37"/>
  <c r="AU733" i="37"/>
  <c r="X733" i="37"/>
  <c r="V733" i="37"/>
  <c r="Z733" i="37"/>
  <c r="AG567" i="37"/>
  <c r="AN567" i="37"/>
  <c r="AU567" i="37"/>
  <c r="V567" i="37"/>
  <c r="X567" i="37"/>
  <c r="Z567" i="37"/>
  <c r="AB567" i="37"/>
  <c r="BY333" i="37"/>
  <c r="CD333" i="37" s="1"/>
  <c r="AA333" i="37" s="1"/>
  <c r="AB333" i="37" s="1"/>
  <c r="BY396" i="37"/>
  <c r="CD396" i="37" s="1"/>
  <c r="AA396" i="37" s="1"/>
  <c r="AN380" i="37"/>
  <c r="AU380" i="37"/>
  <c r="Z380" i="37"/>
  <c r="V380" i="37"/>
  <c r="X380" i="37"/>
  <c r="AB380" i="37"/>
  <c r="AG380" i="37"/>
  <c r="BC477" i="37"/>
  <c r="AW477" i="37"/>
  <c r="AI477" i="37"/>
  <c r="AP477" i="37"/>
  <c r="BY427" i="37"/>
  <c r="CD427" i="37" s="1"/>
  <c r="AA427" i="37" s="1"/>
  <c r="AN550" i="37"/>
  <c r="X550" i="37"/>
  <c r="Z550" i="37"/>
  <c r="AB550" i="37"/>
  <c r="AG550" i="37"/>
  <c r="AU550" i="37"/>
  <c r="V550" i="37"/>
  <c r="V581" i="37"/>
  <c r="X581" i="37"/>
  <c r="Z581" i="37"/>
  <c r="AB581" i="37"/>
  <c r="AG581" i="37"/>
  <c r="AN581" i="37"/>
  <c r="AU581" i="37"/>
  <c r="AU521" i="37"/>
  <c r="V521" i="37"/>
  <c r="X521" i="37"/>
  <c r="Z521" i="37"/>
  <c r="AB521" i="37"/>
  <c r="AG521" i="37"/>
  <c r="AN521" i="37"/>
  <c r="BW635" i="37"/>
  <c r="CB635" i="37" s="1"/>
  <c r="W635" i="37" s="1"/>
  <c r="BX633" i="37"/>
  <c r="CC633" i="37" s="1"/>
  <c r="Y633" i="37" s="1"/>
  <c r="Z633" i="37" s="1"/>
  <c r="BW668" i="37"/>
  <c r="CB668" i="37" s="1"/>
  <c r="W668" i="37" s="1"/>
  <c r="X668" i="37" s="1"/>
  <c r="V670" i="37"/>
  <c r="AN670" i="37"/>
  <c r="AU670" i="37"/>
  <c r="AB670" i="37"/>
  <c r="AG670" i="37"/>
  <c r="BU735" i="37"/>
  <c r="BZ735" i="37" s="1"/>
  <c r="S735" i="37" s="1"/>
  <c r="T735" i="37" s="1"/>
  <c r="BV735" i="37"/>
  <c r="CA735" i="37" s="1"/>
  <c r="U735" i="37" s="1"/>
  <c r="BY654" i="37"/>
  <c r="CD654" i="37" s="1"/>
  <c r="AA654" i="37" s="1"/>
  <c r="AB654" i="37" s="1"/>
  <c r="BV396" i="37"/>
  <c r="CA396" i="37" s="1"/>
  <c r="U396" i="37" s="1"/>
  <c r="BX335" i="37"/>
  <c r="CC335" i="37" s="1"/>
  <c r="Y335" i="37" s="1"/>
  <c r="Z335" i="37" s="1"/>
  <c r="BU316" i="37"/>
  <c r="BZ316" i="37" s="1"/>
  <c r="S316" i="37" s="1"/>
  <c r="T316" i="37" s="1"/>
  <c r="BW633" i="37"/>
  <c r="CB633" i="37" s="1"/>
  <c r="W633" i="37" s="1"/>
  <c r="X633" i="37" s="1"/>
  <c r="AQ683" i="37"/>
  <c r="AJ683" i="37"/>
  <c r="AX683" i="37"/>
  <c r="BD307" i="37"/>
  <c r="AQ307" i="37"/>
  <c r="AX307" i="37"/>
  <c r="AJ307" i="37"/>
  <c r="BV695" i="37"/>
  <c r="CA695" i="37" s="1"/>
  <c r="U695" i="37" s="1"/>
  <c r="V695" i="37" s="1"/>
  <c r="AG430" i="37"/>
  <c r="V430" i="37"/>
  <c r="X430" i="37"/>
  <c r="Z430" i="37"/>
  <c r="AN430" i="37"/>
  <c r="AU430" i="37"/>
  <c r="AB430" i="37"/>
  <c r="Z529" i="37"/>
  <c r="AN529" i="37"/>
  <c r="AU529" i="37"/>
  <c r="AG529" i="37"/>
  <c r="BV633" i="37"/>
  <c r="CA633" i="37" s="1"/>
  <c r="U633" i="37" s="1"/>
  <c r="V633" i="37" s="1"/>
  <c r="BY564" i="37"/>
  <c r="CD564" i="37" s="1"/>
  <c r="AA564" i="37" s="1"/>
  <c r="AB564" i="37" s="1"/>
  <c r="BY635" i="37"/>
  <c r="CD635" i="37" s="1"/>
  <c r="AA635" i="37" s="1"/>
  <c r="V671" i="37"/>
  <c r="AN679" i="37"/>
  <c r="AU679" i="37"/>
  <c r="X679" i="37"/>
  <c r="Z679" i="37"/>
  <c r="AB679" i="37"/>
  <c r="AG679" i="37"/>
  <c r="BX698" i="37"/>
  <c r="CC698" i="37" s="1"/>
  <c r="Y698" i="37" s="1"/>
  <c r="Z698" i="37" s="1"/>
  <c r="BY698" i="37"/>
  <c r="CD698" i="37" s="1"/>
  <c r="AA698" i="37" s="1"/>
  <c r="AB698" i="37" s="1"/>
  <c r="AG333" i="37"/>
  <c r="AN333" i="37"/>
  <c r="AU333" i="37"/>
  <c r="Z333" i="37"/>
  <c r="BV335" i="37"/>
  <c r="CA335" i="37" s="1"/>
  <c r="U335" i="37" s="1"/>
  <c r="V335" i="37" s="1"/>
  <c r="V441" i="37"/>
  <c r="Z441" i="37"/>
  <c r="AB441" i="37"/>
  <c r="AG441" i="37"/>
  <c r="AU441" i="37"/>
  <c r="AN441" i="37"/>
  <c r="BX437" i="37"/>
  <c r="CC437" i="37" s="1"/>
  <c r="Y437" i="37" s="1"/>
  <c r="Z437" i="37" s="1"/>
  <c r="BY529" i="37"/>
  <c r="CD529" i="37" s="1"/>
  <c r="AA529" i="37" s="1"/>
  <c r="AB529" i="37" s="1"/>
  <c r="AG531" i="37"/>
  <c r="AU531" i="37"/>
  <c r="V531" i="37"/>
  <c r="X531" i="37"/>
  <c r="Z531" i="37"/>
  <c r="AN531" i="37"/>
  <c r="AN677" i="37"/>
  <c r="AU677" i="37"/>
  <c r="AB677" i="37"/>
  <c r="AG677" i="37"/>
  <c r="BB667" i="37"/>
  <c r="AO667" i="37"/>
  <c r="AH667" i="37"/>
  <c r="AV667" i="37"/>
  <c r="AG688" i="37"/>
  <c r="AU688" i="37"/>
  <c r="AN688" i="37"/>
  <c r="X738" i="37"/>
  <c r="AN738" i="37"/>
  <c r="AG738" i="37"/>
  <c r="V738" i="37"/>
  <c r="AB738" i="37"/>
  <c r="AU738" i="37"/>
  <c r="Z712" i="37"/>
  <c r="AB712" i="37"/>
  <c r="AG712" i="37"/>
  <c r="AN712" i="37"/>
  <c r="AU712" i="37"/>
  <c r="AG345" i="37"/>
  <c r="AN345" i="37"/>
  <c r="AU345" i="37"/>
  <c r="Z345" i="37"/>
  <c r="V361" i="37"/>
  <c r="X361" i="37"/>
  <c r="AB361" i="37"/>
  <c r="AG361" i="37"/>
  <c r="AN361" i="37"/>
  <c r="AU361" i="37"/>
  <c r="X407" i="37"/>
  <c r="Z407" i="37"/>
  <c r="V407" i="37"/>
  <c r="AB407" i="37"/>
  <c r="AG407" i="37"/>
  <c r="AN407" i="37"/>
  <c r="AU407" i="37"/>
  <c r="BW437" i="37"/>
  <c r="CB437" i="37" s="1"/>
  <c r="W437" i="37" s="1"/>
  <c r="X437" i="37" s="1"/>
  <c r="X471" i="37"/>
  <c r="Z471" i="37"/>
  <c r="AB471" i="37"/>
  <c r="AG471" i="37"/>
  <c r="AN471" i="37"/>
  <c r="AU471" i="37"/>
  <c r="V471" i="37"/>
  <c r="BV543" i="37"/>
  <c r="CA543" i="37" s="1"/>
  <c r="U543" i="37" s="1"/>
  <c r="V543" i="37" s="1"/>
  <c r="AU503" i="37"/>
  <c r="Z503" i="37"/>
  <c r="AB503" i="37"/>
  <c r="AG503" i="37"/>
  <c r="AN503" i="37"/>
  <c r="V503" i="37"/>
  <c r="X503" i="37"/>
  <c r="V621" i="37"/>
  <c r="X621" i="37"/>
  <c r="Z621" i="37"/>
  <c r="AB621" i="37"/>
  <c r="AG621" i="37"/>
  <c r="AN621" i="37"/>
  <c r="AU621" i="37"/>
  <c r="BW529" i="37"/>
  <c r="CB529" i="37" s="1"/>
  <c r="W529" i="37" s="1"/>
  <c r="X529" i="37" s="1"/>
  <c r="BX613" i="37"/>
  <c r="CC613" i="37" s="1"/>
  <c r="Y613" i="37" s="1"/>
  <c r="BX626" i="37"/>
  <c r="CC626" i="37" s="1"/>
  <c r="Y626" i="37" s="1"/>
  <c r="Z626" i="37" s="1"/>
  <c r="BY602" i="37"/>
  <c r="CD602" i="37" s="1"/>
  <c r="AA602" i="37" s="1"/>
  <c r="AB602" i="37" s="1"/>
  <c r="X636" i="37"/>
  <c r="Z636" i="37"/>
  <c r="V636" i="37"/>
  <c r="AB636" i="37"/>
  <c r="AU636" i="37"/>
  <c r="AG636" i="37"/>
  <c r="AN636" i="37"/>
  <c r="BY672" i="37"/>
  <c r="CD672" i="37" s="1"/>
  <c r="AA672" i="37" s="1"/>
  <c r="AU697" i="37"/>
  <c r="AG697" i="37"/>
  <c r="X697" i="37"/>
  <c r="Z697" i="37"/>
  <c r="AN697" i="37"/>
  <c r="V697" i="37"/>
  <c r="AU716" i="37"/>
  <c r="X716" i="37"/>
  <c r="AN716" i="37"/>
  <c r="AB716" i="37"/>
  <c r="AG716" i="37"/>
  <c r="BW463" i="37"/>
  <c r="CB463" i="37" s="1"/>
  <c r="W463" i="37" s="1"/>
  <c r="AR366" i="37"/>
  <c r="AY366" i="37"/>
  <c r="AK366" i="37"/>
  <c r="BY335" i="37"/>
  <c r="CD335" i="37" s="1"/>
  <c r="AA335" i="37" s="1"/>
  <c r="AB335" i="37" s="1"/>
  <c r="BU396" i="37"/>
  <c r="BZ396" i="37" s="1"/>
  <c r="S396" i="37" s="1"/>
  <c r="T396" i="37" s="1"/>
  <c r="BU408" i="37"/>
  <c r="BZ408" i="37" s="1"/>
  <c r="S408" i="37" s="1"/>
  <c r="T408" i="37" s="1"/>
  <c r="V448" i="37"/>
  <c r="Z448" i="37"/>
  <c r="AB448" i="37"/>
  <c r="AG448" i="37"/>
  <c r="AN448" i="37"/>
  <c r="X448" i="37"/>
  <c r="AU448" i="37"/>
  <c r="BV437" i="37"/>
  <c r="CA437" i="37" s="1"/>
  <c r="U437" i="37" s="1"/>
  <c r="V437" i="37" s="1"/>
  <c r="BX440" i="37"/>
  <c r="CC440" i="37" s="1"/>
  <c r="Y440" i="37" s="1"/>
  <c r="BX507" i="37"/>
  <c r="CC507" i="37" s="1"/>
  <c r="Y507" i="37" s="1"/>
  <c r="BU481" i="37"/>
  <c r="BZ481" i="37" s="1"/>
  <c r="S481" i="37" s="1"/>
  <c r="T481" i="37" s="1"/>
  <c r="BV529" i="37"/>
  <c r="CA529" i="37" s="1"/>
  <c r="U529" i="37" s="1"/>
  <c r="V529" i="37" s="1"/>
  <c r="BW613" i="37"/>
  <c r="CB613" i="37" s="1"/>
  <c r="W613" i="37" s="1"/>
  <c r="BY553" i="37"/>
  <c r="CD553" i="37" s="1"/>
  <c r="AA553" i="37" s="1"/>
  <c r="BW626" i="37"/>
  <c r="CB626" i="37" s="1"/>
  <c r="W626" i="37" s="1"/>
  <c r="X626" i="37" s="1"/>
  <c r="BU663" i="37"/>
  <c r="BZ663" i="37" s="1"/>
  <c r="S663" i="37" s="1"/>
  <c r="T663" i="37" s="1"/>
  <c r="V724" i="37"/>
  <c r="AN724" i="37"/>
  <c r="AB724" i="37"/>
  <c r="AG724" i="37"/>
  <c r="AU724" i="37"/>
  <c r="BV316" i="37"/>
  <c r="CA316" i="37" s="1"/>
  <c r="U316" i="37" s="1"/>
  <c r="BU320" i="37"/>
  <c r="BZ320" i="37" s="1"/>
  <c r="S320" i="37" s="1"/>
  <c r="T320" i="37" s="1"/>
  <c r="BB366" i="37"/>
  <c r="AU304" i="37"/>
  <c r="AG304" i="37"/>
  <c r="AN304" i="37"/>
  <c r="BW425" i="37"/>
  <c r="CB425" i="37" s="1"/>
  <c r="W425" i="37" s="1"/>
  <c r="X425" i="37" s="1"/>
  <c r="AG414" i="37"/>
  <c r="AN414" i="37"/>
  <c r="AU414" i="37"/>
  <c r="V414" i="37"/>
  <c r="X414" i="37"/>
  <c r="Z414" i="37"/>
  <c r="AB414" i="37"/>
  <c r="BX488" i="37"/>
  <c r="CC488" i="37" s="1"/>
  <c r="Y488" i="37" s="1"/>
  <c r="BW553" i="37"/>
  <c r="CB553" i="37" s="1"/>
  <c r="W553" i="37" s="1"/>
  <c r="BW507" i="37"/>
  <c r="CB507" i="37" s="1"/>
  <c r="W507" i="37" s="1"/>
  <c r="BU500" i="37"/>
  <c r="BZ500" i="37" s="1"/>
  <c r="S500" i="37" s="1"/>
  <c r="T500" i="37" s="1"/>
  <c r="BV613" i="37"/>
  <c r="CA613" i="37" s="1"/>
  <c r="U613" i="37" s="1"/>
  <c r="Z591" i="37"/>
  <c r="AU591" i="37"/>
  <c r="AG591" i="37"/>
  <c r="AN591" i="37"/>
  <c r="BV626" i="37"/>
  <c r="CA626" i="37" s="1"/>
  <c r="U626" i="37" s="1"/>
  <c r="V626" i="37" s="1"/>
  <c r="AG687" i="37"/>
  <c r="AU687" i="37"/>
  <c r="V687" i="37"/>
  <c r="Z687" i="37"/>
  <c r="AN687" i="37"/>
  <c r="X687" i="37"/>
  <c r="AB687" i="37"/>
  <c r="AG662" i="37"/>
  <c r="V662" i="37"/>
  <c r="X662" i="37"/>
  <c r="Z662" i="37"/>
  <c r="AB662" i="37"/>
  <c r="AN662" i="37"/>
  <c r="AU662" i="37"/>
  <c r="AU718" i="37"/>
  <c r="AG718" i="37"/>
  <c r="AN718" i="37"/>
  <c r="BV498" i="37"/>
  <c r="CA498" i="37" s="1"/>
  <c r="U498" i="37" s="1"/>
  <c r="V498" i="37" s="1"/>
  <c r="AU342" i="37"/>
  <c r="V342" i="37"/>
  <c r="X342" i="37"/>
  <c r="Z342" i="37"/>
  <c r="AB342" i="37"/>
  <c r="AG342" i="37"/>
  <c r="AN342" i="37"/>
  <c r="BY437" i="37"/>
  <c r="CD437" i="37" s="1"/>
  <c r="AA437" i="37" s="1"/>
  <c r="AB437" i="37" s="1"/>
  <c r="BV509" i="37"/>
  <c r="CA509" i="37" s="1"/>
  <c r="U509" i="37" s="1"/>
  <c r="BW499" i="37"/>
  <c r="CB499" i="37" s="1"/>
  <c r="W499" i="37" s="1"/>
  <c r="BV507" i="37"/>
  <c r="CA507" i="37" s="1"/>
  <c r="U507" i="37" s="1"/>
  <c r="AU536" i="37"/>
  <c r="V536" i="37"/>
  <c r="X536" i="37"/>
  <c r="Z536" i="37"/>
  <c r="AB536" i="37"/>
  <c r="AG536" i="37"/>
  <c r="AN536" i="37"/>
  <c r="V599" i="37"/>
  <c r="Z599" i="37"/>
  <c r="AB599" i="37"/>
  <c r="AN599" i="37"/>
  <c r="AU599" i="37"/>
  <c r="AG599" i="37"/>
  <c r="BX738" i="37"/>
  <c r="CC738" i="37" s="1"/>
  <c r="Y738" i="37" s="1"/>
  <c r="Z738" i="37" s="1"/>
  <c r="BX700" i="37"/>
  <c r="CC700" i="37" s="1"/>
  <c r="Y700" i="37" s="1"/>
  <c r="Z700" i="37" s="1"/>
  <c r="BV686" i="37"/>
  <c r="CA686" i="37" s="1"/>
  <c r="U686" i="37" s="1"/>
  <c r="V686" i="37" s="1"/>
  <c r="BV312" i="37"/>
  <c r="CA312" i="37" s="1"/>
  <c r="U312" i="37" s="1"/>
  <c r="AU352" i="37"/>
  <c r="V352" i="37"/>
  <c r="AG352" i="37"/>
  <c r="AN352" i="37"/>
  <c r="V313" i="37"/>
  <c r="X313" i="37"/>
  <c r="Z313" i="37"/>
  <c r="AB313" i="37"/>
  <c r="AG313" i="37"/>
  <c r="AN313" i="37"/>
  <c r="AU313" i="37"/>
  <c r="V336" i="37"/>
  <c r="X336" i="37"/>
  <c r="Z336" i="37"/>
  <c r="AB336" i="37"/>
  <c r="AG336" i="37"/>
  <c r="AN336" i="37"/>
  <c r="AU336" i="37"/>
  <c r="BV499" i="37"/>
  <c r="CA499" i="37" s="1"/>
  <c r="U499" i="37" s="1"/>
  <c r="BU507" i="37"/>
  <c r="BZ507" i="37" s="1"/>
  <c r="S507" i="37" s="1"/>
  <c r="BX561" i="37"/>
  <c r="CC561" i="37" s="1"/>
  <c r="Y561" i="37" s="1"/>
  <c r="BY561" i="37"/>
  <c r="CD561" i="37" s="1"/>
  <c r="AA561" i="37" s="1"/>
  <c r="AB587" i="37"/>
  <c r="AG587" i="37"/>
  <c r="AN587" i="37"/>
  <c r="AU587" i="37"/>
  <c r="BU699" i="37"/>
  <c r="BZ699" i="37" s="1"/>
  <c r="S699" i="37" s="1"/>
  <c r="T699" i="37" s="1"/>
  <c r="BW700" i="37"/>
  <c r="CB700" i="37" s="1"/>
  <c r="W700" i="37" s="1"/>
  <c r="X700" i="37" s="1"/>
  <c r="T483" i="37"/>
  <c r="X483" i="37"/>
  <c r="AB483" i="37"/>
  <c r="AG483" i="37"/>
  <c r="AN483" i="37"/>
  <c r="Z483" i="37"/>
  <c r="AU483" i="37"/>
  <c r="V560" i="37"/>
  <c r="X560" i="37"/>
  <c r="Z560" i="37"/>
  <c r="AB560" i="37"/>
  <c r="AG560" i="37"/>
  <c r="AN560" i="37"/>
  <c r="AU560" i="37"/>
  <c r="AU540" i="37"/>
  <c r="V540" i="37"/>
  <c r="X540" i="37"/>
  <c r="Z540" i="37"/>
  <c r="AB540" i="37"/>
  <c r="AG540" i="37"/>
  <c r="AN540" i="37"/>
  <c r="X360" i="37"/>
  <c r="Z360" i="37"/>
  <c r="AG360" i="37"/>
  <c r="AN360" i="37"/>
  <c r="AU360" i="37"/>
  <c r="BU499" i="37"/>
  <c r="BZ499" i="37" s="1"/>
  <c r="S499" i="37" s="1"/>
  <c r="T499" i="37" s="1"/>
  <c r="BV505" i="37"/>
  <c r="CA505" i="37" s="1"/>
  <c r="U505" i="37" s="1"/>
  <c r="V558" i="37"/>
  <c r="X558" i="37"/>
  <c r="Z558" i="37"/>
  <c r="AB558" i="37"/>
  <c r="AG558" i="37"/>
  <c r="AN558" i="37"/>
  <c r="AU558" i="37"/>
  <c r="BW561" i="37"/>
  <c r="CB561" i="37" s="1"/>
  <c r="W561" i="37" s="1"/>
  <c r="BX627" i="37"/>
  <c r="CC627" i="37" s="1"/>
  <c r="Y627" i="37" s="1"/>
  <c r="BV726" i="37"/>
  <c r="CA726" i="37" s="1"/>
  <c r="U726" i="37" s="1"/>
  <c r="BX664" i="37"/>
  <c r="CC664" i="37" s="1"/>
  <c r="Y664" i="37" s="1"/>
  <c r="Z322" i="37"/>
  <c r="AG322" i="37"/>
  <c r="AN322" i="37"/>
  <c r="AU322" i="37"/>
  <c r="V322" i="37"/>
  <c r="X322" i="37"/>
  <c r="BV370" i="37"/>
  <c r="CA370" i="37" s="1"/>
  <c r="U370" i="37" s="1"/>
  <c r="V370" i="37" s="1"/>
  <c r="BY387" i="37"/>
  <c r="CD387" i="37" s="1"/>
  <c r="AA387" i="37" s="1"/>
  <c r="AB387" i="37" s="1"/>
  <c r="BU305" i="37"/>
  <c r="BZ305" i="37" s="1"/>
  <c r="S305" i="37" s="1"/>
  <c r="BV408" i="37"/>
  <c r="CA408" i="37" s="1"/>
  <c r="U408" i="37" s="1"/>
  <c r="X415" i="37"/>
  <c r="Z415" i="37"/>
  <c r="AB415" i="37"/>
  <c r="AG415" i="37"/>
  <c r="AN415" i="37"/>
  <c r="AU415" i="37"/>
  <c r="V415" i="37"/>
  <c r="AN480" i="37"/>
  <c r="AU480" i="37"/>
  <c r="X480" i="37"/>
  <c r="V480" i="37"/>
  <c r="AB480" i="37"/>
  <c r="AG480" i="37"/>
  <c r="Z447" i="37"/>
  <c r="AG447" i="37"/>
  <c r="X447" i="37"/>
  <c r="AU447" i="37"/>
  <c r="BU562" i="37"/>
  <c r="BZ562" i="37" s="1"/>
  <c r="S562" i="37" s="1"/>
  <c r="T562" i="37" s="1"/>
  <c r="AU565" i="37"/>
  <c r="V565" i="37"/>
  <c r="X565" i="37"/>
  <c r="AB565" i="37"/>
  <c r="AG565" i="37"/>
  <c r="AN565" i="37"/>
  <c r="Z565" i="37"/>
  <c r="AN610" i="37"/>
  <c r="AU610" i="37"/>
  <c r="AG610" i="37"/>
  <c r="BW627" i="37"/>
  <c r="CB627" i="37" s="1"/>
  <c r="W627" i="37" s="1"/>
  <c r="V655" i="37"/>
  <c r="Z655" i="37"/>
  <c r="AN655" i="37"/>
  <c r="X655" i="37"/>
  <c r="AB655" i="37"/>
  <c r="AG655" i="37"/>
  <c r="AU655" i="37"/>
  <c r="BV727" i="37"/>
  <c r="CA727" i="37" s="1"/>
  <c r="U727" i="37" s="1"/>
  <c r="V727" i="37" s="1"/>
  <c r="BV704" i="37"/>
  <c r="CA704" i="37" s="1"/>
  <c r="U704" i="37" s="1"/>
  <c r="T356" i="37"/>
  <c r="T677" i="37"/>
  <c r="T387" i="37"/>
  <c r="T425" i="37"/>
  <c r="T494" i="37"/>
  <c r="T493" i="37"/>
  <c r="T688" i="37"/>
  <c r="T543" i="37"/>
  <c r="T697" i="37"/>
  <c r="T724" i="37"/>
  <c r="T718" i="37"/>
  <c r="T716" i="37"/>
  <c r="T458" i="37"/>
  <c r="T579" i="37"/>
  <c r="T303" i="37"/>
  <c r="T345" i="37"/>
  <c r="T487" i="37"/>
  <c r="T529" i="37"/>
  <c r="T597" i="37"/>
  <c r="T689" i="37"/>
  <c r="T541" i="37"/>
  <c r="T564" i="37"/>
  <c r="T727" i="37"/>
  <c r="BW315" i="37"/>
  <c r="CB315" i="37" s="1"/>
  <c r="W315" i="37" s="1"/>
  <c r="BU299" i="37"/>
  <c r="BZ299" i="37" s="1"/>
  <c r="S299" i="37" s="1"/>
  <c r="BX299" i="37"/>
  <c r="CC299" i="37" s="1"/>
  <c r="Y299" i="37" s="1"/>
  <c r="BY299" i="37"/>
  <c r="CD299" i="37" s="1"/>
  <c r="AA299" i="37" s="1"/>
  <c r="BY303" i="37"/>
  <c r="CD303" i="37" s="1"/>
  <c r="AA303" i="37" s="1"/>
  <c r="AB303" i="37" s="1"/>
  <c r="BV368" i="37"/>
  <c r="CA368" i="37" s="1"/>
  <c r="U368" i="37" s="1"/>
  <c r="BX368" i="37"/>
  <c r="CC368" i="37" s="1"/>
  <c r="Y368" i="37" s="1"/>
  <c r="BY368" i="37"/>
  <c r="CD368" i="37" s="1"/>
  <c r="AA368" i="37" s="1"/>
  <c r="T358" i="37"/>
  <c r="BU410" i="37"/>
  <c r="BZ410" i="37" s="1"/>
  <c r="S410" i="37" s="1"/>
  <c r="BV410" i="37"/>
  <c r="CA410" i="37" s="1"/>
  <c r="U410" i="37" s="1"/>
  <c r="BX410" i="37"/>
  <c r="CC410" i="37" s="1"/>
  <c r="Y410" i="37" s="1"/>
  <c r="BY410" i="37"/>
  <c r="CD410" i="37" s="1"/>
  <c r="AA410" i="37" s="1"/>
  <c r="T485" i="37"/>
  <c r="T471" i="37"/>
  <c r="T480" i="37"/>
  <c r="T602" i="37"/>
  <c r="T553" i="37"/>
  <c r="T482" i="37"/>
  <c r="BU510" i="37"/>
  <c r="BZ510" i="37" s="1"/>
  <c r="S510" i="37" s="1"/>
  <c r="BV510" i="37"/>
  <c r="CA510" i="37" s="1"/>
  <c r="U510" i="37" s="1"/>
  <c r="BX510" i="37"/>
  <c r="CC510" i="37" s="1"/>
  <c r="Y510" i="37" s="1"/>
  <c r="BW510" i="37"/>
  <c r="CB510" i="37" s="1"/>
  <c r="W510" i="37" s="1"/>
  <c r="BX555" i="37"/>
  <c r="CC555" i="37" s="1"/>
  <c r="Y555" i="37" s="1"/>
  <c r="BW555" i="37"/>
  <c r="CB555" i="37" s="1"/>
  <c r="W555" i="37" s="1"/>
  <c r="T665" i="37"/>
  <c r="BY597" i="37"/>
  <c r="CD597" i="37" s="1"/>
  <c r="AA597" i="37" s="1"/>
  <c r="AB597" i="37" s="1"/>
  <c r="BY721" i="37"/>
  <c r="CD721" i="37" s="1"/>
  <c r="AA721" i="37" s="1"/>
  <c r="BU721" i="37"/>
  <c r="BZ721" i="37" s="1"/>
  <c r="S721" i="37" s="1"/>
  <c r="BV721" i="37"/>
  <c r="CA721" i="37" s="1"/>
  <c r="U721" i="37" s="1"/>
  <c r="BX721" i="37"/>
  <c r="CC721" i="37" s="1"/>
  <c r="Y721" i="37" s="1"/>
  <c r="T431" i="37"/>
  <c r="BW356" i="37"/>
  <c r="CB356" i="37" s="1"/>
  <c r="W356" i="37" s="1"/>
  <c r="X356" i="37" s="1"/>
  <c r="BV423" i="37"/>
  <c r="CA423" i="37" s="1"/>
  <c r="U423" i="37" s="1"/>
  <c r="BX423" i="37"/>
  <c r="CC423" i="37" s="1"/>
  <c r="Y423" i="37" s="1"/>
  <c r="T545" i="37"/>
  <c r="BW535" i="37"/>
  <c r="CB535" i="37" s="1"/>
  <c r="W535" i="37" s="1"/>
  <c r="BX535" i="37"/>
  <c r="CC535" i="37" s="1"/>
  <c r="Y535" i="37" s="1"/>
  <c r="BY535" i="37"/>
  <c r="CD535" i="37" s="1"/>
  <c r="AA535" i="37" s="1"/>
  <c r="T702" i="37"/>
  <c r="T628" i="37"/>
  <c r="BU661" i="37"/>
  <c r="BZ661" i="37" s="1"/>
  <c r="S661" i="37" s="1"/>
  <c r="BV661" i="37"/>
  <c r="CA661" i="37" s="1"/>
  <c r="U661" i="37" s="1"/>
  <c r="BW661" i="37"/>
  <c r="CB661" i="37" s="1"/>
  <c r="W661" i="37" s="1"/>
  <c r="BY661" i="37"/>
  <c r="CD661" i="37" s="1"/>
  <c r="AA661" i="37" s="1"/>
  <c r="BX661" i="37"/>
  <c r="CC661" i="37" s="1"/>
  <c r="Y661" i="37" s="1"/>
  <c r="BV680" i="37"/>
  <c r="CA680" i="37" s="1"/>
  <c r="U680" i="37" s="1"/>
  <c r="BU680" i="37"/>
  <c r="BZ680" i="37" s="1"/>
  <c r="S680" i="37" s="1"/>
  <c r="BW680" i="37"/>
  <c r="CB680" i="37" s="1"/>
  <c r="W680" i="37" s="1"/>
  <c r="BX680" i="37"/>
  <c r="CC680" i="37" s="1"/>
  <c r="Y680" i="37" s="1"/>
  <c r="BX354" i="37"/>
  <c r="CC354" i="37" s="1"/>
  <c r="Y354" i="37" s="1"/>
  <c r="T335" i="37"/>
  <c r="BY354" i="37"/>
  <c r="CD354" i="37" s="1"/>
  <c r="AA354" i="37" s="1"/>
  <c r="BV356" i="37"/>
  <c r="CA356" i="37" s="1"/>
  <c r="U356" i="37" s="1"/>
  <c r="V356" i="37" s="1"/>
  <c r="T378" i="37"/>
  <c r="BW476" i="37"/>
  <c r="CB476" i="37" s="1"/>
  <c r="W476" i="37" s="1"/>
  <c r="BX476" i="37"/>
  <c r="CC476" i="37" s="1"/>
  <c r="Y476" i="37" s="1"/>
  <c r="T501" i="37"/>
  <c r="BU537" i="37"/>
  <c r="BZ537" i="37" s="1"/>
  <c r="S537" i="37" s="1"/>
  <c r="BV537" i="37"/>
  <c r="CA537" i="37" s="1"/>
  <c r="U537" i="37" s="1"/>
  <c r="BY537" i="37"/>
  <c r="CD537" i="37" s="1"/>
  <c r="AA537" i="37" s="1"/>
  <c r="BW554" i="37"/>
  <c r="CB554" i="37" s="1"/>
  <c r="W554" i="37" s="1"/>
  <c r="X554" i="37" s="1"/>
  <c r="BX554" i="37"/>
  <c r="CC554" i="37" s="1"/>
  <c r="Y554" i="37" s="1"/>
  <c r="Z554" i="37" s="1"/>
  <c r="BY499" i="37"/>
  <c r="CD499" i="37" s="1"/>
  <c r="AA499" i="37" s="1"/>
  <c r="T593" i="37"/>
  <c r="BY591" i="37"/>
  <c r="CD591" i="37" s="1"/>
  <c r="AA591" i="37" s="1"/>
  <c r="AB591" i="37" s="1"/>
  <c r="T645" i="37"/>
  <c r="BX689" i="37"/>
  <c r="CC689" i="37" s="1"/>
  <c r="Y689" i="37" s="1"/>
  <c r="Z689" i="37" s="1"/>
  <c r="BU647" i="37"/>
  <c r="BZ647" i="37" s="1"/>
  <c r="S647" i="37" s="1"/>
  <c r="BV647" i="37"/>
  <c r="CA647" i="37" s="1"/>
  <c r="U647" i="37" s="1"/>
  <c r="BW647" i="37"/>
  <c r="CB647" i="37" s="1"/>
  <c r="W647" i="37" s="1"/>
  <c r="BX647" i="37"/>
  <c r="CC647" i="37" s="1"/>
  <c r="Y647" i="37" s="1"/>
  <c r="BY647" i="37"/>
  <c r="CD647" i="37" s="1"/>
  <c r="AA647" i="37" s="1"/>
  <c r="BU741" i="37"/>
  <c r="BZ741" i="37" s="1"/>
  <c r="S741" i="37" s="1"/>
  <c r="BV741" i="37"/>
  <c r="CA741" i="37" s="1"/>
  <c r="U741" i="37" s="1"/>
  <c r="BW741" i="37"/>
  <c r="CB741" i="37" s="1"/>
  <c r="W741" i="37" s="1"/>
  <c r="BX741" i="37"/>
  <c r="CC741" i="37" s="1"/>
  <c r="Y741" i="37" s="1"/>
  <c r="BW352" i="37"/>
  <c r="CB352" i="37" s="1"/>
  <c r="W352" i="37" s="1"/>
  <c r="X352" i="37" s="1"/>
  <c r="BX352" i="37"/>
  <c r="CC352" i="37" s="1"/>
  <c r="Y352" i="37" s="1"/>
  <c r="Z352" i="37" s="1"/>
  <c r="BY352" i="37"/>
  <c r="CD352" i="37" s="1"/>
  <c r="AA352" i="37" s="1"/>
  <c r="AB352" i="37" s="1"/>
  <c r="BU397" i="37"/>
  <c r="BZ397" i="37" s="1"/>
  <c r="S397" i="37" s="1"/>
  <c r="BV397" i="37"/>
  <c r="CA397" i="37" s="1"/>
  <c r="U397" i="37" s="1"/>
  <c r="T492" i="37"/>
  <c r="BU502" i="37"/>
  <c r="BZ502" i="37" s="1"/>
  <c r="S502" i="37" s="1"/>
  <c r="T565" i="37"/>
  <c r="T595" i="37"/>
  <c r="BW637" i="37"/>
  <c r="CB637" i="37" s="1"/>
  <c r="W637" i="37" s="1"/>
  <c r="T609" i="37"/>
  <c r="T655" i="37"/>
  <c r="T700" i="37"/>
  <c r="BW689" i="37"/>
  <c r="CB689" i="37" s="1"/>
  <c r="W689" i="37" s="1"/>
  <c r="X689" i="37" s="1"/>
  <c r="T714" i="37"/>
  <c r="BX731" i="37"/>
  <c r="CC731" i="37" s="1"/>
  <c r="Y731" i="37" s="1"/>
  <c r="Z731" i="37" s="1"/>
  <c r="BV731" i="37"/>
  <c r="CA731" i="37" s="1"/>
  <c r="U731" i="37" s="1"/>
  <c r="V731" i="37" s="1"/>
  <c r="BW731" i="37"/>
  <c r="CB731" i="37" s="1"/>
  <c r="W731" i="37" s="1"/>
  <c r="X731" i="37" s="1"/>
  <c r="BU329" i="37"/>
  <c r="BZ329" i="37" s="1"/>
  <c r="S329" i="37" s="1"/>
  <c r="BV329" i="37"/>
  <c r="CA329" i="37" s="1"/>
  <c r="U329" i="37" s="1"/>
  <c r="BX329" i="37"/>
  <c r="CC329" i="37" s="1"/>
  <c r="Y329" i="37" s="1"/>
  <c r="BY329" i="37"/>
  <c r="CD329" i="37" s="1"/>
  <c r="AA329" i="37" s="1"/>
  <c r="T314" i="37"/>
  <c r="BX315" i="37"/>
  <c r="CC315" i="37" s="1"/>
  <c r="Y315" i="37" s="1"/>
  <c r="BW312" i="37"/>
  <c r="CB312" i="37" s="1"/>
  <c r="W312" i="37" s="1"/>
  <c r="BV306" i="37"/>
  <c r="CA306" i="37" s="1"/>
  <c r="U306" i="37" s="1"/>
  <c r="BU306" i="37"/>
  <c r="BZ306" i="37" s="1"/>
  <c r="S306" i="37" s="1"/>
  <c r="BU308" i="37"/>
  <c r="BZ308" i="37" s="1"/>
  <c r="S308" i="37" s="1"/>
  <c r="BV308" i="37"/>
  <c r="CA308" i="37" s="1"/>
  <c r="U308" i="37" s="1"/>
  <c r="BW308" i="37"/>
  <c r="CB308" i="37" s="1"/>
  <c r="W308" i="37" s="1"/>
  <c r="BX308" i="37"/>
  <c r="CC308" i="37" s="1"/>
  <c r="Y308" i="37" s="1"/>
  <c r="BY308" i="37"/>
  <c r="CD308" i="37" s="1"/>
  <c r="AA308" i="37" s="1"/>
  <c r="BY356" i="37"/>
  <c r="CD356" i="37" s="1"/>
  <c r="AA356" i="37" s="1"/>
  <c r="AB356" i="37" s="1"/>
  <c r="T466" i="37"/>
  <c r="T513" i="37"/>
  <c r="BV506" i="37"/>
  <c r="CA506" i="37" s="1"/>
  <c r="U506" i="37" s="1"/>
  <c r="BW506" i="37"/>
  <c r="CB506" i="37" s="1"/>
  <c r="W506" i="37" s="1"/>
  <c r="BX506" i="37"/>
  <c r="CC506" i="37" s="1"/>
  <c r="Y506" i="37" s="1"/>
  <c r="BY506" i="37"/>
  <c r="CD506" i="37" s="1"/>
  <c r="AA506" i="37" s="1"/>
  <c r="BX505" i="37"/>
  <c r="CC505" i="37" s="1"/>
  <c r="Y505" i="37" s="1"/>
  <c r="T558" i="37"/>
  <c r="T521" i="37"/>
  <c r="BY509" i="37"/>
  <c r="CD509" i="37" s="1"/>
  <c r="AA509" i="37" s="1"/>
  <c r="BU618" i="37"/>
  <c r="BZ618" i="37" s="1"/>
  <c r="S618" i="37" s="1"/>
  <c r="BV618" i="37"/>
  <c r="CA618" i="37" s="1"/>
  <c r="U618" i="37" s="1"/>
  <c r="BX618" i="37"/>
  <c r="CC618" i="37" s="1"/>
  <c r="Y618" i="37" s="1"/>
  <c r="BY618" i="37"/>
  <c r="CD618" i="37" s="1"/>
  <c r="AA618" i="37" s="1"/>
  <c r="BX678" i="37"/>
  <c r="CC678" i="37" s="1"/>
  <c r="Y678" i="37" s="1"/>
  <c r="BV689" i="37"/>
  <c r="CA689" i="37" s="1"/>
  <c r="U689" i="37" s="1"/>
  <c r="V689" i="37" s="1"/>
  <c r="T731" i="37"/>
  <c r="T701" i="37"/>
  <c r="BU692" i="37"/>
  <c r="BZ692" i="37" s="1"/>
  <c r="S692" i="37" s="1"/>
  <c r="BV692" i="37"/>
  <c r="CA692" i="37" s="1"/>
  <c r="U692" i="37" s="1"/>
  <c r="BX692" i="37"/>
  <c r="CC692" i="37" s="1"/>
  <c r="Y692" i="37" s="1"/>
  <c r="BY692" i="37"/>
  <c r="CD692" i="37" s="1"/>
  <c r="AA692" i="37" s="1"/>
  <c r="BY381" i="37"/>
  <c r="CD381" i="37" s="1"/>
  <c r="AA381" i="37" s="1"/>
  <c r="BW502" i="37"/>
  <c r="CB502" i="37" s="1"/>
  <c r="W502" i="37" s="1"/>
  <c r="BY502" i="37"/>
  <c r="CD502" i="37" s="1"/>
  <c r="AA502" i="37" s="1"/>
  <c r="T542" i="37"/>
  <c r="BU556" i="37"/>
  <c r="BZ556" i="37" s="1"/>
  <c r="S556" i="37" s="1"/>
  <c r="BV556" i="37"/>
  <c r="CA556" i="37" s="1"/>
  <c r="U556" i="37" s="1"/>
  <c r="BV545" i="37"/>
  <c r="CA545" i="37" s="1"/>
  <c r="U545" i="37" s="1"/>
  <c r="V545" i="37" s="1"/>
  <c r="BX545" i="37"/>
  <c r="CC545" i="37" s="1"/>
  <c r="Y545" i="37" s="1"/>
  <c r="Z545" i="37" s="1"/>
  <c r="BW545" i="37"/>
  <c r="CB545" i="37" s="1"/>
  <c r="W545" i="37" s="1"/>
  <c r="X545" i="37" s="1"/>
  <c r="T531" i="37"/>
  <c r="BU624" i="37"/>
  <c r="BZ624" i="37" s="1"/>
  <c r="S624" i="37" s="1"/>
  <c r="BV624" i="37"/>
  <c r="CA624" i="37" s="1"/>
  <c r="U624" i="37" s="1"/>
  <c r="T607" i="37"/>
  <c r="T687" i="37"/>
  <c r="BW678" i="37"/>
  <c r="CB678" i="37" s="1"/>
  <c r="W678" i="37" s="1"/>
  <c r="BU631" i="37"/>
  <c r="BZ631" i="37" s="1"/>
  <c r="S631" i="37" s="1"/>
  <c r="BV631" i="37"/>
  <c r="CA631" i="37" s="1"/>
  <c r="U631" i="37" s="1"/>
  <c r="BW631" i="37"/>
  <c r="CB631" i="37" s="1"/>
  <c r="W631" i="37" s="1"/>
  <c r="BX631" i="37"/>
  <c r="CC631" i="37" s="1"/>
  <c r="Y631" i="37" s="1"/>
  <c r="BW719" i="37"/>
  <c r="CB719" i="37" s="1"/>
  <c r="W719" i="37" s="1"/>
  <c r="BU719" i="37"/>
  <c r="BZ719" i="37" s="1"/>
  <c r="S719" i="37" s="1"/>
  <c r="BX719" i="37"/>
  <c r="CC719" i="37" s="1"/>
  <c r="Y719" i="37" s="1"/>
  <c r="BY697" i="37"/>
  <c r="CD697" i="37" s="1"/>
  <c r="AA697" i="37" s="1"/>
  <c r="AB697" i="37" s="1"/>
  <c r="BX381" i="37"/>
  <c r="CC381" i="37" s="1"/>
  <c r="Y381" i="37" s="1"/>
  <c r="BU309" i="37"/>
  <c r="BZ309" i="37" s="1"/>
  <c r="S309" i="37" s="1"/>
  <c r="BW309" i="37"/>
  <c r="CB309" i="37" s="1"/>
  <c r="W309" i="37" s="1"/>
  <c r="T375" i="37"/>
  <c r="BU374" i="37"/>
  <c r="BZ374" i="37" s="1"/>
  <c r="S374" i="37" s="1"/>
  <c r="BV374" i="37"/>
  <c r="CA374" i="37" s="1"/>
  <c r="U374" i="37" s="1"/>
  <c r="BW374" i="37"/>
  <c r="CB374" i="37" s="1"/>
  <c r="W374" i="37" s="1"/>
  <c r="BX374" i="37"/>
  <c r="CC374" i="37" s="1"/>
  <c r="Y374" i="37" s="1"/>
  <c r="BY374" i="37"/>
  <c r="CD374" i="37" s="1"/>
  <c r="AA374" i="37" s="1"/>
  <c r="BU377" i="37"/>
  <c r="BZ377" i="37" s="1"/>
  <c r="S377" i="37" s="1"/>
  <c r="BV377" i="37"/>
  <c r="CA377" i="37" s="1"/>
  <c r="U377" i="37" s="1"/>
  <c r="BW377" i="37"/>
  <c r="CB377" i="37" s="1"/>
  <c r="W377" i="37" s="1"/>
  <c r="BX377" i="37"/>
  <c r="CC377" i="37" s="1"/>
  <c r="Y377" i="37" s="1"/>
  <c r="BU389" i="37"/>
  <c r="BZ389" i="37" s="1"/>
  <c r="S389" i="37" s="1"/>
  <c r="T441" i="37"/>
  <c r="BU395" i="37"/>
  <c r="BZ395" i="37" s="1"/>
  <c r="S395" i="37" s="1"/>
  <c r="BY440" i="37"/>
  <c r="CD440" i="37" s="1"/>
  <c r="AA440" i="37" s="1"/>
  <c r="BY428" i="37"/>
  <c r="CD428" i="37" s="1"/>
  <c r="AA428" i="37" s="1"/>
  <c r="AB428" i="37" s="1"/>
  <c r="BX509" i="37"/>
  <c r="CC509" i="37" s="1"/>
  <c r="Y509" i="37" s="1"/>
  <c r="T550" i="37"/>
  <c r="BY545" i="37"/>
  <c r="CD545" i="37" s="1"/>
  <c r="AA545" i="37" s="1"/>
  <c r="AB545" i="37" s="1"/>
  <c r="T633" i="37"/>
  <c r="BV678" i="37"/>
  <c r="CA678" i="37" s="1"/>
  <c r="U678" i="37" s="1"/>
  <c r="BU705" i="37"/>
  <c r="BZ705" i="37" s="1"/>
  <c r="S705" i="37" s="1"/>
  <c r="BV714" i="37"/>
  <c r="CA714" i="37" s="1"/>
  <c r="U714" i="37" s="1"/>
  <c r="V714" i="37" s="1"/>
  <c r="BW714" i="37"/>
  <c r="CB714" i="37" s="1"/>
  <c r="W714" i="37" s="1"/>
  <c r="X714" i="37" s="1"/>
  <c r="BX714" i="37"/>
  <c r="CC714" i="37" s="1"/>
  <c r="Y714" i="37" s="1"/>
  <c r="Z714" i="37" s="1"/>
  <c r="BU331" i="37"/>
  <c r="BZ331" i="37" s="1"/>
  <c r="S331" i="37" s="1"/>
  <c r="BX331" i="37"/>
  <c r="CC331" i="37" s="1"/>
  <c r="Y331" i="37" s="1"/>
  <c r="BY331" i="37"/>
  <c r="CD331" i="37" s="1"/>
  <c r="AA331" i="37" s="1"/>
  <c r="BU440" i="37"/>
  <c r="BZ440" i="37" s="1"/>
  <c r="S440" i="37" s="1"/>
  <c r="BV440" i="37"/>
  <c r="CA440" i="37" s="1"/>
  <c r="U440" i="37" s="1"/>
  <c r="T588" i="37"/>
  <c r="T546" i="37"/>
  <c r="BY500" i="37"/>
  <c r="CD500" i="37" s="1"/>
  <c r="AA500" i="37" s="1"/>
  <c r="T566" i="37"/>
  <c r="T654" i="37"/>
  <c r="T648" i="37"/>
  <c r="T668" i="37"/>
  <c r="BU678" i="37"/>
  <c r="BZ678" i="37" s="1"/>
  <c r="S678" i="37" s="1"/>
  <c r="T679" i="37"/>
  <c r="BW317" i="37"/>
  <c r="CB317" i="37" s="1"/>
  <c r="W317" i="37" s="1"/>
  <c r="BV317" i="37"/>
  <c r="CA317" i="37" s="1"/>
  <c r="U317" i="37" s="1"/>
  <c r="BU384" i="37"/>
  <c r="BZ384" i="37" s="1"/>
  <c r="S384" i="37" s="1"/>
  <c r="BV384" i="37"/>
  <c r="CA384" i="37" s="1"/>
  <c r="U384" i="37" s="1"/>
  <c r="BW384" i="37"/>
  <c r="CB384" i="37" s="1"/>
  <c r="W384" i="37" s="1"/>
  <c r="BX384" i="37"/>
  <c r="CC384" i="37" s="1"/>
  <c r="Y384" i="37" s="1"/>
  <c r="T448" i="37"/>
  <c r="BW410" i="37"/>
  <c r="CB410" i="37" s="1"/>
  <c r="W410" i="37" s="1"/>
  <c r="BW456" i="37"/>
  <c r="CB456" i="37" s="1"/>
  <c r="W456" i="37" s="1"/>
  <c r="BX456" i="37"/>
  <c r="CC456" i="37" s="1"/>
  <c r="Y456" i="37" s="1"/>
  <c r="BY456" i="37"/>
  <c r="CD456" i="37" s="1"/>
  <c r="AA456" i="37" s="1"/>
  <c r="BU467" i="37"/>
  <c r="BZ467" i="37" s="1"/>
  <c r="S467" i="37" s="1"/>
  <c r="BW467" i="37"/>
  <c r="CB467" i="37" s="1"/>
  <c r="W467" i="37" s="1"/>
  <c r="BV467" i="37"/>
  <c r="CA467" i="37" s="1"/>
  <c r="U467" i="37" s="1"/>
  <c r="T591" i="37"/>
  <c r="BU555" i="37"/>
  <c r="BZ555" i="37" s="1"/>
  <c r="S555" i="37" s="1"/>
  <c r="T728" i="37"/>
  <c r="BU354" i="37"/>
  <c r="BZ354" i="37" s="1"/>
  <c r="S354" i="37" s="1"/>
  <c r="BV345" i="37"/>
  <c r="CA345" i="37" s="1"/>
  <c r="U345" i="37" s="1"/>
  <c r="V345" i="37" s="1"/>
  <c r="T336" i="37"/>
  <c r="BU323" i="37"/>
  <c r="BZ323" i="37" s="1"/>
  <c r="S323" i="37" s="1"/>
  <c r="BV323" i="37"/>
  <c r="CA323" i="37" s="1"/>
  <c r="U323" i="37" s="1"/>
  <c r="BW323" i="37"/>
  <c r="CB323" i="37" s="1"/>
  <c r="W323" i="37" s="1"/>
  <c r="BY395" i="37"/>
  <c r="CD395" i="37" s="1"/>
  <c r="AA395" i="37" s="1"/>
  <c r="T403" i="37"/>
  <c r="T430" i="37"/>
  <c r="T411" i="37"/>
  <c r="BW468" i="37"/>
  <c r="CB468" i="37" s="1"/>
  <c r="W468" i="37" s="1"/>
  <c r="BX468" i="37"/>
  <c r="CC468" i="37" s="1"/>
  <c r="Y468" i="37" s="1"/>
  <c r="BY468" i="37"/>
  <c r="CD468" i="37" s="1"/>
  <c r="AA468" i="37" s="1"/>
  <c r="T525" i="37"/>
  <c r="BU515" i="37"/>
  <c r="BZ515" i="37" s="1"/>
  <c r="S515" i="37" s="1"/>
  <c r="BV515" i="37"/>
  <c r="CA515" i="37" s="1"/>
  <c r="U515" i="37" s="1"/>
  <c r="BW515" i="37"/>
  <c r="CB515" i="37" s="1"/>
  <c r="W515" i="37" s="1"/>
  <c r="BX515" i="37"/>
  <c r="CC515" i="37" s="1"/>
  <c r="Y515" i="37" s="1"/>
  <c r="BW556" i="37"/>
  <c r="CB556" i="37" s="1"/>
  <c r="W556" i="37" s="1"/>
  <c r="T576" i="37"/>
  <c r="BU639" i="37"/>
  <c r="BZ639" i="37" s="1"/>
  <c r="S639" i="37" s="1"/>
  <c r="BV639" i="37"/>
  <c r="CA639" i="37" s="1"/>
  <c r="U639" i="37" s="1"/>
  <c r="BW639" i="37"/>
  <c r="CB639" i="37" s="1"/>
  <c r="W639" i="37" s="1"/>
  <c r="T736" i="37"/>
  <c r="BU658" i="37"/>
  <c r="BZ658" i="37" s="1"/>
  <c r="S658" i="37" s="1"/>
  <c r="BV658" i="37"/>
  <c r="CA658" i="37" s="1"/>
  <c r="U658" i="37" s="1"/>
  <c r="BW658" i="37"/>
  <c r="CB658" i="37" s="1"/>
  <c r="W658" i="37" s="1"/>
  <c r="BX658" i="37"/>
  <c r="CC658" i="37" s="1"/>
  <c r="Y658" i="37" s="1"/>
  <c r="BU707" i="37"/>
  <c r="BZ707" i="37" s="1"/>
  <c r="S707" i="37" s="1"/>
  <c r="BW707" i="37"/>
  <c r="CB707" i="37" s="1"/>
  <c r="W707" i="37" s="1"/>
  <c r="BX707" i="37"/>
  <c r="CC707" i="37" s="1"/>
  <c r="Y707" i="37" s="1"/>
  <c r="BY707" i="37"/>
  <c r="CD707" i="37" s="1"/>
  <c r="AA707" i="37" s="1"/>
  <c r="T738" i="37"/>
  <c r="BW691" i="37"/>
  <c r="CB691" i="37" s="1"/>
  <c r="W691" i="37" s="1"/>
  <c r="BU691" i="37"/>
  <c r="BZ691" i="37" s="1"/>
  <c r="S691" i="37" s="1"/>
  <c r="BV691" i="37"/>
  <c r="CA691" i="37" s="1"/>
  <c r="U691" i="37" s="1"/>
  <c r="BX691" i="37"/>
  <c r="CC691" i="37" s="1"/>
  <c r="Y691" i="37" s="1"/>
  <c r="T359" i="37"/>
  <c r="BW389" i="37"/>
  <c r="CB389" i="37" s="1"/>
  <c r="W389" i="37" s="1"/>
  <c r="BV395" i="37"/>
  <c r="CA395" i="37" s="1"/>
  <c r="U395" i="37" s="1"/>
  <c r="BX395" i="37"/>
  <c r="CC395" i="37" s="1"/>
  <c r="Y395" i="37" s="1"/>
  <c r="BY324" i="37"/>
  <c r="CD324" i="37" s="1"/>
  <c r="AA324" i="37" s="1"/>
  <c r="AB324" i="37" s="1"/>
  <c r="BW368" i="37"/>
  <c r="CB368" i="37" s="1"/>
  <c r="W368" i="37" s="1"/>
  <c r="T355" i="37"/>
  <c r="BU392" i="37"/>
  <c r="BZ392" i="37" s="1"/>
  <c r="S392" i="37" s="1"/>
  <c r="BW392" i="37"/>
  <c r="CB392" i="37" s="1"/>
  <c r="W392" i="37" s="1"/>
  <c r="BX392" i="37"/>
  <c r="CC392" i="37" s="1"/>
  <c r="Y392" i="37" s="1"/>
  <c r="T439" i="37"/>
  <c r="BW443" i="37"/>
  <c r="CB443" i="37" s="1"/>
  <c r="W443" i="37" s="1"/>
  <c r="BV475" i="37"/>
  <c r="CA475" i="37" s="1"/>
  <c r="U475" i="37" s="1"/>
  <c r="BX435" i="37"/>
  <c r="CC435" i="37" s="1"/>
  <c r="Y435" i="37" s="1"/>
  <c r="Z435" i="37" s="1"/>
  <c r="BV435" i="37"/>
  <c r="CA435" i="37" s="1"/>
  <c r="U435" i="37" s="1"/>
  <c r="V435" i="37" s="1"/>
  <c r="T450" i="37"/>
  <c r="BV485" i="37"/>
  <c r="CA485" i="37" s="1"/>
  <c r="U485" i="37" s="1"/>
  <c r="V485" i="37" s="1"/>
  <c r="BU373" i="37"/>
  <c r="BZ373" i="37" s="1"/>
  <c r="S373" i="37" s="1"/>
  <c r="BV373" i="37"/>
  <c r="CA373" i="37" s="1"/>
  <c r="U373" i="37" s="1"/>
  <c r="BX373" i="37"/>
  <c r="CC373" i="37" s="1"/>
  <c r="Y373" i="37" s="1"/>
  <c r="T549" i="37"/>
  <c r="BY479" i="37"/>
  <c r="CD479" i="37" s="1"/>
  <c r="AA479" i="37" s="1"/>
  <c r="BU580" i="37"/>
  <c r="BZ580" i="37" s="1"/>
  <c r="S580" i="37" s="1"/>
  <c r="BX524" i="37"/>
  <c r="CC524" i="37" s="1"/>
  <c r="Y524" i="37" s="1"/>
  <c r="BX571" i="37"/>
  <c r="CC571" i="37" s="1"/>
  <c r="Y571" i="37" s="1"/>
  <c r="T674" i="37"/>
  <c r="BU596" i="37"/>
  <c r="BZ596" i="37" s="1"/>
  <c r="S596" i="37" s="1"/>
  <c r="BW596" i="37"/>
  <c r="CB596" i="37" s="1"/>
  <c r="W596" i="37" s="1"/>
  <c r="BX596" i="37"/>
  <c r="CC596" i="37" s="1"/>
  <c r="Y596" i="37" s="1"/>
  <c r="BX564" i="37"/>
  <c r="CC564" i="37" s="1"/>
  <c r="Y564" i="37" s="1"/>
  <c r="Z564" i="37" s="1"/>
  <c r="T725" i="37"/>
  <c r="T695" i="37"/>
  <c r="BY626" i="37"/>
  <c r="CD626" i="37" s="1"/>
  <c r="AA626" i="37" s="1"/>
  <c r="AB626" i="37" s="1"/>
  <c r="BW721" i="37"/>
  <c r="CB721" i="37" s="1"/>
  <c r="W721" i="37" s="1"/>
  <c r="BU693" i="37"/>
  <c r="BZ693" i="37" s="1"/>
  <c r="S693" i="37" s="1"/>
  <c r="BV693" i="37"/>
  <c r="CA693" i="37" s="1"/>
  <c r="U693" i="37" s="1"/>
  <c r="BW693" i="37"/>
  <c r="CB693" i="37" s="1"/>
  <c r="W693" i="37" s="1"/>
  <c r="BX693" i="37"/>
  <c r="CC693" i="37" s="1"/>
  <c r="Y693" i="37" s="1"/>
  <c r="BY693" i="37"/>
  <c r="CD693" i="37" s="1"/>
  <c r="AA693" i="37" s="1"/>
  <c r="T311" i="37"/>
  <c r="T347" i="37"/>
  <c r="BU368" i="37"/>
  <c r="BZ368" i="37" s="1"/>
  <c r="S368" i="37" s="1"/>
  <c r="BW331" i="37"/>
  <c r="CB331" i="37" s="1"/>
  <c r="W331" i="37" s="1"/>
  <c r="T426" i="37"/>
  <c r="BV443" i="37"/>
  <c r="CA443" i="37" s="1"/>
  <c r="U443" i="37" s="1"/>
  <c r="BY457" i="37"/>
  <c r="CD457" i="37" s="1"/>
  <c r="AA457" i="37" s="1"/>
  <c r="BV535" i="37"/>
  <c r="CA535" i="37" s="1"/>
  <c r="U535" i="37" s="1"/>
  <c r="BU475" i="37"/>
  <c r="BZ475" i="37" s="1"/>
  <c r="S475" i="37" s="1"/>
  <c r="BU476" i="37"/>
  <c r="BZ476" i="37" s="1"/>
  <c r="S476" i="37" s="1"/>
  <c r="BW594" i="37"/>
  <c r="CB594" i="37" s="1"/>
  <c r="W594" i="37" s="1"/>
  <c r="T570" i="37"/>
  <c r="BW524" i="37"/>
  <c r="CB524" i="37" s="1"/>
  <c r="W524" i="37" s="1"/>
  <c r="BY555" i="37"/>
  <c r="CD555" i="37" s="1"/>
  <c r="AA555" i="37" s="1"/>
  <c r="BU622" i="37"/>
  <c r="BZ622" i="37" s="1"/>
  <c r="S622" i="37" s="1"/>
  <c r="BV622" i="37"/>
  <c r="CA622" i="37" s="1"/>
  <c r="U622" i="37" s="1"/>
  <c r="BX622" i="37"/>
  <c r="CC622" i="37" s="1"/>
  <c r="Y622" i="37" s="1"/>
  <c r="T662" i="37"/>
  <c r="BU312" i="37"/>
  <c r="BZ312" i="37" s="1"/>
  <c r="S312" i="37" s="1"/>
  <c r="BW306" i="37"/>
  <c r="CB306" i="37" s="1"/>
  <c r="W306" i="37" s="1"/>
  <c r="BU405" i="37"/>
  <c r="BZ405" i="37" s="1"/>
  <c r="S405" i="37" s="1"/>
  <c r="BU443" i="37"/>
  <c r="BZ443" i="37" s="1"/>
  <c r="S443" i="37" s="1"/>
  <c r="BY367" i="37"/>
  <c r="CD367" i="37" s="1"/>
  <c r="AA367" i="37" s="1"/>
  <c r="BY494" i="37"/>
  <c r="CD494" i="37" s="1"/>
  <c r="AA494" i="37" s="1"/>
  <c r="AB494" i="37" s="1"/>
  <c r="BX542" i="37"/>
  <c r="CC542" i="37" s="1"/>
  <c r="Y542" i="37" s="1"/>
  <c r="Z542" i="37" s="1"/>
  <c r="BU535" i="37"/>
  <c r="BZ535" i="37" s="1"/>
  <c r="S535" i="37" s="1"/>
  <c r="BX493" i="37"/>
  <c r="CC493" i="37" s="1"/>
  <c r="Y493" i="37" s="1"/>
  <c r="Z493" i="37" s="1"/>
  <c r="T536" i="37"/>
  <c r="BW624" i="37"/>
  <c r="CB624" i="37" s="1"/>
  <c r="W624" i="37" s="1"/>
  <c r="BX580" i="37"/>
  <c r="CC580" i="37" s="1"/>
  <c r="Y580" i="37" s="1"/>
  <c r="BV524" i="37"/>
  <c r="CA524" i="37" s="1"/>
  <c r="U524" i="37" s="1"/>
  <c r="BY554" i="37"/>
  <c r="CD554" i="37" s="1"/>
  <c r="AA554" i="37" s="1"/>
  <c r="AB554" i="37" s="1"/>
  <c r="BW622" i="37"/>
  <c r="CB622" i="37" s="1"/>
  <c r="W622" i="37" s="1"/>
  <c r="BW564" i="37"/>
  <c r="CB564" i="37" s="1"/>
  <c r="W564" i="37" s="1"/>
  <c r="X564" i="37" s="1"/>
  <c r="BY658" i="37"/>
  <c r="CD658" i="37" s="1"/>
  <c r="AA658" i="37" s="1"/>
  <c r="BY685" i="37"/>
  <c r="CD685" i="37" s="1"/>
  <c r="AA685" i="37" s="1"/>
  <c r="BY689" i="37"/>
  <c r="CD689" i="37" s="1"/>
  <c r="AA689" i="37" s="1"/>
  <c r="AB689" i="37" s="1"/>
  <c r="BY741" i="37"/>
  <c r="CD741" i="37" s="1"/>
  <c r="AA741" i="37" s="1"/>
  <c r="BX726" i="37"/>
  <c r="CC726" i="37" s="1"/>
  <c r="Y726" i="37" s="1"/>
  <c r="BX312" i="37"/>
  <c r="CC312" i="37" s="1"/>
  <c r="Y312" i="37" s="1"/>
  <c r="T353" i="37"/>
  <c r="BX402" i="37"/>
  <c r="CC402" i="37" s="1"/>
  <c r="Y402" i="37" s="1"/>
  <c r="BU423" i="37"/>
  <c r="BZ423" i="37" s="1"/>
  <c r="S423" i="37" s="1"/>
  <c r="T437" i="37"/>
  <c r="BW433" i="37"/>
  <c r="CB433" i="37" s="1"/>
  <c r="W433" i="37" s="1"/>
  <c r="BX433" i="37"/>
  <c r="CC433" i="37" s="1"/>
  <c r="Y433" i="37" s="1"/>
  <c r="BU433" i="37"/>
  <c r="BZ433" i="37" s="1"/>
  <c r="S433" i="37" s="1"/>
  <c r="BY476" i="37"/>
  <c r="CD476" i="37" s="1"/>
  <c r="AA476" i="37" s="1"/>
  <c r="BX494" i="37"/>
  <c r="CC494" i="37" s="1"/>
  <c r="Y494" i="37" s="1"/>
  <c r="Z494" i="37" s="1"/>
  <c r="BX500" i="37"/>
  <c r="CC500" i="37" s="1"/>
  <c r="Y500" i="37" s="1"/>
  <c r="BW493" i="37"/>
  <c r="CB493" i="37" s="1"/>
  <c r="W493" i="37" s="1"/>
  <c r="X493" i="37" s="1"/>
  <c r="BV584" i="37"/>
  <c r="CA584" i="37" s="1"/>
  <c r="U584" i="37" s="1"/>
  <c r="T578" i="37"/>
  <c r="BU637" i="37"/>
  <c r="BZ637" i="37" s="1"/>
  <c r="S637" i="37" s="1"/>
  <c r="BX637" i="37"/>
  <c r="CC637" i="37" s="1"/>
  <c r="Y637" i="37" s="1"/>
  <c r="BV564" i="37"/>
  <c r="CA564" i="37" s="1"/>
  <c r="U564" i="37" s="1"/>
  <c r="V564" i="37" s="1"/>
  <c r="BX699" i="37"/>
  <c r="CC699" i="37" s="1"/>
  <c r="Y699" i="37" s="1"/>
  <c r="BU672" i="37"/>
  <c r="BZ672" i="37" s="1"/>
  <c r="S672" i="37" s="1"/>
  <c r="BV672" i="37"/>
  <c r="CA672" i="37" s="1"/>
  <c r="U672" i="37" s="1"/>
  <c r="BW685" i="37"/>
  <c r="CB685" i="37" s="1"/>
  <c r="W685" i="37" s="1"/>
  <c r="T690" i="37"/>
  <c r="T333" i="37"/>
  <c r="BU376" i="37"/>
  <c r="BZ376" i="37" s="1"/>
  <c r="S376" i="37" s="1"/>
  <c r="BW376" i="37"/>
  <c r="CB376" i="37" s="1"/>
  <c r="W376" i="37" s="1"/>
  <c r="BV376" i="37"/>
  <c r="CA376" i="37" s="1"/>
  <c r="U376" i="37" s="1"/>
  <c r="BW402" i="37"/>
  <c r="CB402" i="37" s="1"/>
  <c r="W402" i="37" s="1"/>
  <c r="BX428" i="37"/>
  <c r="CC428" i="37" s="1"/>
  <c r="Y428" i="37" s="1"/>
  <c r="BU468" i="37"/>
  <c r="BZ468" i="37" s="1"/>
  <c r="S468" i="37" s="1"/>
  <c r="BW494" i="37"/>
  <c r="CB494" i="37" s="1"/>
  <c r="W494" i="37" s="1"/>
  <c r="X494" i="37" s="1"/>
  <c r="T503" i="37"/>
  <c r="BW520" i="37"/>
  <c r="CB520" i="37" s="1"/>
  <c r="W520" i="37" s="1"/>
  <c r="BW500" i="37"/>
  <c r="CB500" i="37" s="1"/>
  <c r="W500" i="37" s="1"/>
  <c r="BV493" i="37"/>
  <c r="CA493" i="37" s="1"/>
  <c r="U493" i="37" s="1"/>
  <c r="V493" i="37" s="1"/>
  <c r="T587" i="37"/>
  <c r="BW699" i="37"/>
  <c r="CB699" i="37" s="1"/>
  <c r="W699" i="37" s="1"/>
  <c r="BU681" i="37"/>
  <c r="BZ681" i="37" s="1"/>
  <c r="S681" i="37" s="1"/>
  <c r="BX681" i="37"/>
  <c r="CC681" i="37" s="1"/>
  <c r="Y681" i="37" s="1"/>
  <c r="BY681" i="37"/>
  <c r="CD681" i="37" s="1"/>
  <c r="AA681" i="37" s="1"/>
  <c r="BU685" i="37"/>
  <c r="BZ685" i="37" s="1"/>
  <c r="S685" i="37" s="1"/>
  <c r="BV702" i="37"/>
  <c r="CA702" i="37" s="1"/>
  <c r="U702" i="37" s="1"/>
  <c r="V702" i="37" s="1"/>
  <c r="BW702" i="37"/>
  <c r="CB702" i="37" s="1"/>
  <c r="W702" i="37" s="1"/>
  <c r="X702" i="37" s="1"/>
  <c r="BX702" i="37"/>
  <c r="CC702" i="37" s="1"/>
  <c r="Y702" i="37" s="1"/>
  <c r="Z702" i="37" s="1"/>
  <c r="BY726" i="37"/>
  <c r="CD726" i="37" s="1"/>
  <c r="AA726" i="37" s="1"/>
  <c r="T569" i="37"/>
  <c r="T342" i="37"/>
  <c r="BU402" i="37"/>
  <c r="BZ402" i="37" s="1"/>
  <c r="S402" i="37" s="1"/>
  <c r="BU385" i="37"/>
  <c r="BZ385" i="37" s="1"/>
  <c r="S385" i="37" s="1"/>
  <c r="BV385" i="37"/>
  <c r="CA385" i="37" s="1"/>
  <c r="U385" i="37" s="1"/>
  <c r="BW385" i="37"/>
  <c r="CB385" i="37" s="1"/>
  <c r="W385" i="37" s="1"/>
  <c r="BX385" i="37"/>
  <c r="CC385" i="37" s="1"/>
  <c r="Y385" i="37" s="1"/>
  <c r="BY385" i="37"/>
  <c r="CD385" i="37" s="1"/>
  <c r="AA385" i="37" s="1"/>
  <c r="T469" i="37"/>
  <c r="T464" i="37"/>
  <c r="BV494" i="37"/>
  <c r="CA494" i="37" s="1"/>
  <c r="U494" i="37" s="1"/>
  <c r="V494" i="37" s="1"/>
  <c r="BY443" i="37"/>
  <c r="CD443" i="37" s="1"/>
  <c r="AA443" i="37" s="1"/>
  <c r="T539" i="37"/>
  <c r="BU572" i="37"/>
  <c r="BZ572" i="37" s="1"/>
  <c r="S572" i="37" s="1"/>
  <c r="BV572" i="37"/>
  <c r="CA572" i="37" s="1"/>
  <c r="U572" i="37" s="1"/>
  <c r="BW572" i="37"/>
  <c r="CB572" i="37" s="1"/>
  <c r="W572" i="37" s="1"/>
  <c r="BX572" i="37"/>
  <c r="CC572" i="37" s="1"/>
  <c r="Y572" i="37" s="1"/>
  <c r="BY572" i="37"/>
  <c r="CD572" i="37" s="1"/>
  <c r="AA572" i="37" s="1"/>
  <c r="T644" i="37"/>
  <c r="BV699" i="37"/>
  <c r="CA699" i="37" s="1"/>
  <c r="U699" i="37" s="1"/>
  <c r="BV719" i="37"/>
  <c r="CA719" i="37" s="1"/>
  <c r="U719" i="37" s="1"/>
  <c r="T324" i="37"/>
  <c r="T300" i="37"/>
  <c r="T369" i="37"/>
  <c r="T357" i="37"/>
  <c r="BW329" i="37"/>
  <c r="CB329" i="37" s="1"/>
  <c r="W329" i="37" s="1"/>
  <c r="T349" i="37"/>
  <c r="T409" i="37"/>
  <c r="BX502" i="37"/>
  <c r="CC502" i="37" s="1"/>
  <c r="Y502" i="37" s="1"/>
  <c r="BU473" i="37"/>
  <c r="BZ473" i="37" s="1"/>
  <c r="S473" i="37" s="1"/>
  <c r="BV473" i="37"/>
  <c r="CA473" i="37" s="1"/>
  <c r="U473" i="37" s="1"/>
  <c r="BW473" i="37"/>
  <c r="CB473" i="37" s="1"/>
  <c r="W473" i="37" s="1"/>
  <c r="BX473" i="37"/>
  <c r="CC473" i="37" s="1"/>
  <c r="Y473" i="37" s="1"/>
  <c r="BY473" i="37"/>
  <c r="CD473" i="37" s="1"/>
  <c r="AA473" i="37" s="1"/>
  <c r="T610" i="37"/>
  <c r="BY624" i="37"/>
  <c r="CD624" i="37" s="1"/>
  <c r="AA624" i="37" s="1"/>
  <c r="BU617" i="37"/>
  <c r="BZ617" i="37" s="1"/>
  <c r="S617" i="37" s="1"/>
  <c r="BV617" i="37"/>
  <c r="CA617" i="37" s="1"/>
  <c r="U617" i="37" s="1"/>
  <c r="BW617" i="37"/>
  <c r="CB617" i="37" s="1"/>
  <c r="W617" i="37" s="1"/>
  <c r="BX617" i="37"/>
  <c r="CC617" i="37" s="1"/>
  <c r="Y617" i="37" s="1"/>
  <c r="BX641" i="37"/>
  <c r="CC641" i="37" s="1"/>
  <c r="Y641" i="37" s="1"/>
  <c r="T711" i="37"/>
  <c r="BU301" i="37"/>
  <c r="BZ301" i="37" s="1"/>
  <c r="S301" i="37" s="1"/>
  <c r="T318" i="37"/>
  <c r="T404" i="37"/>
  <c r="T414" i="37"/>
  <c r="BX458" i="37"/>
  <c r="CC458" i="37" s="1"/>
  <c r="Y458" i="37" s="1"/>
  <c r="Z458" i="37" s="1"/>
  <c r="T459" i="37"/>
  <c r="BY429" i="37"/>
  <c r="CD429" i="37" s="1"/>
  <c r="AA429" i="37" s="1"/>
  <c r="AB429" i="37" s="1"/>
  <c r="BU514" i="37"/>
  <c r="BZ514" i="37" s="1"/>
  <c r="S514" i="37" s="1"/>
  <c r="BX514" i="37"/>
  <c r="CC514" i="37" s="1"/>
  <c r="Y514" i="37" s="1"/>
  <c r="T568" i="37"/>
  <c r="BU586" i="37"/>
  <c r="BZ586" i="37" s="1"/>
  <c r="S586" i="37" s="1"/>
  <c r="BV586" i="37"/>
  <c r="CA586" i="37" s="1"/>
  <c r="U586" i="37" s="1"/>
  <c r="BX586" i="37"/>
  <c r="CC586" i="37" s="1"/>
  <c r="Y586" i="37" s="1"/>
  <c r="BU613" i="37"/>
  <c r="BZ613" i="37" s="1"/>
  <c r="S613" i="37" s="1"/>
  <c r="BW641" i="37"/>
  <c r="CB641" i="37" s="1"/>
  <c r="W641" i="37" s="1"/>
  <c r="BY704" i="37"/>
  <c r="CD704" i="37" s="1"/>
  <c r="AA704" i="37" s="1"/>
  <c r="BU740" i="37"/>
  <c r="BZ740" i="37" s="1"/>
  <c r="S740" i="37" s="1"/>
  <c r="BV740" i="37"/>
  <c r="CA740" i="37" s="1"/>
  <c r="U740" i="37" s="1"/>
  <c r="BW740" i="37"/>
  <c r="CB740" i="37" s="1"/>
  <c r="W740" i="37" s="1"/>
  <c r="BX740" i="37"/>
  <c r="CC740" i="37" s="1"/>
  <c r="Y740" i="37" s="1"/>
  <c r="BY740" i="37"/>
  <c r="CD740" i="37" s="1"/>
  <c r="AA740" i="37" s="1"/>
  <c r="BW316" i="37"/>
  <c r="CB316" i="37" s="1"/>
  <c r="W316" i="37" s="1"/>
  <c r="BW346" i="37"/>
  <c r="CB346" i="37" s="1"/>
  <c r="W346" i="37" s="1"/>
  <c r="X346" i="37" s="1"/>
  <c r="BV390" i="37"/>
  <c r="CA390" i="37" s="1"/>
  <c r="U390" i="37" s="1"/>
  <c r="BW390" i="37"/>
  <c r="CB390" i="37" s="1"/>
  <c r="W390" i="37" s="1"/>
  <c r="BY390" i="37"/>
  <c r="CD390" i="37" s="1"/>
  <c r="AA390" i="37" s="1"/>
  <c r="BX390" i="37"/>
  <c r="CC390" i="37" s="1"/>
  <c r="Y390" i="37" s="1"/>
  <c r="T429" i="37"/>
  <c r="BV445" i="37"/>
  <c r="CA445" i="37" s="1"/>
  <c r="U445" i="37" s="1"/>
  <c r="BX445" i="37"/>
  <c r="CC445" i="37" s="1"/>
  <c r="Y445" i="37" s="1"/>
  <c r="BY445" i="37"/>
  <c r="CD445" i="37" s="1"/>
  <c r="AA445" i="37" s="1"/>
  <c r="T491" i="37"/>
  <c r="BW458" i="37"/>
  <c r="CB458" i="37" s="1"/>
  <c r="W458" i="37" s="1"/>
  <c r="X458" i="37" s="1"/>
  <c r="T554" i="37"/>
  <c r="BW546" i="37"/>
  <c r="CB546" i="37" s="1"/>
  <c r="W546" i="37" s="1"/>
  <c r="X546" i="37" s="1"/>
  <c r="BV546" i="37"/>
  <c r="CA546" i="37" s="1"/>
  <c r="U546" i="37" s="1"/>
  <c r="V546" i="37" s="1"/>
  <c r="BY546" i="37"/>
  <c r="CD546" i="37" s="1"/>
  <c r="AA546" i="37" s="1"/>
  <c r="AB546" i="37" s="1"/>
  <c r="BV568" i="37"/>
  <c r="CA568" i="37" s="1"/>
  <c r="U568" i="37" s="1"/>
  <c r="V568" i="37" s="1"/>
  <c r="T652" i="37"/>
  <c r="BU641" i="37"/>
  <c r="BZ641" i="37" s="1"/>
  <c r="S641" i="37" s="1"/>
  <c r="BX688" i="37"/>
  <c r="CC688" i="37" s="1"/>
  <c r="Y688" i="37" s="1"/>
  <c r="Z688" i="37" s="1"/>
  <c r="T713" i="37"/>
  <c r="T364" i="37"/>
  <c r="BW367" i="37"/>
  <c r="CB367" i="37" s="1"/>
  <c r="W367" i="37" s="1"/>
  <c r="T348" i="37"/>
  <c r="BU337" i="37"/>
  <c r="BZ337" i="37" s="1"/>
  <c r="S337" i="37" s="1"/>
  <c r="BX418" i="37"/>
  <c r="CC418" i="37" s="1"/>
  <c r="Y418" i="37" s="1"/>
  <c r="BY418" i="37"/>
  <c r="CD418" i="37" s="1"/>
  <c r="AA418" i="37" s="1"/>
  <c r="BV371" i="37"/>
  <c r="CA371" i="37" s="1"/>
  <c r="U371" i="37" s="1"/>
  <c r="BU371" i="37"/>
  <c r="BZ371" i="37" s="1"/>
  <c r="S371" i="37" s="1"/>
  <c r="BW405" i="37"/>
  <c r="CB405" i="37" s="1"/>
  <c r="W405" i="37" s="1"/>
  <c r="BX405" i="37"/>
  <c r="CC405" i="37" s="1"/>
  <c r="Y405" i="37" s="1"/>
  <c r="T435" i="37"/>
  <c r="BU418" i="37"/>
  <c r="BZ418" i="37" s="1"/>
  <c r="S418" i="37" s="1"/>
  <c r="BU432" i="37"/>
  <c r="BZ432" i="37" s="1"/>
  <c r="S432" i="37" s="1"/>
  <c r="T489" i="37"/>
  <c r="T449" i="37"/>
  <c r="BV458" i="37"/>
  <c r="CA458" i="37" s="1"/>
  <c r="U458" i="37" s="1"/>
  <c r="V458" i="37" s="1"/>
  <c r="BX467" i="37"/>
  <c r="CC467" i="37" s="1"/>
  <c r="Y467" i="37" s="1"/>
  <c r="BX552" i="37"/>
  <c r="CC552" i="37" s="1"/>
  <c r="Y552" i="37" s="1"/>
  <c r="BW552" i="37"/>
  <c r="CB552" i="37" s="1"/>
  <c r="W552" i="37" s="1"/>
  <c r="BW591" i="37"/>
  <c r="CB591" i="37" s="1"/>
  <c r="W591" i="37" s="1"/>
  <c r="X591" i="37" s="1"/>
  <c r="T547" i="37"/>
  <c r="BX610" i="37"/>
  <c r="CC610" i="37" s="1"/>
  <c r="Y610" i="37" s="1"/>
  <c r="Z610" i="37" s="1"/>
  <c r="BX597" i="37"/>
  <c r="CC597" i="37" s="1"/>
  <c r="Y597" i="37" s="1"/>
  <c r="Z597" i="37" s="1"/>
  <c r="T710" i="37"/>
  <c r="T698" i="37"/>
  <c r="BY641" i="37"/>
  <c r="CD641" i="37" s="1"/>
  <c r="AA641" i="37" s="1"/>
  <c r="BW688" i="37"/>
  <c r="CB688" i="37" s="1"/>
  <c r="W688" i="37" s="1"/>
  <c r="X688" i="37" s="1"/>
  <c r="T712" i="37"/>
  <c r="T733" i="37"/>
  <c r="BV337" i="37"/>
  <c r="CA337" i="37" s="1"/>
  <c r="U337" i="37" s="1"/>
  <c r="BV324" i="37"/>
  <c r="CA324" i="37" s="1"/>
  <c r="U324" i="37" s="1"/>
  <c r="V324" i="37" s="1"/>
  <c r="T332" i="37"/>
  <c r="BU381" i="37"/>
  <c r="BZ381" i="37" s="1"/>
  <c r="S381" i="37" s="1"/>
  <c r="BW387" i="37"/>
  <c r="CB387" i="37" s="1"/>
  <c r="W387" i="37" s="1"/>
  <c r="X387" i="37" s="1"/>
  <c r="BU343" i="37"/>
  <c r="BZ343" i="37" s="1"/>
  <c r="S343" i="37" s="1"/>
  <c r="BW343" i="37"/>
  <c r="CB343" i="37" s="1"/>
  <c r="W343" i="37" s="1"/>
  <c r="BX343" i="37"/>
  <c r="CC343" i="37" s="1"/>
  <c r="Y343" i="37" s="1"/>
  <c r="BW418" i="37"/>
  <c r="CB418" i="37" s="1"/>
  <c r="W418" i="37" s="1"/>
  <c r="BX408" i="37"/>
  <c r="CC408" i="37" s="1"/>
  <c r="Y408" i="37" s="1"/>
  <c r="BX425" i="37"/>
  <c r="CC425" i="37" s="1"/>
  <c r="Y425" i="37" s="1"/>
  <c r="Z425" i="37" s="1"/>
  <c r="BY389" i="37"/>
  <c r="CD389" i="37" s="1"/>
  <c r="AA389" i="37" s="1"/>
  <c r="BU456" i="37"/>
  <c r="BZ456" i="37" s="1"/>
  <c r="S456" i="37" s="1"/>
  <c r="BW487" i="37"/>
  <c r="CB487" i="37" s="1"/>
  <c r="W487" i="37" s="1"/>
  <c r="X487" i="37" s="1"/>
  <c r="BU472" i="37"/>
  <c r="BZ472" i="37" s="1"/>
  <c r="S472" i="37" s="1"/>
  <c r="BV472" i="37"/>
  <c r="CA472" i="37" s="1"/>
  <c r="U472" i="37" s="1"/>
  <c r="BX472" i="37"/>
  <c r="CC472" i="37" s="1"/>
  <c r="Y472" i="37" s="1"/>
  <c r="BW472" i="37"/>
  <c r="CB472" i="37" s="1"/>
  <c r="W472" i="37" s="1"/>
  <c r="BW505" i="37"/>
  <c r="CB505" i="37" s="1"/>
  <c r="W505" i="37" s="1"/>
  <c r="BU520" i="37"/>
  <c r="BZ520" i="37" s="1"/>
  <c r="S520" i="37" s="1"/>
  <c r="BY556" i="37"/>
  <c r="CD556" i="37" s="1"/>
  <c r="AA556" i="37" s="1"/>
  <c r="T504" i="37"/>
  <c r="BU551" i="37"/>
  <c r="BZ551" i="37" s="1"/>
  <c r="S551" i="37" s="1"/>
  <c r="BV551" i="37"/>
  <c r="CA551" i="37" s="1"/>
  <c r="U551" i="37" s="1"/>
  <c r="BW610" i="37"/>
  <c r="CB610" i="37" s="1"/>
  <c r="W610" i="37" s="1"/>
  <c r="X610" i="37" s="1"/>
  <c r="BX643" i="37"/>
  <c r="CC643" i="37" s="1"/>
  <c r="Y643" i="37" s="1"/>
  <c r="T626" i="37"/>
  <c r="T675" i="37"/>
  <c r="BW597" i="37"/>
  <c r="CB597" i="37" s="1"/>
  <c r="W597" i="37" s="1"/>
  <c r="X597" i="37" s="1"/>
  <c r="T636" i="37"/>
  <c r="BV668" i="37"/>
  <c r="CA668" i="37" s="1"/>
  <c r="U668" i="37" s="1"/>
  <c r="V668" i="37" s="1"/>
  <c r="BX668" i="37"/>
  <c r="CC668" i="37" s="1"/>
  <c r="Y668" i="37" s="1"/>
  <c r="Z668" i="37" s="1"/>
  <c r="BY668" i="37"/>
  <c r="CD668" i="37" s="1"/>
  <c r="AA668" i="37" s="1"/>
  <c r="AB668" i="37" s="1"/>
  <c r="BV688" i="37"/>
  <c r="CA688" i="37" s="1"/>
  <c r="U688" i="37" s="1"/>
  <c r="V688" i="37" s="1"/>
  <c r="BY688" i="37"/>
  <c r="CD688" i="37" s="1"/>
  <c r="AA688" i="37" s="1"/>
  <c r="AB688" i="37" s="1"/>
  <c r="BU706" i="37"/>
  <c r="BZ706" i="37" s="1"/>
  <c r="S706" i="37" s="1"/>
  <c r="BV706" i="37"/>
  <c r="CA706" i="37" s="1"/>
  <c r="U706" i="37" s="1"/>
  <c r="BW706" i="37"/>
  <c r="CB706" i="37" s="1"/>
  <c r="W706" i="37" s="1"/>
  <c r="BY706" i="37"/>
  <c r="CD706" i="37" s="1"/>
  <c r="AA706" i="37" s="1"/>
  <c r="BX706" i="37"/>
  <c r="CC706" i="37" s="1"/>
  <c r="Y706" i="37" s="1"/>
  <c r="BW305" i="37"/>
  <c r="CB305" i="37" s="1"/>
  <c r="W305" i="37" s="1"/>
  <c r="BU367" i="37"/>
  <c r="BZ367" i="37" s="1"/>
  <c r="S367" i="37" s="1"/>
  <c r="BU315" i="37"/>
  <c r="BZ315" i="37" s="1"/>
  <c r="S315" i="37" s="1"/>
  <c r="BX429" i="37"/>
  <c r="CC429" i="37" s="1"/>
  <c r="Y429" i="37" s="1"/>
  <c r="Z429" i="37" s="1"/>
  <c r="T444" i="37"/>
  <c r="T415" i="37"/>
  <c r="BV487" i="37"/>
  <c r="CA487" i="37" s="1"/>
  <c r="U487" i="37" s="1"/>
  <c r="V487" i="37" s="1"/>
  <c r="BX484" i="37"/>
  <c r="CC484" i="37" s="1"/>
  <c r="Y484" i="37" s="1"/>
  <c r="BU484" i="37"/>
  <c r="BZ484" i="37" s="1"/>
  <c r="S484" i="37" s="1"/>
  <c r="BV484" i="37"/>
  <c r="CA484" i="37" s="1"/>
  <c r="U484" i="37" s="1"/>
  <c r="BU505" i="37"/>
  <c r="BZ505" i="37" s="1"/>
  <c r="S505" i="37" s="1"/>
  <c r="BY475" i="37"/>
  <c r="CD475" i="37" s="1"/>
  <c r="AA475" i="37" s="1"/>
  <c r="BV610" i="37"/>
  <c r="CA610" i="37" s="1"/>
  <c r="U610" i="37" s="1"/>
  <c r="V610" i="37" s="1"/>
  <c r="BU594" i="37"/>
  <c r="BZ594" i="37" s="1"/>
  <c r="S594" i="37" s="1"/>
  <c r="BV597" i="37"/>
  <c r="CA597" i="37" s="1"/>
  <c r="U597" i="37" s="1"/>
  <c r="V597" i="37" s="1"/>
  <c r="BY633" i="37"/>
  <c r="CD633" i="37" s="1"/>
  <c r="AA633" i="37" s="1"/>
  <c r="AB633" i="37" s="1"/>
  <c r="T585" i="37"/>
  <c r="T646" i="37"/>
  <c r="BY714" i="37"/>
  <c r="CD714" i="37" s="1"/>
  <c r="AA714" i="37" s="1"/>
  <c r="AB714" i="37" s="1"/>
  <c r="BX715" i="37"/>
  <c r="CC715" i="37" s="1"/>
  <c r="Y715" i="37" s="1"/>
  <c r="BY715" i="37"/>
  <c r="CD715" i="37" s="1"/>
  <c r="AA715" i="37" s="1"/>
  <c r="BU643" i="37"/>
  <c r="BZ643" i="37" s="1"/>
  <c r="S643" i="37" s="1"/>
  <c r="BY643" i="37"/>
  <c r="CD643" i="37" s="1"/>
  <c r="AA643" i="37" s="1"/>
  <c r="BX316" i="37"/>
  <c r="CC316" i="37" s="1"/>
  <c r="Y316" i="37" s="1"/>
  <c r="BY337" i="37"/>
  <c r="CD337" i="37" s="1"/>
  <c r="AA337" i="37" s="1"/>
  <c r="BX389" i="37"/>
  <c r="CC389" i="37" s="1"/>
  <c r="Y389" i="37" s="1"/>
  <c r="T370" i="37"/>
  <c r="T379" i="37"/>
  <c r="BW429" i="37"/>
  <c r="CB429" i="37" s="1"/>
  <c r="W429" i="37" s="1"/>
  <c r="X429" i="37" s="1"/>
  <c r="BW397" i="37"/>
  <c r="CB397" i="37" s="1"/>
  <c r="W397" i="37" s="1"/>
  <c r="BY402" i="37"/>
  <c r="CD402" i="37" s="1"/>
  <c r="AA402" i="37" s="1"/>
  <c r="T407" i="37"/>
  <c r="T511" i="37"/>
  <c r="T574" i="37"/>
  <c r="BY610" i="37"/>
  <c r="CD610" i="37" s="1"/>
  <c r="AA610" i="37" s="1"/>
  <c r="AB610" i="37" s="1"/>
  <c r="BY594" i="37"/>
  <c r="CD594" i="37" s="1"/>
  <c r="AA594" i="37" s="1"/>
  <c r="BV643" i="37"/>
  <c r="CA643" i="37" s="1"/>
  <c r="U643" i="37" s="1"/>
  <c r="BU720" i="37"/>
  <c r="BZ720" i="37" s="1"/>
  <c r="S720" i="37" s="1"/>
  <c r="BX720" i="37"/>
  <c r="CC720" i="37" s="1"/>
  <c r="Y720" i="37" s="1"/>
  <c r="BY720" i="37"/>
  <c r="CD720" i="37" s="1"/>
  <c r="AA720" i="37" s="1"/>
  <c r="T339" i="37"/>
  <c r="T304" i="37"/>
  <c r="BU365" i="37"/>
  <c r="BZ365" i="37" s="1"/>
  <c r="S365" i="37" s="1"/>
  <c r="BW365" i="37"/>
  <c r="CB365" i="37" s="1"/>
  <c r="W365" i="37" s="1"/>
  <c r="BY365" i="37"/>
  <c r="CD365" i="37" s="1"/>
  <c r="AA365" i="37" s="1"/>
  <c r="BY493" i="37"/>
  <c r="CD493" i="37" s="1"/>
  <c r="AA493" i="37" s="1"/>
  <c r="AB493" i="37" s="1"/>
  <c r="BY487" i="37"/>
  <c r="CD487" i="37" s="1"/>
  <c r="AA487" i="37" s="1"/>
  <c r="AB487" i="37" s="1"/>
  <c r="T523" i="37"/>
  <c r="T519" i="37"/>
  <c r="T577" i="37"/>
  <c r="BW579" i="37"/>
  <c r="CB579" i="37" s="1"/>
  <c r="W579" i="37" s="1"/>
  <c r="X579" i="37" s="1"/>
  <c r="BX579" i="37"/>
  <c r="CC579" i="37" s="1"/>
  <c r="Y579" i="37" s="1"/>
  <c r="Z579" i="37" s="1"/>
  <c r="BY579" i="37"/>
  <c r="CD579" i="37" s="1"/>
  <c r="AA579" i="37" s="1"/>
  <c r="AB579" i="37" s="1"/>
  <c r="BW618" i="37"/>
  <c r="CB618" i="37" s="1"/>
  <c r="W618" i="37" s="1"/>
  <c r="BU584" i="37"/>
  <c r="BZ584" i="37" s="1"/>
  <c r="S584" i="37" s="1"/>
  <c r="BY622" i="37"/>
  <c r="CD622" i="37" s="1"/>
  <c r="AA622" i="37" s="1"/>
  <c r="BY731" i="37"/>
  <c r="CD731" i="37" s="1"/>
  <c r="AA731" i="37" s="1"/>
  <c r="AB731" i="37" s="1"/>
  <c r="BW337" i="37"/>
  <c r="CB337" i="37" s="1"/>
  <c r="W337" i="37" s="1"/>
  <c r="BW324" i="37"/>
  <c r="CB324" i="37" s="1"/>
  <c r="W324" i="37" s="1"/>
  <c r="X324" i="37" s="1"/>
  <c r="BX397" i="37"/>
  <c r="CC397" i="37" s="1"/>
  <c r="Y397" i="37" s="1"/>
  <c r="BX388" i="37"/>
  <c r="CC388" i="37" s="1"/>
  <c r="Y388" i="37" s="1"/>
  <c r="BU302" i="37"/>
  <c r="BZ302" i="37" s="1"/>
  <c r="S302" i="37" s="1"/>
  <c r="BY317" i="37"/>
  <c r="CD317" i="37" s="1"/>
  <c r="AA317" i="37" s="1"/>
  <c r="BY376" i="37"/>
  <c r="CD376" i="37" s="1"/>
  <c r="AA376" i="37" s="1"/>
  <c r="T436" i="37"/>
  <c r="BY408" i="37"/>
  <c r="CD408" i="37" s="1"/>
  <c r="AA408" i="37" s="1"/>
  <c r="T527" i="37"/>
  <c r="T581" i="37"/>
  <c r="BV496" i="37"/>
  <c r="CA496" i="37" s="1"/>
  <c r="U496" i="37" s="1"/>
  <c r="BW496" i="37"/>
  <c r="CB496" i="37" s="1"/>
  <c r="W496" i="37" s="1"/>
  <c r="BX496" i="37"/>
  <c r="CC496" i="37" s="1"/>
  <c r="Y496" i="37" s="1"/>
  <c r="BY580" i="37"/>
  <c r="CD580" i="37" s="1"/>
  <c r="AA580" i="37" s="1"/>
  <c r="BY584" i="37"/>
  <c r="CD584" i="37" s="1"/>
  <c r="AA584" i="37" s="1"/>
  <c r="BV579" i="37"/>
  <c r="CA579" i="37" s="1"/>
  <c r="U579" i="37" s="1"/>
  <c r="V579" i="37" s="1"/>
  <c r="BY518" i="37"/>
  <c r="CD518" i="37" s="1"/>
  <c r="AA518" i="37" s="1"/>
  <c r="T657" i="37"/>
  <c r="BU726" i="37"/>
  <c r="BZ726" i="37" s="1"/>
  <c r="S726" i="37" s="1"/>
  <c r="T717" i="37"/>
  <c r="T605" i="37"/>
  <c r="BW692" i="37"/>
  <c r="CB692" i="37" s="1"/>
  <c r="W692" i="37" s="1"/>
  <c r="BW299" i="37"/>
  <c r="CB299" i="37" s="1"/>
  <c r="W299" i="37" s="1"/>
  <c r="BW320" i="37"/>
  <c r="CB320" i="37" s="1"/>
  <c r="W320" i="37" s="1"/>
  <c r="BW351" i="37"/>
  <c r="CB351" i="37" s="1"/>
  <c r="W351" i="37" s="1"/>
  <c r="BU351" i="37"/>
  <c r="BZ351" i="37" s="1"/>
  <c r="S351" i="37" s="1"/>
  <c r="BV351" i="37"/>
  <c r="CA351" i="37" s="1"/>
  <c r="U351" i="37" s="1"/>
  <c r="BX351" i="37"/>
  <c r="CC351" i="37" s="1"/>
  <c r="Y351" i="37" s="1"/>
  <c r="BY351" i="37"/>
  <c r="CD351" i="37" s="1"/>
  <c r="AA351" i="37" s="1"/>
  <c r="BX317" i="37"/>
  <c r="CC317" i="37" s="1"/>
  <c r="Y317" i="37" s="1"/>
  <c r="T361" i="37"/>
  <c r="BY377" i="37"/>
  <c r="CD377" i="37" s="1"/>
  <c r="AA377" i="37" s="1"/>
  <c r="BV429" i="37"/>
  <c r="CA429" i="37" s="1"/>
  <c r="U429" i="37" s="1"/>
  <c r="V429" i="37" s="1"/>
  <c r="BY416" i="37"/>
  <c r="CD416" i="37" s="1"/>
  <c r="AA416" i="37" s="1"/>
  <c r="T454" i="37"/>
  <c r="BW479" i="37"/>
  <c r="CB479" i="37" s="1"/>
  <c r="W479" i="37" s="1"/>
  <c r="T398" i="37"/>
  <c r="BY514" i="37"/>
  <c r="CD514" i="37" s="1"/>
  <c r="AA514" i="37" s="1"/>
  <c r="BV594" i="37"/>
  <c r="CA594" i="37" s="1"/>
  <c r="U594" i="37" s="1"/>
  <c r="T603" i="37"/>
  <c r="BU526" i="37"/>
  <c r="BZ526" i="37" s="1"/>
  <c r="S526" i="37" s="1"/>
  <c r="BV526" i="37"/>
  <c r="CA526" i="37" s="1"/>
  <c r="U526" i="37" s="1"/>
  <c r="BX526" i="37"/>
  <c r="CC526" i="37" s="1"/>
  <c r="Y526" i="37" s="1"/>
  <c r="BW526" i="37"/>
  <c r="CB526" i="37" s="1"/>
  <c r="W526" i="37" s="1"/>
  <c r="BY586" i="37"/>
  <c r="CD586" i="37" s="1"/>
  <c r="AA586" i="37" s="1"/>
  <c r="T649" i="37"/>
  <c r="BY637" i="37"/>
  <c r="CD637" i="37" s="1"/>
  <c r="AA637" i="37" s="1"/>
  <c r="BY648" i="37"/>
  <c r="CD648" i="37" s="1"/>
  <c r="AA648" i="37" s="1"/>
  <c r="T676" i="37"/>
  <c r="T322" i="37"/>
  <c r="T352" i="37"/>
  <c r="BV302" i="37"/>
  <c r="CA302" i="37" s="1"/>
  <c r="U302" i="37" s="1"/>
  <c r="BV331" i="37"/>
  <c r="CA331" i="37" s="1"/>
  <c r="U331" i="37" s="1"/>
  <c r="BV338" i="37"/>
  <c r="CA338" i="37" s="1"/>
  <c r="U338" i="37" s="1"/>
  <c r="BU338" i="37"/>
  <c r="BZ338" i="37" s="1"/>
  <c r="S338" i="37" s="1"/>
  <c r="BX370" i="37"/>
  <c r="CC370" i="37" s="1"/>
  <c r="Y370" i="37" s="1"/>
  <c r="Z370" i="37" s="1"/>
  <c r="T360" i="37"/>
  <c r="BU383" i="37"/>
  <c r="BZ383" i="37" s="1"/>
  <c r="S383" i="37" s="1"/>
  <c r="BV383" i="37"/>
  <c r="CA383" i="37" s="1"/>
  <c r="U383" i="37" s="1"/>
  <c r="BX383" i="37"/>
  <c r="CC383" i="37" s="1"/>
  <c r="Y383" i="37" s="1"/>
  <c r="BW383" i="37"/>
  <c r="CB383" i="37" s="1"/>
  <c r="W383" i="37" s="1"/>
  <c r="T380" i="37"/>
  <c r="BU457" i="37"/>
  <c r="BZ457" i="37" s="1"/>
  <c r="S457" i="37" s="1"/>
  <c r="BV479" i="37"/>
  <c r="CA479" i="37" s="1"/>
  <c r="U479" i="37" s="1"/>
  <c r="BU413" i="37"/>
  <c r="BZ413" i="37" s="1"/>
  <c r="S413" i="37" s="1"/>
  <c r="BW413" i="37"/>
  <c r="CB413" i="37" s="1"/>
  <c r="W413" i="37" s="1"/>
  <c r="BX413" i="37"/>
  <c r="CC413" i="37" s="1"/>
  <c r="Y413" i="37" s="1"/>
  <c r="BY413" i="37"/>
  <c r="CD413" i="37" s="1"/>
  <c r="AA413" i="37" s="1"/>
  <c r="BU506" i="37"/>
  <c r="BZ506" i="37" s="1"/>
  <c r="S506" i="37" s="1"/>
  <c r="BV518" i="37"/>
  <c r="CA518" i="37" s="1"/>
  <c r="U518" i="37" s="1"/>
  <c r="BW539" i="37"/>
  <c r="CB539" i="37" s="1"/>
  <c r="W539" i="37" s="1"/>
  <c r="X539" i="37" s="1"/>
  <c r="BV539" i="37"/>
  <c r="CA539" i="37" s="1"/>
  <c r="U539" i="37" s="1"/>
  <c r="V539" i="37" s="1"/>
  <c r="T621" i="37"/>
  <c r="T589" i="37"/>
  <c r="BU495" i="37"/>
  <c r="BZ495" i="37" s="1"/>
  <c r="S495" i="37" s="1"/>
  <c r="BV495" i="37"/>
  <c r="CA495" i="37" s="1"/>
  <c r="U495" i="37" s="1"/>
  <c r="BW495" i="37"/>
  <c r="CB495" i="37" s="1"/>
  <c r="W495" i="37" s="1"/>
  <c r="BX495" i="37"/>
  <c r="CC495" i="37" s="1"/>
  <c r="Y495" i="37" s="1"/>
  <c r="BY495" i="37"/>
  <c r="CD495" i="37" s="1"/>
  <c r="AA495" i="37" s="1"/>
  <c r="BY639" i="37"/>
  <c r="CD639" i="37" s="1"/>
  <c r="AA639" i="37" s="1"/>
  <c r="BW681" i="37"/>
  <c r="CB681" i="37" s="1"/>
  <c r="W681" i="37" s="1"/>
  <c r="T682" i="37"/>
  <c r="BY323" i="37"/>
  <c r="CD323" i="37" s="1"/>
  <c r="AA323" i="37" s="1"/>
  <c r="BX303" i="37"/>
  <c r="CC303" i="37" s="1"/>
  <c r="Y303" i="37" s="1"/>
  <c r="Z303" i="37" s="1"/>
  <c r="BU479" i="37"/>
  <c r="BZ479" i="37" s="1"/>
  <c r="S479" i="37" s="1"/>
  <c r="BV456" i="37"/>
  <c r="CA456" i="37" s="1"/>
  <c r="U456" i="37" s="1"/>
  <c r="BV457" i="37"/>
  <c r="CA457" i="37" s="1"/>
  <c r="U457" i="37" s="1"/>
  <c r="BU533" i="37"/>
  <c r="BZ533" i="37" s="1"/>
  <c r="S533" i="37" s="1"/>
  <c r="BV533" i="37"/>
  <c r="CA533" i="37" s="1"/>
  <c r="U533" i="37" s="1"/>
  <c r="BW533" i="37"/>
  <c r="CB533" i="37" s="1"/>
  <c r="W533" i="37" s="1"/>
  <c r="BX533" i="37"/>
  <c r="CC533" i="37" s="1"/>
  <c r="Y533" i="37" s="1"/>
  <c r="BY533" i="37"/>
  <c r="CD533" i="37" s="1"/>
  <c r="AA533" i="37" s="1"/>
  <c r="BU518" i="37"/>
  <c r="BZ518" i="37" s="1"/>
  <c r="S518" i="37" s="1"/>
  <c r="BU446" i="37"/>
  <c r="BZ446" i="37" s="1"/>
  <c r="S446" i="37" s="1"/>
  <c r="BX446" i="37"/>
  <c r="CC446" i="37" s="1"/>
  <c r="Y446" i="37" s="1"/>
  <c r="BY482" i="37"/>
  <c r="CD482" i="37" s="1"/>
  <c r="AA482" i="37" s="1"/>
  <c r="BU522" i="37"/>
  <c r="BZ522" i="37" s="1"/>
  <c r="S522" i="37" s="1"/>
  <c r="BV522" i="37"/>
  <c r="CA522" i="37" s="1"/>
  <c r="U522" i="37" s="1"/>
  <c r="BW522" i="37"/>
  <c r="CB522" i="37" s="1"/>
  <c r="W522" i="37" s="1"/>
  <c r="BX522" i="37"/>
  <c r="CC522" i="37" s="1"/>
  <c r="Y522" i="37" s="1"/>
  <c r="BY522" i="37"/>
  <c r="CD522" i="37" s="1"/>
  <c r="AA522" i="37" s="1"/>
  <c r="T592" i="37"/>
  <c r="T615" i="37"/>
  <c r="T670" i="37"/>
  <c r="BU684" i="37"/>
  <c r="BZ684" i="37" s="1"/>
  <c r="S684" i="37" s="1"/>
  <c r="BX684" i="37"/>
  <c r="CC684" i="37" s="1"/>
  <c r="Y684" i="37" s="1"/>
  <c r="BY718" i="37"/>
  <c r="CD718" i="37" s="1"/>
  <c r="AA718" i="37" s="1"/>
  <c r="AB718" i="37" s="1"/>
  <c r="T362" i="37"/>
  <c r="BY315" i="37"/>
  <c r="CD315" i="37" s="1"/>
  <c r="AA315" i="37" s="1"/>
  <c r="BU319" i="37"/>
  <c r="BZ319" i="37" s="1"/>
  <c r="S319" i="37" s="1"/>
  <c r="BV319" i="37"/>
  <c r="CA319" i="37" s="1"/>
  <c r="U319" i="37" s="1"/>
  <c r="BW319" i="37"/>
  <c r="CB319" i="37" s="1"/>
  <c r="W319" i="37" s="1"/>
  <c r="BX319" i="37"/>
  <c r="CC319" i="37" s="1"/>
  <c r="Y319" i="37" s="1"/>
  <c r="BY319" i="37"/>
  <c r="CD319" i="37" s="1"/>
  <c r="AA319" i="37" s="1"/>
  <c r="T313" i="37"/>
  <c r="BW303" i="37"/>
  <c r="CB303" i="37" s="1"/>
  <c r="W303" i="37" s="1"/>
  <c r="X303" i="37" s="1"/>
  <c r="BW338" i="37"/>
  <c r="CB338" i="37" s="1"/>
  <c r="W338" i="37" s="1"/>
  <c r="BW401" i="37"/>
  <c r="CB401" i="37" s="1"/>
  <c r="W401" i="37" s="1"/>
  <c r="BY401" i="37"/>
  <c r="CD401" i="37" s="1"/>
  <c r="AA401" i="37" s="1"/>
  <c r="BY384" i="37"/>
  <c r="CD384" i="37" s="1"/>
  <c r="AA384" i="37" s="1"/>
  <c r="BU420" i="37"/>
  <c r="BZ420" i="37" s="1"/>
  <c r="S420" i="37" s="1"/>
  <c r="BW420" i="37"/>
  <c r="CB420" i="37" s="1"/>
  <c r="W420" i="37" s="1"/>
  <c r="BX420" i="37"/>
  <c r="CC420" i="37" s="1"/>
  <c r="Y420" i="37" s="1"/>
  <c r="BU445" i="37"/>
  <c r="BZ445" i="37" s="1"/>
  <c r="S445" i="37" s="1"/>
  <c r="BW537" i="37"/>
  <c r="CB537" i="37" s="1"/>
  <c r="W537" i="37" s="1"/>
  <c r="BX482" i="37"/>
  <c r="CC482" i="37" s="1"/>
  <c r="Y482" i="37" s="1"/>
  <c r="BU601" i="37"/>
  <c r="BZ601" i="37" s="1"/>
  <c r="S601" i="37" s="1"/>
  <c r="BV601" i="37"/>
  <c r="CA601" i="37" s="1"/>
  <c r="U601" i="37" s="1"/>
  <c r="BW601" i="37"/>
  <c r="CB601" i="37" s="1"/>
  <c r="W601" i="37" s="1"/>
  <c r="BV578" i="37"/>
  <c r="CA578" i="37" s="1"/>
  <c r="U578" i="37" s="1"/>
  <c r="V578" i="37" s="1"/>
  <c r="BW578" i="37"/>
  <c r="CB578" i="37" s="1"/>
  <c r="W578" i="37" s="1"/>
  <c r="X578" i="37" s="1"/>
  <c r="BX578" i="37"/>
  <c r="CC578" i="37" s="1"/>
  <c r="Y578" i="37" s="1"/>
  <c r="Z578" i="37" s="1"/>
  <c r="BY578" i="37"/>
  <c r="CD578" i="37" s="1"/>
  <c r="AA578" i="37" s="1"/>
  <c r="AB578" i="37" s="1"/>
  <c r="BY727" i="37"/>
  <c r="CD727" i="37" s="1"/>
  <c r="AA727" i="37" s="1"/>
  <c r="AB727" i="37" s="1"/>
  <c r="T737" i="37"/>
  <c r="BU703" i="37"/>
  <c r="BZ703" i="37" s="1"/>
  <c r="S703" i="37" s="1"/>
  <c r="BX703" i="37"/>
  <c r="CC703" i="37" s="1"/>
  <c r="Y703" i="37" s="1"/>
  <c r="BY703" i="37"/>
  <c r="CD703" i="37" s="1"/>
  <c r="AA703" i="37" s="1"/>
  <c r="BU715" i="37"/>
  <c r="BZ715" i="37" s="1"/>
  <c r="S715" i="37" s="1"/>
  <c r="BY719" i="37"/>
  <c r="CD719" i="37" s="1"/>
  <c r="AA719" i="37" s="1"/>
  <c r="T330" i="37"/>
  <c r="T321" i="37"/>
  <c r="BU317" i="37"/>
  <c r="BZ317" i="37" s="1"/>
  <c r="S317" i="37" s="1"/>
  <c r="BU340" i="37"/>
  <c r="BZ340" i="37" s="1"/>
  <c r="S340" i="37" s="1"/>
  <c r="BV340" i="37"/>
  <c r="CA340" i="37" s="1"/>
  <c r="U340" i="37" s="1"/>
  <c r="BW340" i="37"/>
  <c r="CB340" i="37" s="1"/>
  <c r="W340" i="37" s="1"/>
  <c r="BX340" i="37"/>
  <c r="CC340" i="37" s="1"/>
  <c r="Y340" i="37" s="1"/>
  <c r="BV303" i="37"/>
  <c r="CA303" i="37" s="1"/>
  <c r="U303" i="37" s="1"/>
  <c r="V303" i="37" s="1"/>
  <c r="BU390" i="37"/>
  <c r="BZ390" i="37" s="1"/>
  <c r="S390" i="37" s="1"/>
  <c r="BU391" i="37"/>
  <c r="BZ391" i="37" s="1"/>
  <c r="S391" i="37" s="1"/>
  <c r="BV391" i="37"/>
  <c r="CA391" i="37" s="1"/>
  <c r="U391" i="37" s="1"/>
  <c r="BY391" i="37"/>
  <c r="CD391" i="37" s="1"/>
  <c r="AA391" i="37" s="1"/>
  <c r="BU372" i="37"/>
  <c r="BZ372" i="37" s="1"/>
  <c r="S372" i="37" s="1"/>
  <c r="BV372" i="37"/>
  <c r="CA372" i="37" s="1"/>
  <c r="U372" i="37" s="1"/>
  <c r="BW372" i="37"/>
  <c r="CB372" i="37" s="1"/>
  <c r="W372" i="37" s="1"/>
  <c r="BX372" i="37"/>
  <c r="CC372" i="37" s="1"/>
  <c r="Y372" i="37" s="1"/>
  <c r="BY372" i="37"/>
  <c r="CD372" i="37" s="1"/>
  <c r="AA372" i="37" s="1"/>
  <c r="BW423" i="37"/>
  <c r="CB423" i="37" s="1"/>
  <c r="W423" i="37" s="1"/>
  <c r="BY423" i="37"/>
  <c r="CD423" i="37" s="1"/>
  <c r="AA423" i="37" s="1"/>
  <c r="BW542" i="37"/>
  <c r="CB542" i="37" s="1"/>
  <c r="W542" i="37" s="1"/>
  <c r="X542" i="37" s="1"/>
  <c r="BU451" i="37"/>
  <c r="BZ451" i="37" s="1"/>
  <c r="S451" i="37" s="1"/>
  <c r="BW451" i="37"/>
  <c r="CB451" i="37" s="1"/>
  <c r="W451" i="37" s="1"/>
  <c r="BX451" i="37"/>
  <c r="CC451" i="37" s="1"/>
  <c r="Y451" i="37" s="1"/>
  <c r="BU552" i="37"/>
  <c r="BZ552" i="37" s="1"/>
  <c r="S552" i="37" s="1"/>
  <c r="BV446" i="37"/>
  <c r="CA446" i="37" s="1"/>
  <c r="U446" i="37" s="1"/>
  <c r="BW602" i="37"/>
  <c r="CB602" i="37" s="1"/>
  <c r="W602" i="37" s="1"/>
  <c r="X602" i="37" s="1"/>
  <c r="BW482" i="37"/>
  <c r="CB482" i="37" s="1"/>
  <c r="W482" i="37" s="1"/>
  <c r="BX569" i="37"/>
  <c r="CC569" i="37" s="1"/>
  <c r="Y569" i="37" s="1"/>
  <c r="Z569" i="37" s="1"/>
  <c r="T642" i="37"/>
  <c r="BX672" i="37"/>
  <c r="CC672" i="37" s="1"/>
  <c r="Y672" i="37" s="1"/>
  <c r="BU656" i="37"/>
  <c r="BZ656" i="37" s="1"/>
  <c r="S656" i="37" s="1"/>
  <c r="BV656" i="37"/>
  <c r="CA656" i="37" s="1"/>
  <c r="U656" i="37" s="1"/>
  <c r="BW656" i="37"/>
  <c r="CB656" i="37" s="1"/>
  <c r="W656" i="37" s="1"/>
  <c r="BX656" i="37"/>
  <c r="CC656" i="37" s="1"/>
  <c r="Y656" i="37" s="1"/>
  <c r="BY656" i="37"/>
  <c r="CD656" i="37" s="1"/>
  <c r="AA656" i="37" s="1"/>
  <c r="T346" i="37"/>
  <c r="BY320" i="37"/>
  <c r="CD320" i="37" s="1"/>
  <c r="AA320" i="37" s="1"/>
  <c r="BY404" i="37"/>
  <c r="CD404" i="37" s="1"/>
  <c r="AA404" i="37" s="1"/>
  <c r="AB404" i="37" s="1"/>
  <c r="T417" i="37"/>
  <c r="T363" i="37"/>
  <c r="BU427" i="37"/>
  <c r="BZ427" i="37" s="1"/>
  <c r="S427" i="37" s="1"/>
  <c r="BX427" i="37"/>
  <c r="CC427" i="37" s="1"/>
  <c r="Y427" i="37" s="1"/>
  <c r="BW427" i="37"/>
  <c r="CB427" i="37" s="1"/>
  <c r="W427" i="37" s="1"/>
  <c r="BU434" i="37"/>
  <c r="BZ434" i="37" s="1"/>
  <c r="S434" i="37" s="1"/>
  <c r="BW434" i="37"/>
  <c r="CB434" i="37" s="1"/>
  <c r="W434" i="37" s="1"/>
  <c r="BX434" i="37"/>
  <c r="CC434" i="37" s="1"/>
  <c r="Y434" i="37" s="1"/>
  <c r="BU452" i="37"/>
  <c r="BZ452" i="37" s="1"/>
  <c r="S452" i="37" s="1"/>
  <c r="BV452" i="37"/>
  <c r="CA452" i="37" s="1"/>
  <c r="U452" i="37" s="1"/>
  <c r="BW452" i="37"/>
  <c r="CB452" i="37" s="1"/>
  <c r="W452" i="37" s="1"/>
  <c r="BX452" i="37"/>
  <c r="CC452" i="37" s="1"/>
  <c r="Y452" i="37" s="1"/>
  <c r="BY452" i="37"/>
  <c r="CD452" i="37" s="1"/>
  <c r="AA452" i="37" s="1"/>
  <c r="BW460" i="37"/>
  <c r="CB460" i="37" s="1"/>
  <c r="W460" i="37" s="1"/>
  <c r="BX460" i="37"/>
  <c r="CC460" i="37" s="1"/>
  <c r="Y460" i="37" s="1"/>
  <c r="BV489" i="37"/>
  <c r="CA489" i="37" s="1"/>
  <c r="U489" i="37" s="1"/>
  <c r="V489" i="37" s="1"/>
  <c r="BW489" i="37"/>
  <c r="CB489" i="37" s="1"/>
  <c r="W489" i="37" s="1"/>
  <c r="X489" i="37" s="1"/>
  <c r="BX489" i="37"/>
  <c r="CC489" i="37" s="1"/>
  <c r="Y489" i="37" s="1"/>
  <c r="Z489" i="37" s="1"/>
  <c r="BY489" i="37"/>
  <c r="CD489" i="37" s="1"/>
  <c r="AA489" i="37" s="1"/>
  <c r="AB489" i="37" s="1"/>
  <c r="T544" i="37"/>
  <c r="BY510" i="37"/>
  <c r="CD510" i="37" s="1"/>
  <c r="AA510" i="37" s="1"/>
  <c r="BW569" i="37"/>
  <c r="CB569" i="37" s="1"/>
  <c r="W569" i="37" s="1"/>
  <c r="X569" i="37" s="1"/>
  <c r="BU582" i="37"/>
  <c r="BZ582" i="37" s="1"/>
  <c r="S582" i="37" s="1"/>
  <c r="BV582" i="37"/>
  <c r="CA582" i="37" s="1"/>
  <c r="U582" i="37" s="1"/>
  <c r="BW582" i="37"/>
  <c r="CB582" i="37" s="1"/>
  <c r="W582" i="37" s="1"/>
  <c r="BX582" i="37"/>
  <c r="CC582" i="37" s="1"/>
  <c r="Y582" i="37" s="1"/>
  <c r="BY552" i="37"/>
  <c r="CD552" i="37" s="1"/>
  <c r="AA552" i="37" s="1"/>
  <c r="T599" i="37"/>
  <c r="BU635" i="37"/>
  <c r="BZ635" i="37" s="1"/>
  <c r="S635" i="37" s="1"/>
  <c r="BW672" i="37"/>
  <c r="CB672" i="37" s="1"/>
  <c r="W672" i="37" s="1"/>
  <c r="BU729" i="37"/>
  <c r="BZ729" i="37" s="1"/>
  <c r="S729" i="37" s="1"/>
  <c r="BX729" i="37"/>
  <c r="CC729" i="37" s="1"/>
  <c r="Y729" i="37" s="1"/>
  <c r="BV729" i="37"/>
  <c r="CA729" i="37" s="1"/>
  <c r="U729" i="37" s="1"/>
  <c r="BW730" i="37"/>
  <c r="CB730" i="37" s="1"/>
  <c r="W730" i="37" s="1"/>
  <c r="BV730" i="37"/>
  <c r="CA730" i="37" s="1"/>
  <c r="U730" i="37" s="1"/>
  <c r="BU730" i="37"/>
  <c r="BZ730" i="37" s="1"/>
  <c r="S730" i="37" s="1"/>
  <c r="BX730" i="37"/>
  <c r="CC730" i="37" s="1"/>
  <c r="Y730" i="37" s="1"/>
  <c r="BY730" i="37"/>
  <c r="CD730" i="37" s="1"/>
  <c r="AA730" i="37" s="1"/>
  <c r="T732" i="37"/>
  <c r="BT144" i="37"/>
  <c r="BX144" i="37" s="1"/>
  <c r="CC144" i="37" s="1"/>
  <c r="Y144" i="37" s="1"/>
  <c r="BT284" i="37"/>
  <c r="BY284" i="37" s="1"/>
  <c r="CD284" i="37" s="1"/>
  <c r="AA284" i="37" s="1"/>
  <c r="BT272" i="37"/>
  <c r="BW272" i="37" s="1"/>
  <c r="CB272" i="37" s="1"/>
  <c r="W272" i="37" s="1"/>
  <c r="BT293" i="37"/>
  <c r="BV293" i="37" s="1"/>
  <c r="CA293" i="37" s="1"/>
  <c r="U293" i="37" s="1"/>
  <c r="BT112" i="37"/>
  <c r="BY112" i="37" s="1"/>
  <c r="CD112" i="37" s="1"/>
  <c r="AA112" i="37" s="1"/>
  <c r="BT125" i="37"/>
  <c r="BY125" i="37" s="1"/>
  <c r="CD125" i="37" s="1"/>
  <c r="AA125" i="37" s="1"/>
  <c r="BT173" i="37"/>
  <c r="BX173" i="37" s="1"/>
  <c r="CC173" i="37" s="1"/>
  <c r="Y173" i="37" s="1"/>
  <c r="BT132" i="37"/>
  <c r="BU132" i="37" s="1"/>
  <c r="BZ132" i="37" s="1"/>
  <c r="S132" i="37" s="1"/>
  <c r="AG132" i="37" s="1"/>
  <c r="BT220" i="37"/>
  <c r="BX220" i="37" s="1"/>
  <c r="CC220" i="37" s="1"/>
  <c r="Y220" i="37" s="1"/>
  <c r="BT46" i="37"/>
  <c r="BX46" i="37" s="1"/>
  <c r="CC46" i="37" s="1"/>
  <c r="Y46" i="37" s="1"/>
  <c r="BT198" i="37"/>
  <c r="BY198" i="37" s="1"/>
  <c r="CD198" i="37" s="1"/>
  <c r="AA198" i="37" s="1"/>
  <c r="BT183" i="37"/>
  <c r="BU183" i="37" s="1"/>
  <c r="BZ183" i="37" s="1"/>
  <c r="S183" i="37" s="1"/>
  <c r="AG183" i="37" s="1"/>
  <c r="BT289" i="37"/>
  <c r="BY289" i="37" s="1"/>
  <c r="CD289" i="37" s="1"/>
  <c r="AA289" i="37" s="1"/>
  <c r="BT225" i="37"/>
  <c r="BY225" i="37" s="1"/>
  <c r="CD225" i="37" s="1"/>
  <c r="AA225" i="37" s="1"/>
  <c r="BT195" i="37"/>
  <c r="BV195" i="37" s="1"/>
  <c r="CA195" i="37" s="1"/>
  <c r="U195" i="37" s="1"/>
  <c r="BT55" i="37"/>
  <c r="BT109" i="37"/>
  <c r="BV109" i="37" s="1"/>
  <c r="CA109" i="37" s="1"/>
  <c r="U109" i="37" s="1"/>
  <c r="BT76" i="37"/>
  <c r="BY76" i="37" s="1"/>
  <c r="CD76" i="37" s="1"/>
  <c r="AA76" i="37" s="1"/>
  <c r="BT230" i="37"/>
  <c r="BV230" i="37" s="1"/>
  <c r="CA230" i="37" s="1"/>
  <c r="U230" i="37" s="1"/>
  <c r="BT223" i="37"/>
  <c r="BU223" i="37" s="1"/>
  <c r="BZ223" i="37" s="1"/>
  <c r="S223" i="37" s="1"/>
  <c r="AG223" i="37" s="1"/>
  <c r="BT118" i="37"/>
  <c r="BW118" i="37" s="1"/>
  <c r="CB118" i="37" s="1"/>
  <c r="W118" i="37" s="1"/>
  <c r="BT171" i="37"/>
  <c r="BY171" i="37" s="1"/>
  <c r="CD171" i="37" s="1"/>
  <c r="AA171" i="37" s="1"/>
  <c r="BT248" i="37"/>
  <c r="BV248" i="37" s="1"/>
  <c r="CA248" i="37" s="1"/>
  <c r="U248" i="37" s="1"/>
  <c r="BT58" i="37"/>
  <c r="BY58" i="37" s="1"/>
  <c r="CD58" i="37" s="1"/>
  <c r="AA58" i="37" s="1"/>
  <c r="BT180" i="37"/>
  <c r="BU180" i="37" s="1"/>
  <c r="BZ180" i="37" s="1"/>
  <c r="S180" i="37" s="1"/>
  <c r="AG180" i="37" s="1"/>
  <c r="BT245" i="37"/>
  <c r="BW245" i="37" s="1"/>
  <c r="CB245" i="37" s="1"/>
  <c r="W245" i="37" s="1"/>
  <c r="BT84" i="37"/>
  <c r="BY84" i="37" s="1"/>
  <c r="CD84" i="37" s="1"/>
  <c r="AA84" i="37" s="1"/>
  <c r="BT22" i="37"/>
  <c r="BX22" i="37" s="1"/>
  <c r="CC22" i="37" s="1"/>
  <c r="Y22" i="37" s="1"/>
  <c r="BT110" i="37"/>
  <c r="BV110" i="37" s="1"/>
  <c r="CA110" i="37" s="1"/>
  <c r="U110" i="37" s="1"/>
  <c r="BT231" i="37"/>
  <c r="BY231" i="37" s="1"/>
  <c r="CD231" i="37" s="1"/>
  <c r="AA231" i="37" s="1"/>
  <c r="BT41" i="37"/>
  <c r="BY41" i="37" s="1"/>
  <c r="CD41" i="37" s="1"/>
  <c r="AA41" i="37" s="1"/>
  <c r="BT261" i="37"/>
  <c r="BY261" i="37" s="1"/>
  <c r="CD261" i="37" s="1"/>
  <c r="AA261" i="37" s="1"/>
  <c r="BT71" i="37"/>
  <c r="BW71" i="37" s="1"/>
  <c r="CB71" i="37" s="1"/>
  <c r="W71" i="37" s="1"/>
  <c r="BT130" i="37"/>
  <c r="BX130" i="37" s="1"/>
  <c r="CC130" i="37" s="1"/>
  <c r="Y130" i="37" s="1"/>
  <c r="BT193" i="37"/>
  <c r="BX193" i="37" s="1"/>
  <c r="CC193" i="37" s="1"/>
  <c r="Y193" i="37" s="1"/>
  <c r="BT280" i="37"/>
  <c r="BU280" i="37" s="1"/>
  <c r="BZ280" i="37" s="1"/>
  <c r="S280" i="37" s="1"/>
  <c r="AU280" i="37" s="1"/>
  <c r="BT295" i="37"/>
  <c r="BU295" i="37" s="1"/>
  <c r="BZ295" i="37" s="1"/>
  <c r="S295" i="37" s="1"/>
  <c r="AG295" i="37" s="1"/>
  <c r="BT97" i="37"/>
  <c r="BY97" i="37" s="1"/>
  <c r="CD97" i="37" s="1"/>
  <c r="AA97" i="37" s="1"/>
  <c r="BT153" i="37"/>
  <c r="BY153" i="37" s="1"/>
  <c r="CD153" i="37" s="1"/>
  <c r="AA153" i="37" s="1"/>
  <c r="BT201" i="37"/>
  <c r="BY201" i="37" s="1"/>
  <c r="CD201" i="37" s="1"/>
  <c r="AA201" i="37" s="1"/>
  <c r="BT208" i="37"/>
  <c r="BU208" i="37" s="1"/>
  <c r="BZ208" i="37" s="1"/>
  <c r="S208" i="37" s="1"/>
  <c r="AG208" i="37" s="1"/>
  <c r="BT39" i="37"/>
  <c r="BY39" i="37" s="1"/>
  <c r="CD39" i="37" s="1"/>
  <c r="AA39" i="37" s="1"/>
  <c r="BT168" i="37"/>
  <c r="BV168" i="37" s="1"/>
  <c r="CA168" i="37" s="1"/>
  <c r="U168" i="37" s="1"/>
  <c r="BT32" i="37"/>
  <c r="BU32" i="37" s="1"/>
  <c r="BZ32" i="37" s="1"/>
  <c r="S32" i="37" s="1"/>
  <c r="BT270" i="37"/>
  <c r="BT85" i="37"/>
  <c r="BW85" i="37" s="1"/>
  <c r="CB85" i="37" s="1"/>
  <c r="W85" i="37" s="1"/>
  <c r="BR231" i="37"/>
  <c r="BT35" i="37"/>
  <c r="BU35" i="37" s="1"/>
  <c r="BZ35" i="37" s="1"/>
  <c r="S35" i="37" s="1"/>
  <c r="AG35" i="37" s="1"/>
  <c r="BT238" i="37"/>
  <c r="BU238" i="37" s="1"/>
  <c r="BZ238" i="37" s="1"/>
  <c r="S238" i="37" s="1"/>
  <c r="AG238" i="37" s="1"/>
  <c r="BT100" i="37"/>
  <c r="BV100" i="37" s="1"/>
  <c r="CA100" i="37" s="1"/>
  <c r="U100" i="37" s="1"/>
  <c r="BT111" i="37"/>
  <c r="BY111" i="37" s="1"/>
  <c r="CD111" i="37" s="1"/>
  <c r="AA111" i="37" s="1"/>
  <c r="BT271" i="37"/>
  <c r="BW271" i="37" s="1"/>
  <c r="CB271" i="37" s="1"/>
  <c r="W271" i="37" s="1"/>
  <c r="BT104" i="37"/>
  <c r="BU104" i="37" s="1"/>
  <c r="BZ104" i="37" s="1"/>
  <c r="S104" i="37" s="1"/>
  <c r="AN104" i="37" s="1"/>
  <c r="BT189" i="37"/>
  <c r="BY189" i="37" s="1"/>
  <c r="CD189" i="37" s="1"/>
  <c r="AA189" i="37" s="1"/>
  <c r="BT246" i="37"/>
  <c r="BV246" i="37" s="1"/>
  <c r="CA246" i="37" s="1"/>
  <c r="U246" i="37" s="1"/>
  <c r="BT214" i="37"/>
  <c r="BY214" i="37" s="1"/>
  <c r="CD214" i="37" s="1"/>
  <c r="AA214" i="37" s="1"/>
  <c r="BT54" i="37"/>
  <c r="BV54" i="37" s="1"/>
  <c r="CA54" i="37" s="1"/>
  <c r="U54" i="37" s="1"/>
  <c r="BT164" i="37"/>
  <c r="BY164" i="37" s="1"/>
  <c r="CD164" i="37" s="1"/>
  <c r="AA164" i="37" s="1"/>
  <c r="BT218" i="37"/>
  <c r="BX218" i="37" s="1"/>
  <c r="CC218" i="37" s="1"/>
  <c r="Y218" i="37" s="1"/>
  <c r="BT101" i="37"/>
  <c r="BV101" i="37" s="1"/>
  <c r="CA101" i="37" s="1"/>
  <c r="U101" i="37" s="1"/>
  <c r="BT25" i="37"/>
  <c r="BV25" i="37" s="1"/>
  <c r="CA25" i="37" s="1"/>
  <c r="U25" i="37" s="1"/>
  <c r="BT51" i="37"/>
  <c r="BU51" i="37" s="1"/>
  <c r="BZ51" i="37" s="1"/>
  <c r="S51" i="37" s="1"/>
  <c r="BT265" i="37"/>
  <c r="BX265" i="37" s="1"/>
  <c r="CC265" i="37" s="1"/>
  <c r="Y265" i="37" s="1"/>
  <c r="BT291" i="37"/>
  <c r="BY291" i="37" s="1"/>
  <c r="CD291" i="37" s="1"/>
  <c r="AA291" i="37" s="1"/>
  <c r="BT255" i="37"/>
  <c r="BY255" i="37" s="1"/>
  <c r="CD255" i="37" s="1"/>
  <c r="AA255" i="37" s="1"/>
  <c r="BT269" i="37"/>
  <c r="BY269" i="37" s="1"/>
  <c r="CD269" i="37" s="1"/>
  <c r="AA269" i="37" s="1"/>
  <c r="BT205" i="37"/>
  <c r="BV205" i="37" s="1"/>
  <c r="CA205" i="37" s="1"/>
  <c r="U205" i="37" s="1"/>
  <c r="BT212" i="37"/>
  <c r="BV212" i="37" s="1"/>
  <c r="CA212" i="37" s="1"/>
  <c r="U212" i="37" s="1"/>
  <c r="BT102" i="37"/>
  <c r="BY102" i="37" s="1"/>
  <c r="CD102" i="37" s="1"/>
  <c r="AA102" i="37" s="1"/>
  <c r="BT259" i="37"/>
  <c r="BY259" i="37" s="1"/>
  <c r="CD259" i="37" s="1"/>
  <c r="AA259" i="37" s="1"/>
  <c r="BR180" i="37"/>
  <c r="BT81" i="37"/>
  <c r="BX81" i="37" s="1"/>
  <c r="CC81" i="37" s="1"/>
  <c r="Y81" i="37" s="1"/>
  <c r="BT184" i="37"/>
  <c r="BY184" i="37" s="1"/>
  <c r="CD184" i="37" s="1"/>
  <c r="AA184" i="37" s="1"/>
  <c r="BT241" i="37"/>
  <c r="BY241" i="37" s="1"/>
  <c r="CD241" i="37" s="1"/>
  <c r="AA241" i="37" s="1"/>
  <c r="BT155" i="37"/>
  <c r="BY155" i="37" s="1"/>
  <c r="CD155" i="37" s="1"/>
  <c r="AA155" i="37" s="1"/>
  <c r="BT274" i="37"/>
  <c r="BU274" i="37" s="1"/>
  <c r="BZ274" i="37" s="1"/>
  <c r="S274" i="37" s="1"/>
  <c r="AG274" i="37" s="1"/>
  <c r="BR68" i="37"/>
  <c r="BT68" i="37"/>
  <c r="BV68" i="37" s="1"/>
  <c r="CA68" i="37" s="1"/>
  <c r="U68" i="37" s="1"/>
  <c r="BT63" i="37"/>
  <c r="BY63" i="37" s="1"/>
  <c r="CD63" i="37" s="1"/>
  <c r="AA63" i="37" s="1"/>
  <c r="BT18" i="37"/>
  <c r="BX18" i="37" s="1"/>
  <c r="CC18" i="37" s="1"/>
  <c r="Y18" i="37" s="1"/>
  <c r="BT77" i="37"/>
  <c r="BY77" i="37" s="1"/>
  <c r="CD77" i="37" s="1"/>
  <c r="AA77" i="37" s="1"/>
  <c r="BT188" i="37"/>
  <c r="BW188" i="37" s="1"/>
  <c r="CB188" i="37" s="1"/>
  <c r="W188" i="37" s="1"/>
  <c r="BT185" i="37"/>
  <c r="BV185" i="37" s="1"/>
  <c r="CA185" i="37" s="1"/>
  <c r="U185" i="37" s="1"/>
  <c r="BT202" i="37"/>
  <c r="BU202" i="37" s="1"/>
  <c r="BZ202" i="37" s="1"/>
  <c r="S202" i="37" s="1"/>
  <c r="AG202" i="37" s="1"/>
  <c r="BT11" i="37"/>
  <c r="BV11" i="37" s="1"/>
  <c r="CA11" i="37" s="1"/>
  <c r="U11" i="37" s="1"/>
  <c r="BT229" i="37"/>
  <c r="BY229" i="37" s="1"/>
  <c r="CD229" i="37" s="1"/>
  <c r="AA229" i="37" s="1"/>
  <c r="BT8" i="37"/>
  <c r="BX8" i="37" s="1"/>
  <c r="CC8" i="37" s="1"/>
  <c r="Y8" i="37" s="1"/>
  <c r="BT43" i="37"/>
  <c r="BX43" i="37" s="1"/>
  <c r="CC43" i="37" s="1"/>
  <c r="Y43" i="37" s="1"/>
  <c r="BT64" i="37"/>
  <c r="BX64" i="37" s="1"/>
  <c r="CC64" i="37" s="1"/>
  <c r="Y64" i="37" s="1"/>
  <c r="BT74" i="37"/>
  <c r="BW74" i="37" s="1"/>
  <c r="CB74" i="37" s="1"/>
  <c r="W74" i="37" s="1"/>
  <c r="BT287" i="37"/>
  <c r="BY287" i="37" s="1"/>
  <c r="CD287" i="37" s="1"/>
  <c r="AA287" i="37" s="1"/>
  <c r="BT67" i="37"/>
  <c r="BX67" i="37" s="1"/>
  <c r="CC67" i="37" s="1"/>
  <c r="Y67" i="37" s="1"/>
  <c r="BT133" i="37"/>
  <c r="BX133" i="37" s="1"/>
  <c r="CC133" i="37" s="1"/>
  <c r="Y133" i="37" s="1"/>
  <c r="BT154" i="37"/>
  <c r="BY154" i="37" s="1"/>
  <c r="CD154" i="37" s="1"/>
  <c r="AA154" i="37" s="1"/>
  <c r="BT175" i="37"/>
  <c r="BU175" i="37" s="1"/>
  <c r="BZ175" i="37" s="1"/>
  <c r="S175" i="37" s="1"/>
  <c r="AG175" i="37" s="1"/>
  <c r="BT219" i="37"/>
  <c r="BV219" i="37" s="1"/>
  <c r="CA219" i="37" s="1"/>
  <c r="U219" i="37" s="1"/>
  <c r="BT297" i="37"/>
  <c r="BY297" i="37" s="1"/>
  <c r="CD297" i="37" s="1"/>
  <c r="AA297" i="37" s="1"/>
  <c r="BT57" i="37"/>
  <c r="BV57" i="37" s="1"/>
  <c r="CA57" i="37" s="1"/>
  <c r="U57" i="37" s="1"/>
  <c r="BT182" i="37"/>
  <c r="BY182" i="37" s="1"/>
  <c r="CD182" i="37" s="1"/>
  <c r="AA182" i="37" s="1"/>
  <c r="BT260" i="37"/>
  <c r="BW260" i="37" s="1"/>
  <c r="CB260" i="37" s="1"/>
  <c r="W260" i="37" s="1"/>
  <c r="BT161" i="37"/>
  <c r="BY161" i="37" s="1"/>
  <c r="CD161" i="37" s="1"/>
  <c r="AA161" i="37" s="1"/>
  <c r="BT26" i="37"/>
  <c r="BX26" i="37" s="1"/>
  <c r="CC26" i="37" s="1"/>
  <c r="Y26" i="37" s="1"/>
  <c r="BT179" i="37"/>
  <c r="BY179" i="37" s="1"/>
  <c r="CD179" i="37" s="1"/>
  <c r="AA179" i="37" s="1"/>
  <c r="BT226" i="37"/>
  <c r="BY226" i="37" s="1"/>
  <c r="CD226" i="37" s="1"/>
  <c r="AA226" i="37" s="1"/>
  <c r="BT140" i="37"/>
  <c r="BW140" i="37" s="1"/>
  <c r="CB140" i="37" s="1"/>
  <c r="W140" i="37" s="1"/>
  <c r="BT151" i="37"/>
  <c r="BX151" i="37" s="1"/>
  <c r="CC151" i="37" s="1"/>
  <c r="Y151" i="37" s="1"/>
  <c r="BT165" i="37"/>
  <c r="BY165" i="37" s="1"/>
  <c r="CD165" i="37" s="1"/>
  <c r="AA165" i="37" s="1"/>
  <c r="BT267" i="37"/>
  <c r="BT290" i="37"/>
  <c r="BW290" i="37" s="1"/>
  <c r="CB290" i="37" s="1"/>
  <c r="W290" i="37" s="1"/>
  <c r="BT30" i="37"/>
  <c r="BY30" i="37" s="1"/>
  <c r="CD30" i="37" s="1"/>
  <c r="AA30" i="37" s="1"/>
  <c r="BT119" i="37"/>
  <c r="BY119" i="37" s="1"/>
  <c r="CD119" i="37" s="1"/>
  <c r="AA119" i="37" s="1"/>
  <c r="BT196" i="37"/>
  <c r="BY196" i="37" s="1"/>
  <c r="CD196" i="37" s="1"/>
  <c r="AA196" i="37" s="1"/>
  <c r="BT233" i="37"/>
  <c r="BY233" i="37" s="1"/>
  <c r="CD233" i="37" s="1"/>
  <c r="AA233" i="37" s="1"/>
  <c r="BT257" i="37"/>
  <c r="BX257" i="37" s="1"/>
  <c r="CC257" i="37" s="1"/>
  <c r="Y257" i="37" s="1"/>
  <c r="BT19" i="37"/>
  <c r="BY19" i="37" s="1"/>
  <c r="CD19" i="37" s="1"/>
  <c r="AA19" i="37" s="1"/>
  <c r="BT78" i="37"/>
  <c r="BY78" i="37" s="1"/>
  <c r="CD78" i="37" s="1"/>
  <c r="AA78" i="37" s="1"/>
  <c r="BT108" i="37"/>
  <c r="BW108" i="37" s="1"/>
  <c r="CB108" i="37" s="1"/>
  <c r="W108" i="37" s="1"/>
  <c r="BT137" i="37"/>
  <c r="BY137" i="37" s="1"/>
  <c r="CD137" i="37" s="1"/>
  <c r="AA137" i="37" s="1"/>
  <c r="BT162" i="37"/>
  <c r="BX162" i="37" s="1"/>
  <c r="CC162" i="37" s="1"/>
  <c r="Y162" i="37" s="1"/>
  <c r="BT186" i="37"/>
  <c r="BW186" i="37" s="1"/>
  <c r="CB186" i="37" s="1"/>
  <c r="W186" i="37" s="1"/>
  <c r="BT247" i="37"/>
  <c r="BX247" i="37" s="1"/>
  <c r="CC247" i="37" s="1"/>
  <c r="Y247" i="37" s="1"/>
  <c r="BT254" i="37"/>
  <c r="BY254" i="37" s="1"/>
  <c r="CD254" i="37" s="1"/>
  <c r="AA254" i="37" s="1"/>
  <c r="BT65" i="37"/>
  <c r="BW65" i="37" s="1"/>
  <c r="CB65" i="37" s="1"/>
  <c r="W65" i="37" s="1"/>
  <c r="BT75" i="37"/>
  <c r="BX75" i="37" s="1"/>
  <c r="CC75" i="37" s="1"/>
  <c r="Y75" i="37" s="1"/>
  <c r="BT203" i="37"/>
  <c r="BX203" i="37" s="1"/>
  <c r="CC203" i="37" s="1"/>
  <c r="Y203" i="37" s="1"/>
  <c r="BT237" i="37"/>
  <c r="BY237" i="37" s="1"/>
  <c r="CD237" i="37" s="1"/>
  <c r="AA237" i="37" s="1"/>
  <c r="BT278" i="37"/>
  <c r="BY278" i="37" s="1"/>
  <c r="CD278" i="37" s="1"/>
  <c r="AA278" i="37" s="1"/>
  <c r="BT281" i="37"/>
  <c r="BU281" i="37" s="1"/>
  <c r="BZ281" i="37" s="1"/>
  <c r="S281" i="37" s="1"/>
  <c r="AU281" i="37" s="1"/>
  <c r="BT9" i="37"/>
  <c r="BV9" i="37" s="1"/>
  <c r="CA9" i="37" s="1"/>
  <c r="U9" i="37" s="1"/>
  <c r="BT16" i="37"/>
  <c r="BY16" i="37" s="1"/>
  <c r="CD16" i="37" s="1"/>
  <c r="AA16" i="37" s="1"/>
  <c r="BT134" i="37"/>
  <c r="BV134" i="37" s="1"/>
  <c r="CA134" i="37" s="1"/>
  <c r="U134" i="37" s="1"/>
  <c r="BT210" i="37"/>
  <c r="BX210" i="37" s="1"/>
  <c r="CC210" i="37" s="1"/>
  <c r="Y210" i="37" s="1"/>
  <c r="BT213" i="37"/>
  <c r="BX213" i="37" s="1"/>
  <c r="CC213" i="37" s="1"/>
  <c r="Y213" i="37" s="1"/>
  <c r="BT244" i="37"/>
  <c r="BY244" i="37" s="1"/>
  <c r="CD244" i="37" s="1"/>
  <c r="AA244" i="37" s="1"/>
  <c r="BT48" i="37"/>
  <c r="BU48" i="37" s="1"/>
  <c r="BZ48" i="37" s="1"/>
  <c r="S48" i="37" s="1"/>
  <c r="AG48" i="37" s="1"/>
  <c r="BT99" i="37"/>
  <c r="BY99" i="37" s="1"/>
  <c r="CD99" i="37" s="1"/>
  <c r="AA99" i="37" s="1"/>
  <c r="BT127" i="37"/>
  <c r="BT34" i="37"/>
  <c r="BX34" i="37" s="1"/>
  <c r="CC34" i="37" s="1"/>
  <c r="Y34" i="37" s="1"/>
  <c r="BT227" i="37"/>
  <c r="BX227" i="37" s="1"/>
  <c r="CC227" i="37" s="1"/>
  <c r="Y227" i="37" s="1"/>
  <c r="BT251" i="37"/>
  <c r="BW251" i="37" s="1"/>
  <c r="CB251" i="37" s="1"/>
  <c r="W251" i="37" s="1"/>
  <c r="BT298" i="37"/>
  <c r="BW298" i="37" s="1"/>
  <c r="CB298" i="37" s="1"/>
  <c r="W298" i="37" s="1"/>
  <c r="BT6" i="37"/>
  <c r="BX6" i="37" s="1"/>
  <c r="CC6" i="37" s="1"/>
  <c r="Y6" i="37" s="1"/>
  <c r="BT52" i="37"/>
  <c r="BY52" i="37" s="1"/>
  <c r="CD52" i="37" s="1"/>
  <c r="AA52" i="37" s="1"/>
  <c r="BT82" i="37"/>
  <c r="BW82" i="37" s="1"/>
  <c r="CB82" i="37" s="1"/>
  <c r="W82" i="37" s="1"/>
  <c r="BT152" i="37"/>
  <c r="BV152" i="37" s="1"/>
  <c r="CA152" i="37" s="1"/>
  <c r="U152" i="37" s="1"/>
  <c r="BT166" i="37"/>
  <c r="BY166" i="37" s="1"/>
  <c r="CD166" i="37" s="1"/>
  <c r="AA166" i="37" s="1"/>
  <c r="BT268" i="37"/>
  <c r="BY268" i="37" s="1"/>
  <c r="CD268" i="37" s="1"/>
  <c r="AA268" i="37" s="1"/>
  <c r="BT285" i="37"/>
  <c r="BW285" i="37" s="1"/>
  <c r="CB285" i="37" s="1"/>
  <c r="W285" i="37" s="1"/>
  <c r="BT232" i="37"/>
  <c r="BY232" i="37" s="1"/>
  <c r="CD232" i="37" s="1"/>
  <c r="AA232" i="37" s="1"/>
  <c r="BT31" i="37"/>
  <c r="BU31" i="37" s="1"/>
  <c r="BZ31" i="37" s="1"/>
  <c r="S31" i="37" s="1"/>
  <c r="AG31" i="37" s="1"/>
  <c r="BT79" i="37"/>
  <c r="BY79" i="37" s="1"/>
  <c r="CD79" i="37" s="1"/>
  <c r="AA79" i="37" s="1"/>
  <c r="BT96" i="37"/>
  <c r="BY96" i="37" s="1"/>
  <c r="CD96" i="37" s="1"/>
  <c r="AA96" i="37" s="1"/>
  <c r="BT120" i="37"/>
  <c r="BY120" i="37" s="1"/>
  <c r="CD120" i="37" s="1"/>
  <c r="AA120" i="37" s="1"/>
  <c r="BT138" i="37"/>
  <c r="BU138" i="37" s="1"/>
  <c r="BZ138" i="37" s="1"/>
  <c r="S138" i="37" s="1"/>
  <c r="AG138" i="37" s="1"/>
  <c r="BT190" i="37"/>
  <c r="BV190" i="37" s="1"/>
  <c r="CA190" i="37" s="1"/>
  <c r="U190" i="37" s="1"/>
  <c r="BT217" i="37"/>
  <c r="BY217" i="37" s="1"/>
  <c r="CD217" i="37" s="1"/>
  <c r="AA217" i="37" s="1"/>
  <c r="BT224" i="37"/>
  <c r="BV224" i="37" s="1"/>
  <c r="CA224" i="37" s="1"/>
  <c r="U224" i="37" s="1"/>
  <c r="BT163" i="37"/>
  <c r="BX163" i="37" s="1"/>
  <c r="CC163" i="37" s="1"/>
  <c r="Y163" i="37" s="1"/>
  <c r="BT292" i="37"/>
  <c r="BY292" i="37" s="1"/>
  <c r="CD292" i="37" s="1"/>
  <c r="AA292" i="37" s="1"/>
  <c r="BT90" i="37"/>
  <c r="BV90" i="37" s="1"/>
  <c r="CA90" i="37" s="1"/>
  <c r="U90" i="37" s="1"/>
  <c r="BT38" i="37"/>
  <c r="BX38" i="37" s="1"/>
  <c r="CC38" i="37" s="1"/>
  <c r="Y38" i="37" s="1"/>
  <c r="BT149" i="37"/>
  <c r="BU149" i="37" s="1"/>
  <c r="BZ149" i="37" s="1"/>
  <c r="S149" i="37" s="1"/>
  <c r="AG149" i="37" s="1"/>
  <c r="BT128" i="37"/>
  <c r="BX128" i="37" s="1"/>
  <c r="CC128" i="37" s="1"/>
  <c r="Y128" i="37" s="1"/>
  <c r="BT135" i="37"/>
  <c r="BU135" i="37" s="1"/>
  <c r="BZ135" i="37" s="1"/>
  <c r="S135" i="37" s="1"/>
  <c r="AG135" i="37" s="1"/>
  <c r="BT187" i="37"/>
  <c r="BV187" i="37" s="1"/>
  <c r="CA187" i="37" s="1"/>
  <c r="U187" i="37" s="1"/>
  <c r="BT194" i="37"/>
  <c r="BY194" i="37" s="1"/>
  <c r="CD194" i="37" s="1"/>
  <c r="AA194" i="37" s="1"/>
  <c r="BT170" i="37"/>
  <c r="BY170" i="37" s="1"/>
  <c r="CD170" i="37" s="1"/>
  <c r="AA170" i="37" s="1"/>
  <c r="BT103" i="37"/>
  <c r="BX103" i="37" s="1"/>
  <c r="CC103" i="37" s="1"/>
  <c r="Y103" i="37" s="1"/>
  <c r="BT160" i="37"/>
  <c r="BX160" i="37" s="1"/>
  <c r="CC160" i="37" s="1"/>
  <c r="Y160" i="37" s="1"/>
  <c r="BT211" i="37"/>
  <c r="BX211" i="37" s="1"/>
  <c r="CC211" i="37" s="1"/>
  <c r="Y211" i="37" s="1"/>
  <c r="BT252" i="37"/>
  <c r="BY252" i="37" s="1"/>
  <c r="CD252" i="37" s="1"/>
  <c r="AA252" i="37" s="1"/>
  <c r="BT7" i="37"/>
  <c r="BU7" i="37" s="1"/>
  <c r="BZ7" i="37" s="1"/>
  <c r="S7" i="37" s="1"/>
  <c r="AG7" i="37" s="1"/>
  <c r="BT286" i="37"/>
  <c r="BY286" i="37" s="1"/>
  <c r="CD286" i="37" s="1"/>
  <c r="AA286" i="37" s="1"/>
  <c r="BT14" i="37"/>
  <c r="BY14" i="37" s="1"/>
  <c r="CD14" i="37" s="1"/>
  <c r="AA14" i="37" s="1"/>
  <c r="BY143" i="37"/>
  <c r="CD143" i="37" s="1"/>
  <c r="AA143" i="37" s="1"/>
  <c r="BT53" i="37"/>
  <c r="BW53" i="37" s="1"/>
  <c r="CB53" i="37" s="1"/>
  <c r="W53" i="37" s="1"/>
  <c r="BT56" i="37"/>
  <c r="BY56" i="37" s="1"/>
  <c r="CD56" i="37" s="1"/>
  <c r="AA56" i="37" s="1"/>
  <c r="BT83" i="37"/>
  <c r="BW83" i="37" s="1"/>
  <c r="CB83" i="37" s="1"/>
  <c r="W83" i="37" s="1"/>
  <c r="BT174" i="37"/>
  <c r="BY174" i="37" s="1"/>
  <c r="CD174" i="37" s="1"/>
  <c r="AA174" i="37" s="1"/>
  <c r="BT181" i="37"/>
  <c r="BW181" i="37" s="1"/>
  <c r="CB181" i="37" s="1"/>
  <c r="W181" i="37" s="1"/>
  <c r="BT242" i="37"/>
  <c r="BW242" i="37" s="1"/>
  <c r="CB242" i="37" s="1"/>
  <c r="W242" i="37" s="1"/>
  <c r="BT129" i="37"/>
  <c r="BX129" i="37" s="1"/>
  <c r="CC129" i="37" s="1"/>
  <c r="Y129" i="37" s="1"/>
  <c r="BT256" i="37"/>
  <c r="BU256" i="37" s="1"/>
  <c r="BZ256" i="37" s="1"/>
  <c r="S256" i="37" s="1"/>
  <c r="AU256" i="37" s="1"/>
  <c r="BT107" i="37"/>
  <c r="BY107" i="37" s="1"/>
  <c r="CD107" i="37" s="1"/>
  <c r="AA107" i="37" s="1"/>
  <c r="BT114" i="37"/>
  <c r="BY114" i="37" s="1"/>
  <c r="CD114" i="37" s="1"/>
  <c r="AA114" i="37" s="1"/>
  <c r="BT191" i="37"/>
  <c r="BX191" i="37" s="1"/>
  <c r="CC191" i="37" s="1"/>
  <c r="Y191" i="37" s="1"/>
  <c r="BT80" i="37"/>
  <c r="BX80" i="37" s="1"/>
  <c r="CC80" i="37" s="1"/>
  <c r="Y80" i="37" s="1"/>
  <c r="BT139" i="37"/>
  <c r="BY139" i="37" s="1"/>
  <c r="CD139" i="37" s="1"/>
  <c r="AA139" i="37" s="1"/>
  <c r="BT157" i="37"/>
  <c r="BY157" i="37" s="1"/>
  <c r="CD157" i="37" s="1"/>
  <c r="AA157" i="37" s="1"/>
  <c r="BT249" i="37"/>
  <c r="BY249" i="37" s="1"/>
  <c r="CD249" i="37" s="1"/>
  <c r="AA249" i="37" s="1"/>
  <c r="BT150" i="37"/>
  <c r="BU150" i="37" s="1"/>
  <c r="BZ150" i="37" s="1"/>
  <c r="S150" i="37" s="1"/>
  <c r="AU150" i="37" s="1"/>
  <c r="BT178" i="37"/>
  <c r="BY178" i="37" s="1"/>
  <c r="CD178" i="37" s="1"/>
  <c r="AA178" i="37" s="1"/>
  <c r="BT283" i="37"/>
  <c r="BY283" i="37" s="1"/>
  <c r="CD283" i="37" s="1"/>
  <c r="AA283" i="37" s="1"/>
  <c r="BX143" i="37"/>
  <c r="CC143" i="37" s="1"/>
  <c r="Y143" i="37" s="1"/>
  <c r="BT4" i="37"/>
  <c r="BY4" i="37" s="1"/>
  <c r="CD4" i="37" s="1"/>
  <c r="AA4" i="37" s="1"/>
  <c r="BT12" i="37"/>
  <c r="BR28" i="37"/>
  <c r="BT28" i="37"/>
  <c r="BR40" i="37"/>
  <c r="BT40" i="37"/>
  <c r="BR13" i="37"/>
  <c r="BT13" i="37"/>
  <c r="BW13" i="37" s="1"/>
  <c r="CB13" i="37" s="1"/>
  <c r="W13" i="37" s="1"/>
  <c r="BT29" i="37"/>
  <c r="BU29" i="37" s="1"/>
  <c r="BZ29" i="37" s="1"/>
  <c r="S29" i="37" s="1"/>
  <c r="AG29" i="37" s="1"/>
  <c r="BT23" i="37"/>
  <c r="BU23" i="37" s="1"/>
  <c r="BZ23" i="37" s="1"/>
  <c r="S23" i="37" s="1"/>
  <c r="AG23" i="37" s="1"/>
  <c r="BT5" i="37"/>
  <c r="BY5" i="37" s="1"/>
  <c r="CD5" i="37" s="1"/>
  <c r="AA5" i="37" s="1"/>
  <c r="BR5" i="37"/>
  <c r="BT17" i="37"/>
  <c r="BW17" i="37" s="1"/>
  <c r="CB17" i="37" s="1"/>
  <c r="W17" i="37" s="1"/>
  <c r="BR17" i="37"/>
  <c r="BT45" i="37"/>
  <c r="BX45" i="37" s="1"/>
  <c r="CC45" i="37" s="1"/>
  <c r="Y45" i="37" s="1"/>
  <c r="BR45" i="37"/>
  <c r="BT15" i="37"/>
  <c r="BY15" i="37" s="1"/>
  <c r="CD15" i="37" s="1"/>
  <c r="AA15" i="37" s="1"/>
  <c r="BT24" i="37"/>
  <c r="BT33" i="37"/>
  <c r="BR36" i="37"/>
  <c r="BT36" i="37"/>
  <c r="BY36" i="37" s="1"/>
  <c r="CD36" i="37" s="1"/>
  <c r="AA36" i="37" s="1"/>
  <c r="BR62" i="37"/>
  <c r="BT62" i="37"/>
  <c r="BX62" i="37" s="1"/>
  <c r="CC62" i="37" s="1"/>
  <c r="Y62" i="37" s="1"/>
  <c r="BT44" i="37"/>
  <c r="BR46" i="37"/>
  <c r="BT10" i="37"/>
  <c r="BU10" i="37" s="1"/>
  <c r="BZ10" i="37" s="1"/>
  <c r="S10" i="37" s="1"/>
  <c r="AG10" i="37" s="1"/>
  <c r="BT27" i="37"/>
  <c r="BX27" i="37" s="1"/>
  <c r="CC27" i="37" s="1"/>
  <c r="Y27" i="37" s="1"/>
  <c r="BT50" i="37"/>
  <c r="BY50" i="37" s="1"/>
  <c r="CD50" i="37" s="1"/>
  <c r="AA50" i="37" s="1"/>
  <c r="BR60" i="37"/>
  <c r="BT60" i="37"/>
  <c r="BT42" i="37"/>
  <c r="BU42" i="37" s="1"/>
  <c r="BZ42" i="37" s="1"/>
  <c r="S42" i="37" s="1"/>
  <c r="AG42" i="37" s="1"/>
  <c r="BR91" i="37"/>
  <c r="BT91" i="37"/>
  <c r="BW91" i="37" s="1"/>
  <c r="CB91" i="37" s="1"/>
  <c r="W91" i="37" s="1"/>
  <c r="BT49" i="37"/>
  <c r="BX49" i="37" s="1"/>
  <c r="CC49" i="37" s="1"/>
  <c r="Y49" i="37" s="1"/>
  <c r="BR49" i="37"/>
  <c r="BU30" i="37"/>
  <c r="BZ30" i="37" s="1"/>
  <c r="S30" i="37" s="1"/>
  <c r="AG30" i="37" s="1"/>
  <c r="BT66" i="37"/>
  <c r="BR66" i="37"/>
  <c r="BR61" i="37"/>
  <c r="BT61" i="37"/>
  <c r="BX61" i="37" s="1"/>
  <c r="CC61" i="37" s="1"/>
  <c r="Y61" i="37" s="1"/>
  <c r="BT37" i="37"/>
  <c r="BV37" i="37" s="1"/>
  <c r="CA37" i="37" s="1"/>
  <c r="U37" i="37" s="1"/>
  <c r="BT21" i="37"/>
  <c r="BX21" i="37" s="1"/>
  <c r="CC21" i="37" s="1"/>
  <c r="Y21" i="37" s="1"/>
  <c r="BR59" i="37"/>
  <c r="BT59" i="37"/>
  <c r="BW59" i="37" s="1"/>
  <c r="CB59" i="37" s="1"/>
  <c r="W59" i="37" s="1"/>
  <c r="BR43" i="37"/>
  <c r="BT47" i="37"/>
  <c r="BY47" i="37" s="1"/>
  <c r="CD47" i="37" s="1"/>
  <c r="AA47" i="37" s="1"/>
  <c r="BT20" i="37"/>
  <c r="BT69" i="37"/>
  <c r="BY69" i="37" s="1"/>
  <c r="CD69" i="37" s="1"/>
  <c r="AA69" i="37" s="1"/>
  <c r="BT73" i="37"/>
  <c r="BV73" i="37" s="1"/>
  <c r="CA73" i="37" s="1"/>
  <c r="U73" i="37" s="1"/>
  <c r="BR76" i="37"/>
  <c r="BR82" i="37"/>
  <c r="BT113" i="37"/>
  <c r="BW113" i="37" s="1"/>
  <c r="CB113" i="37" s="1"/>
  <c r="W113" i="37" s="1"/>
  <c r="BT93" i="37"/>
  <c r="BV93" i="37" s="1"/>
  <c r="CA93" i="37" s="1"/>
  <c r="U93" i="37" s="1"/>
  <c r="BR93" i="37"/>
  <c r="BT87" i="37"/>
  <c r="BY87" i="37" s="1"/>
  <c r="CD87" i="37" s="1"/>
  <c r="AA87" i="37" s="1"/>
  <c r="BT92" i="37"/>
  <c r="BW92" i="37" s="1"/>
  <c r="CB92" i="37" s="1"/>
  <c r="W92" i="37" s="1"/>
  <c r="BT72" i="37"/>
  <c r="BY72" i="37" s="1"/>
  <c r="CD72" i="37" s="1"/>
  <c r="AA72" i="37" s="1"/>
  <c r="BT98" i="37"/>
  <c r="BY98" i="37" s="1"/>
  <c r="CD98" i="37" s="1"/>
  <c r="AA98" i="37" s="1"/>
  <c r="BR98" i="37"/>
  <c r="BR52" i="37"/>
  <c r="BR148" i="37"/>
  <c r="BT148" i="37"/>
  <c r="BY148" i="37" s="1"/>
  <c r="CD148" i="37" s="1"/>
  <c r="AA148" i="37" s="1"/>
  <c r="BR95" i="37"/>
  <c r="BT95" i="37"/>
  <c r="BY95" i="37" s="1"/>
  <c r="CD95" i="37" s="1"/>
  <c r="AA95" i="37" s="1"/>
  <c r="BT86" i="37"/>
  <c r="BY86" i="37" s="1"/>
  <c r="CD86" i="37" s="1"/>
  <c r="AA86" i="37" s="1"/>
  <c r="BR55" i="37"/>
  <c r="BT115" i="37"/>
  <c r="BW115" i="37" s="1"/>
  <c r="CB115" i="37" s="1"/>
  <c r="W115" i="37" s="1"/>
  <c r="BT70" i="37"/>
  <c r="BW70" i="37" s="1"/>
  <c r="CB70" i="37" s="1"/>
  <c r="W70" i="37" s="1"/>
  <c r="BT121" i="37"/>
  <c r="BY121" i="37" s="1"/>
  <c r="CD121" i="37" s="1"/>
  <c r="AA121" i="37" s="1"/>
  <c r="BR121" i="37"/>
  <c r="BT146" i="37"/>
  <c r="BX146" i="37" s="1"/>
  <c r="CC146" i="37" s="1"/>
  <c r="Y146" i="37" s="1"/>
  <c r="BR146" i="37"/>
  <c r="BT123" i="37"/>
  <c r="BY123" i="37" s="1"/>
  <c r="CD123" i="37" s="1"/>
  <c r="AA123" i="37" s="1"/>
  <c r="BR123" i="37"/>
  <c r="BT142" i="37"/>
  <c r="BU142" i="37" s="1"/>
  <c r="BZ142" i="37" s="1"/>
  <c r="S142" i="37" s="1"/>
  <c r="AG142" i="37" s="1"/>
  <c r="BT89" i="37"/>
  <c r="BX89" i="37" s="1"/>
  <c r="CC89" i="37" s="1"/>
  <c r="Y89" i="37" s="1"/>
  <c r="BT94" i="37"/>
  <c r="BV94" i="37" s="1"/>
  <c r="CA94" i="37" s="1"/>
  <c r="U94" i="37" s="1"/>
  <c r="BT116" i="37"/>
  <c r="BV116" i="37" s="1"/>
  <c r="CA116" i="37" s="1"/>
  <c r="U116" i="37" s="1"/>
  <c r="BV143" i="37"/>
  <c r="CA143" i="37" s="1"/>
  <c r="U143" i="37" s="1"/>
  <c r="BT88" i="37"/>
  <c r="BU88" i="37" s="1"/>
  <c r="BZ88" i="37" s="1"/>
  <c r="S88" i="37" s="1"/>
  <c r="AG88" i="37" s="1"/>
  <c r="BR114" i="37"/>
  <c r="BT122" i="37"/>
  <c r="BX122" i="37" s="1"/>
  <c r="CC122" i="37" s="1"/>
  <c r="Y122" i="37" s="1"/>
  <c r="BR122" i="37"/>
  <c r="BT106" i="37"/>
  <c r="BV106" i="37" s="1"/>
  <c r="CA106" i="37" s="1"/>
  <c r="U106" i="37" s="1"/>
  <c r="BT131" i="37"/>
  <c r="BX131" i="37" s="1"/>
  <c r="CC131" i="37" s="1"/>
  <c r="Y131" i="37" s="1"/>
  <c r="BT192" i="37"/>
  <c r="BX192" i="37" s="1"/>
  <c r="CC192" i="37" s="1"/>
  <c r="Y192" i="37" s="1"/>
  <c r="BR192" i="37"/>
  <c r="BT117" i="37"/>
  <c r="BY117" i="37" s="1"/>
  <c r="CD117" i="37" s="1"/>
  <c r="AA117" i="37" s="1"/>
  <c r="BR117" i="37"/>
  <c r="BT145" i="37"/>
  <c r="BV145" i="37" s="1"/>
  <c r="CA145" i="37" s="1"/>
  <c r="U145" i="37" s="1"/>
  <c r="BT105" i="37"/>
  <c r="BT136" i="37"/>
  <c r="BY136" i="37" s="1"/>
  <c r="CD136" i="37" s="1"/>
  <c r="AA136" i="37" s="1"/>
  <c r="BT124" i="37"/>
  <c r="BX124" i="37" s="1"/>
  <c r="CC124" i="37" s="1"/>
  <c r="Y124" i="37" s="1"/>
  <c r="BR124" i="37"/>
  <c r="BR141" i="37"/>
  <c r="BT141" i="37"/>
  <c r="BY141" i="37" s="1"/>
  <c r="CD141" i="37" s="1"/>
  <c r="AA141" i="37" s="1"/>
  <c r="BT169" i="37"/>
  <c r="BU169" i="37" s="1"/>
  <c r="BZ169" i="37" s="1"/>
  <c r="S169" i="37" s="1"/>
  <c r="AG169" i="37" s="1"/>
  <c r="BR167" i="37"/>
  <c r="BT167" i="37"/>
  <c r="BT172" i="37"/>
  <c r="BY172" i="37" s="1"/>
  <c r="CD172" i="37" s="1"/>
  <c r="AA172" i="37" s="1"/>
  <c r="BR172" i="37"/>
  <c r="BR132" i="37"/>
  <c r="BT156" i="37"/>
  <c r="BY156" i="37" s="1"/>
  <c r="CD156" i="37" s="1"/>
  <c r="AA156" i="37" s="1"/>
  <c r="BR156" i="37"/>
  <c r="BT126" i="37"/>
  <c r="BX126" i="37" s="1"/>
  <c r="CC126" i="37" s="1"/>
  <c r="Y126" i="37" s="1"/>
  <c r="BT147" i="37"/>
  <c r="BV147" i="37" s="1"/>
  <c r="CA147" i="37" s="1"/>
  <c r="U147" i="37" s="1"/>
  <c r="BR125" i="37"/>
  <c r="BT159" i="37"/>
  <c r="BW159" i="37" s="1"/>
  <c r="CB159" i="37" s="1"/>
  <c r="W159" i="37" s="1"/>
  <c r="BR159" i="37"/>
  <c r="BT158" i="37"/>
  <c r="BY158" i="37" s="1"/>
  <c r="CD158" i="37" s="1"/>
  <c r="AA158" i="37" s="1"/>
  <c r="BR143" i="37"/>
  <c r="BU143" i="37"/>
  <c r="BZ143" i="37" s="1"/>
  <c r="S143" i="37" s="1"/>
  <c r="AG143" i="37" s="1"/>
  <c r="BW143" i="37"/>
  <c r="CB143" i="37" s="1"/>
  <c r="W143" i="37" s="1"/>
  <c r="BT207" i="37"/>
  <c r="BW207" i="37" s="1"/>
  <c r="CB207" i="37" s="1"/>
  <c r="W207" i="37" s="1"/>
  <c r="BR207" i="37"/>
  <c r="BT197" i="37"/>
  <c r="BV197" i="37" s="1"/>
  <c r="CA197" i="37" s="1"/>
  <c r="U197" i="37" s="1"/>
  <c r="BT222" i="37"/>
  <c r="BU222" i="37" s="1"/>
  <c r="BZ222" i="37" s="1"/>
  <c r="S222" i="37" s="1"/>
  <c r="AG222" i="37" s="1"/>
  <c r="BR222" i="37"/>
  <c r="BR178" i="37"/>
  <c r="BR216" i="37"/>
  <c r="BT216" i="37"/>
  <c r="BY216" i="37" s="1"/>
  <c r="CD216" i="37" s="1"/>
  <c r="AA216" i="37" s="1"/>
  <c r="BT177" i="37"/>
  <c r="BY177" i="37" s="1"/>
  <c r="CD177" i="37" s="1"/>
  <c r="AA177" i="37" s="1"/>
  <c r="BT209" i="37"/>
  <c r="BX209" i="37" s="1"/>
  <c r="CC209" i="37" s="1"/>
  <c r="Y209" i="37" s="1"/>
  <c r="BT176" i="37"/>
  <c r="BX176" i="37" s="1"/>
  <c r="CC176" i="37" s="1"/>
  <c r="Y176" i="37" s="1"/>
  <c r="BR195" i="37"/>
  <c r="BW173" i="37"/>
  <c r="CB173" i="37" s="1"/>
  <c r="W173" i="37" s="1"/>
  <c r="BT204" i="37"/>
  <c r="BY204" i="37" s="1"/>
  <c r="CD204" i="37" s="1"/>
  <c r="AA204" i="37" s="1"/>
  <c r="BT235" i="37"/>
  <c r="BW235" i="37" s="1"/>
  <c r="CB235" i="37" s="1"/>
  <c r="W235" i="37" s="1"/>
  <c r="BR235" i="37"/>
  <c r="BR173" i="37"/>
  <c r="BT206" i="37"/>
  <c r="BW206" i="37" s="1"/>
  <c r="CB206" i="37" s="1"/>
  <c r="W206" i="37" s="1"/>
  <c r="BU173" i="37"/>
  <c r="BZ173" i="37" s="1"/>
  <c r="S173" i="37" s="1"/>
  <c r="AG173" i="37" s="1"/>
  <c r="BV173" i="37"/>
  <c r="CA173" i="37" s="1"/>
  <c r="U173" i="37" s="1"/>
  <c r="BR171" i="37"/>
  <c r="BR183" i="37"/>
  <c r="BR221" i="37"/>
  <c r="BT221" i="37"/>
  <c r="BT243" i="37"/>
  <c r="BX243" i="37" s="1"/>
  <c r="CC243" i="37" s="1"/>
  <c r="Y243" i="37" s="1"/>
  <c r="BR243" i="37"/>
  <c r="BR217" i="37"/>
  <c r="BR220" i="37"/>
  <c r="BT239" i="37"/>
  <c r="BU239" i="37" s="1"/>
  <c r="BZ239" i="37" s="1"/>
  <c r="S239" i="37" s="1"/>
  <c r="AG239" i="37" s="1"/>
  <c r="BR239" i="37"/>
  <c r="BT228" i="37"/>
  <c r="BV228" i="37" s="1"/>
  <c r="CA228" i="37" s="1"/>
  <c r="U228" i="37" s="1"/>
  <c r="BT262" i="37"/>
  <c r="BW262" i="37" s="1"/>
  <c r="CB262" i="37" s="1"/>
  <c r="W262" i="37" s="1"/>
  <c r="BR262" i="37"/>
  <c r="BT236" i="37"/>
  <c r="BT199" i="37"/>
  <c r="BX199" i="37" s="1"/>
  <c r="CC199" i="37" s="1"/>
  <c r="Y199" i="37" s="1"/>
  <c r="BT200" i="37"/>
  <c r="BY200" i="37" s="1"/>
  <c r="CD200" i="37" s="1"/>
  <c r="AA200" i="37" s="1"/>
  <c r="BT215" i="37"/>
  <c r="BY215" i="37" s="1"/>
  <c r="CD215" i="37" s="1"/>
  <c r="AA215" i="37" s="1"/>
  <c r="BW223" i="37"/>
  <c r="CB223" i="37" s="1"/>
  <c r="W223" i="37" s="1"/>
  <c r="BX230" i="37"/>
  <c r="CC230" i="37" s="1"/>
  <c r="Y230" i="37" s="1"/>
  <c r="BT234" i="37"/>
  <c r="BY234" i="37" s="1"/>
  <c r="CD234" i="37" s="1"/>
  <c r="AA234" i="37" s="1"/>
  <c r="BR225" i="37"/>
  <c r="BT250" i="37"/>
  <c r="BY250" i="37" s="1"/>
  <c r="CD250" i="37" s="1"/>
  <c r="AA250" i="37" s="1"/>
  <c r="BR250" i="37"/>
  <c r="BU272" i="37"/>
  <c r="BZ272" i="37" s="1"/>
  <c r="S272" i="37" s="1"/>
  <c r="AG272" i="37" s="1"/>
  <c r="BV272" i="37"/>
  <c r="CA272" i="37" s="1"/>
  <c r="U272" i="37" s="1"/>
  <c r="BW248" i="37"/>
  <c r="CB248" i="37" s="1"/>
  <c r="W248" i="37" s="1"/>
  <c r="BU248" i="37"/>
  <c r="BZ248" i="37" s="1"/>
  <c r="S248" i="37" s="1"/>
  <c r="AG248" i="37" s="1"/>
  <c r="BT253" i="37"/>
  <c r="BU253" i="37" s="1"/>
  <c r="BZ253" i="37" s="1"/>
  <c r="S253" i="37" s="1"/>
  <c r="AG253" i="37" s="1"/>
  <c r="BR253" i="37"/>
  <c r="BT263" i="37"/>
  <c r="BW263" i="37" s="1"/>
  <c r="CB263" i="37" s="1"/>
  <c r="W263" i="37" s="1"/>
  <c r="BT240" i="37"/>
  <c r="BU240" i="37" s="1"/>
  <c r="BZ240" i="37" s="1"/>
  <c r="S240" i="37" s="1"/>
  <c r="AG240" i="37" s="1"/>
  <c r="BX293" i="37"/>
  <c r="CC293" i="37" s="1"/>
  <c r="Y293" i="37" s="1"/>
  <c r="BT273" i="37"/>
  <c r="BU273" i="37" s="1"/>
  <c r="BZ273" i="37" s="1"/>
  <c r="S273" i="37" s="1"/>
  <c r="AG273" i="37" s="1"/>
  <c r="BR273" i="37"/>
  <c r="BT276" i="37"/>
  <c r="BY276" i="37" s="1"/>
  <c r="CD276" i="37" s="1"/>
  <c r="AA276" i="37" s="1"/>
  <c r="BR276" i="37"/>
  <c r="BT266" i="37"/>
  <c r="BV266" i="37" s="1"/>
  <c r="CA266" i="37" s="1"/>
  <c r="U266" i="37" s="1"/>
  <c r="BR266" i="37"/>
  <c r="BT279" i="37"/>
  <c r="BX279" i="37" s="1"/>
  <c r="CC279" i="37" s="1"/>
  <c r="Y279" i="37" s="1"/>
  <c r="BT296" i="37"/>
  <c r="BT277" i="37"/>
  <c r="BX277" i="37" s="1"/>
  <c r="CC277" i="37" s="1"/>
  <c r="Y277" i="37" s="1"/>
  <c r="BR277" i="37"/>
  <c r="BR270" i="37"/>
  <c r="BR261" i="37"/>
  <c r="BT275" i="37"/>
  <c r="BY275" i="37" s="1"/>
  <c r="CD275" i="37" s="1"/>
  <c r="AA275" i="37" s="1"/>
  <c r="BR248" i="37"/>
  <c r="BT282" i="37"/>
  <c r="BY282" i="37" s="1"/>
  <c r="CD282" i="37" s="1"/>
  <c r="AA282" i="37" s="1"/>
  <c r="BT288" i="37"/>
  <c r="BX288" i="37" s="1"/>
  <c r="CC288" i="37" s="1"/>
  <c r="Y288" i="37" s="1"/>
  <c r="BR288" i="37"/>
  <c r="BT264" i="37"/>
  <c r="BY264" i="37" s="1"/>
  <c r="CD264" i="37" s="1"/>
  <c r="AA264" i="37" s="1"/>
  <c r="BT258" i="37"/>
  <c r="BT294" i="37"/>
  <c r="BY294" i="37" s="1"/>
  <c r="CD294" i="37" s="1"/>
  <c r="AA294" i="37" s="1"/>
  <c r="C19" i="36"/>
  <c r="C18" i="36"/>
  <c r="C17" i="36"/>
  <c r="C16" i="36"/>
  <c r="C15" i="36"/>
  <c r="C14" i="36"/>
  <c r="C13" i="36"/>
  <c r="C12" i="36"/>
  <c r="BC694" i="37" l="1"/>
  <c r="AW694" i="37"/>
  <c r="AI694" i="37"/>
  <c r="AP694" i="37"/>
  <c r="BC673" i="37"/>
  <c r="AP673" i="37"/>
  <c r="AW673" i="37"/>
  <c r="AI673" i="37"/>
  <c r="AC497" i="37"/>
  <c r="AN575" i="37"/>
  <c r="AG575" i="37"/>
  <c r="BY183" i="37"/>
  <c r="CD183" i="37" s="1"/>
  <c r="AA183" i="37" s="1"/>
  <c r="AB575" i="37"/>
  <c r="AX442" i="37"/>
  <c r="AY667" i="37"/>
  <c r="Z575" i="37"/>
  <c r="AJ442" i="37"/>
  <c r="X575" i="37"/>
  <c r="AQ442" i="37"/>
  <c r="X369" i="37"/>
  <c r="V575" i="37"/>
  <c r="BW163" i="37"/>
  <c r="CB163" i="37" s="1"/>
  <c r="W163" i="37" s="1"/>
  <c r="V592" i="37"/>
  <c r="X627" i="37"/>
  <c r="BB616" i="37"/>
  <c r="BX297" i="37"/>
  <c r="CC297" i="37" s="1"/>
  <c r="Y297" i="37" s="1"/>
  <c r="BY173" i="37"/>
  <c r="CD173" i="37" s="1"/>
  <c r="AA173" i="37" s="1"/>
  <c r="T421" i="37"/>
  <c r="AC600" i="37"/>
  <c r="Z559" i="37"/>
  <c r="AG398" i="37"/>
  <c r="V398" i="37"/>
  <c r="AW497" i="37"/>
  <c r="X559" i="37"/>
  <c r="X398" i="37"/>
  <c r="AP497" i="37"/>
  <c r="AU398" i="37"/>
  <c r="AI497" i="37"/>
  <c r="AN398" i="37"/>
  <c r="AU559" i="37"/>
  <c r="BU140" i="37"/>
  <c r="BZ140" i="37" s="1"/>
  <c r="S140" i="37" s="1"/>
  <c r="AG140" i="37" s="1"/>
  <c r="AB398" i="37"/>
  <c r="AV600" i="37"/>
  <c r="BW130" i="37"/>
  <c r="CB130" i="37" s="1"/>
  <c r="W130" i="37" s="1"/>
  <c r="AO600" i="37"/>
  <c r="AB559" i="37"/>
  <c r="T559" i="37"/>
  <c r="AH600" i="37"/>
  <c r="AU623" i="37"/>
  <c r="AG623" i="37"/>
  <c r="AH442" i="37"/>
  <c r="AB623" i="37"/>
  <c r="V623" i="37"/>
  <c r="AG630" i="37"/>
  <c r="Z623" i="37"/>
  <c r="BC548" i="37"/>
  <c r="V630" i="37"/>
  <c r="AN623" i="37"/>
  <c r="AN630" i="37"/>
  <c r="AU630" i="37"/>
  <c r="AI548" i="37"/>
  <c r="AB630" i="37"/>
  <c r="X630" i="37"/>
  <c r="BC630" i="37" s="1"/>
  <c r="AB400" i="37"/>
  <c r="V488" i="37"/>
  <c r="AH563" i="37"/>
  <c r="AO559" i="37"/>
  <c r="AV559" i="37"/>
  <c r="BF683" i="37"/>
  <c r="AW548" i="37"/>
  <c r="AH559" i="37"/>
  <c r="V591" i="37"/>
  <c r="V369" i="37"/>
  <c r="AB511" i="37"/>
  <c r="X524" i="37"/>
  <c r="AN447" i="37"/>
  <c r="AB447" i="37"/>
  <c r="AY651" i="37"/>
  <c r="AR651" i="37"/>
  <c r="V447" i="37"/>
  <c r="AB722" i="37"/>
  <c r="X722" i="37"/>
  <c r="X444" i="37"/>
  <c r="Z428" i="37"/>
  <c r="V722" i="37"/>
  <c r="AB734" i="37"/>
  <c r="T734" i="37"/>
  <c r="AU722" i="37"/>
  <c r="Z722" i="37"/>
  <c r="AN722" i="37"/>
  <c r="AN409" i="37"/>
  <c r="V524" i="37"/>
  <c r="AG722" i="37"/>
  <c r="AB409" i="37"/>
  <c r="AR409" i="37" s="1"/>
  <c r="T428" i="37"/>
  <c r="X409" i="37"/>
  <c r="AU571" i="37"/>
  <c r="T328" i="37"/>
  <c r="AG409" i="37"/>
  <c r="V734" i="37"/>
  <c r="AN524" i="37"/>
  <c r="AU328" i="37"/>
  <c r="AN571" i="37"/>
  <c r="T571" i="37"/>
  <c r="Z409" i="37"/>
  <c r="BD409" i="37" s="1"/>
  <c r="X734" i="37"/>
  <c r="AG524" i="37"/>
  <c r="AN328" i="37"/>
  <c r="V571" i="37"/>
  <c r="X723" i="37"/>
  <c r="BC723" i="37" s="1"/>
  <c r="AI424" i="37"/>
  <c r="AU734" i="37"/>
  <c r="AB524" i="37"/>
  <c r="AG328" i="37"/>
  <c r="AG571" i="37"/>
  <c r="AP424" i="37"/>
  <c r="AN734" i="37"/>
  <c r="AU524" i="37"/>
  <c r="Z328" i="37"/>
  <c r="AB571" i="37"/>
  <c r="AW424" i="37"/>
  <c r="AV477" i="37"/>
  <c r="AO477" i="37"/>
  <c r="AY442" i="37"/>
  <c r="AB346" i="37"/>
  <c r="AC442" i="37"/>
  <c r="AS442" i="37" s="1"/>
  <c r="AT442" i="37" s="1"/>
  <c r="V607" i="37"/>
  <c r="AH477" i="37"/>
  <c r="AL477" i="37" s="1"/>
  <c r="AM477" i="37" s="1"/>
  <c r="AK442" i="37"/>
  <c r="AL683" i="37"/>
  <c r="AM683" i="37" s="1"/>
  <c r="V346" i="37"/>
  <c r="Z614" i="37"/>
  <c r="BB563" i="37"/>
  <c r="X441" i="37"/>
  <c r="V739" i="37"/>
  <c r="AH739" i="37" s="1"/>
  <c r="Z657" i="37"/>
  <c r="BD657" i="37" s="1"/>
  <c r="Z511" i="37"/>
  <c r="AC511" i="37" s="1"/>
  <c r="Z734" i="37"/>
  <c r="BD734" i="37" s="1"/>
  <c r="X607" i="37"/>
  <c r="AU428" i="37"/>
  <c r="V598" i="37"/>
  <c r="Z571" i="37"/>
  <c r="BD571" i="37" s="1"/>
  <c r="AG428" i="37"/>
  <c r="V444" i="37"/>
  <c r="V627" i="37"/>
  <c r="Z524" i="37"/>
  <c r="X428" i="37"/>
  <c r="Z630" i="37"/>
  <c r="AU444" i="37"/>
  <c r="BB442" i="37"/>
  <c r="BF350" i="37"/>
  <c r="AG444" i="37"/>
  <c r="AL474" i="37"/>
  <c r="AM474" i="37" s="1"/>
  <c r="AL350" i="37"/>
  <c r="AM350" i="37" s="1"/>
  <c r="AL497" i="37"/>
  <c r="AM497" i="37" s="1"/>
  <c r="AL625" i="37"/>
  <c r="AM625" i="37" s="1"/>
  <c r="AI590" i="37"/>
  <c r="AP590" i="37"/>
  <c r="AW590" i="37"/>
  <c r="BC590" i="37"/>
  <c r="BY135" i="37"/>
  <c r="CD135" i="37" s="1"/>
  <c r="AA135" i="37" s="1"/>
  <c r="AU669" i="37"/>
  <c r="AB326" i="37"/>
  <c r="Z620" i="37"/>
  <c r="T627" i="37"/>
  <c r="AB669" i="37"/>
  <c r="AR669" i="37" s="1"/>
  <c r="X326" i="37"/>
  <c r="BC326" i="37" s="1"/>
  <c r="V620" i="37"/>
  <c r="BB620" i="37" s="1"/>
  <c r="Z669" i="37"/>
  <c r="BD669" i="37" s="1"/>
  <c r="V326" i="37"/>
  <c r="T739" i="37"/>
  <c r="BU220" i="37"/>
  <c r="BZ220" i="37" s="1"/>
  <c r="S220" i="37" s="1"/>
  <c r="AG220" i="37" s="1"/>
  <c r="AU739" i="37"/>
  <c r="AK667" i="37"/>
  <c r="AU614" i="37"/>
  <c r="AL366" i="37"/>
  <c r="AM366" i="37" s="1"/>
  <c r="AN629" i="37"/>
  <c r="AI438" i="37"/>
  <c r="AG739" i="37"/>
  <c r="AN614" i="37"/>
  <c r="AB629" i="37"/>
  <c r="AW438" i="37"/>
  <c r="X739" i="37"/>
  <c r="BC739" i="37" s="1"/>
  <c r="BV226" i="37"/>
  <c r="CA226" i="37" s="1"/>
  <c r="U226" i="37" s="1"/>
  <c r="T608" i="37"/>
  <c r="AG614" i="37"/>
  <c r="V629" i="37"/>
  <c r="AV629" i="37" s="1"/>
  <c r="AP438" i="37"/>
  <c r="AB739" i="37"/>
  <c r="BX201" i="37"/>
  <c r="CC201" i="37" s="1"/>
  <c r="Y201" i="37" s="1"/>
  <c r="BX226" i="37"/>
  <c r="CC226" i="37" s="1"/>
  <c r="Y226" i="37" s="1"/>
  <c r="T614" i="37"/>
  <c r="AB614" i="37"/>
  <c r="AU629" i="37"/>
  <c r="AN739" i="37"/>
  <c r="X614" i="37"/>
  <c r="AG629" i="37"/>
  <c r="Z739" i="37"/>
  <c r="BD739" i="37" s="1"/>
  <c r="Z629" i="37"/>
  <c r="BD629" i="37" s="1"/>
  <c r="BV81" i="37"/>
  <c r="CA81" i="37" s="1"/>
  <c r="U81" i="37" s="1"/>
  <c r="V614" i="37"/>
  <c r="AH614" i="37" s="1"/>
  <c r="X629" i="37"/>
  <c r="V401" i="37"/>
  <c r="Z326" i="37"/>
  <c r="BY205" i="37"/>
  <c r="CD205" i="37" s="1"/>
  <c r="AA205" i="37" s="1"/>
  <c r="AB620" i="37"/>
  <c r="AR620" i="37" s="1"/>
  <c r="AW442" i="37"/>
  <c r="AP442" i="37"/>
  <c r="Z627" i="37"/>
  <c r="T669" i="37"/>
  <c r="AI442" i="37"/>
  <c r="BX125" i="37"/>
  <c r="CC125" i="37" s="1"/>
  <c r="Y125" i="37" s="1"/>
  <c r="BU125" i="37"/>
  <c r="BZ125" i="37" s="1"/>
  <c r="S125" i="37" s="1"/>
  <c r="T620" i="37"/>
  <c r="BC442" i="37"/>
  <c r="BU153" i="37"/>
  <c r="BZ153" i="37" s="1"/>
  <c r="S153" i="37" s="1"/>
  <c r="AG153" i="37" s="1"/>
  <c r="BV153" i="37"/>
  <c r="CA153" i="37" s="1"/>
  <c r="U153" i="37" s="1"/>
  <c r="AG569" i="37"/>
  <c r="V328" i="37"/>
  <c r="BB328" i="37" s="1"/>
  <c r="AB640" i="37"/>
  <c r="AB330" i="37"/>
  <c r="BV132" i="37"/>
  <c r="CA132" i="37" s="1"/>
  <c r="U132" i="37" s="1"/>
  <c r="AN569" i="37"/>
  <c r="AN542" i="37"/>
  <c r="V409" i="37"/>
  <c r="Z728" i="37"/>
  <c r="V604" i="37"/>
  <c r="X623" i="37"/>
  <c r="AC651" i="37"/>
  <c r="AS651" i="37" s="1"/>
  <c r="AT651" i="37" s="1"/>
  <c r="V569" i="37"/>
  <c r="BB569" i="37" s="1"/>
  <c r="AG542" i="37"/>
  <c r="BY46" i="37"/>
  <c r="CD46" i="37" s="1"/>
  <c r="AA46" i="37" s="1"/>
  <c r="AC606" i="37"/>
  <c r="AC307" i="37"/>
  <c r="V679" i="37"/>
  <c r="BV289" i="37"/>
  <c r="CA289" i="37" s="1"/>
  <c r="U289" i="37" s="1"/>
  <c r="AB627" i="37"/>
  <c r="AR627" i="37" s="1"/>
  <c r="AN608" i="37"/>
  <c r="BB606" i="37"/>
  <c r="V357" i="37"/>
  <c r="X620" i="37"/>
  <c r="BW289" i="37"/>
  <c r="CB289" i="37" s="1"/>
  <c r="W289" i="37" s="1"/>
  <c r="BW155" i="37"/>
  <c r="CB155" i="37" s="1"/>
  <c r="W155" i="37" s="1"/>
  <c r="BU241" i="37"/>
  <c r="BZ241" i="37" s="1"/>
  <c r="S241" i="37" s="1"/>
  <c r="AG241" i="37" s="1"/>
  <c r="X488" i="37"/>
  <c r="AN627" i="37"/>
  <c r="AG608" i="37"/>
  <c r="AV606" i="37"/>
  <c r="AH307" i="37"/>
  <c r="AW606" i="37"/>
  <c r="AG627" i="37"/>
  <c r="AB608" i="37"/>
  <c r="AO606" i="37"/>
  <c r="AV307" i="37"/>
  <c r="AP606" i="37"/>
  <c r="AI563" i="37"/>
  <c r="AU488" i="37"/>
  <c r="BW125" i="37"/>
  <c r="CB125" i="37" s="1"/>
  <c r="W125" i="37" s="1"/>
  <c r="AN488" i="37"/>
  <c r="AU627" i="37"/>
  <c r="Z608" i="37"/>
  <c r="BD608" i="37" s="1"/>
  <c r="AV616" i="37"/>
  <c r="AO307" i="37"/>
  <c r="AI606" i="37"/>
  <c r="AL606" i="37" s="1"/>
  <c r="AM606" i="37" s="1"/>
  <c r="AW563" i="37"/>
  <c r="Z488" i="37"/>
  <c r="AG488" i="37"/>
  <c r="X608" i="37"/>
  <c r="AO616" i="37"/>
  <c r="AP563" i="37"/>
  <c r="AO563" i="37"/>
  <c r="BV297" i="37"/>
  <c r="CA297" i="37" s="1"/>
  <c r="U297" i="37" s="1"/>
  <c r="AB488" i="37"/>
  <c r="V608" i="37"/>
  <c r="AU620" i="37"/>
  <c r="BX132" i="37"/>
  <c r="CC132" i="37" s="1"/>
  <c r="Y132" i="37" s="1"/>
  <c r="BY35" i="37"/>
  <c r="CD35" i="37" s="1"/>
  <c r="AA35" i="37" s="1"/>
  <c r="T488" i="37"/>
  <c r="AU326" i="37"/>
  <c r="AN709" i="37"/>
  <c r="BW284" i="37"/>
  <c r="CB284" i="37" s="1"/>
  <c r="W284" i="37" s="1"/>
  <c r="AO666" i="37"/>
  <c r="V709" i="37"/>
  <c r="BB709" i="37" s="1"/>
  <c r="BB651" i="37"/>
  <c r="AV666" i="37"/>
  <c r="X709" i="37"/>
  <c r="BC709" i="37" s="1"/>
  <c r="AU453" i="37"/>
  <c r="AH651" i="37"/>
  <c r="AL651" i="37" s="1"/>
  <c r="AM651" i="37" s="1"/>
  <c r="T640" i="37"/>
  <c r="AN640" i="37"/>
  <c r="AN453" i="37"/>
  <c r="AO651" i="37"/>
  <c r="AU640" i="37"/>
  <c r="AG453" i="37"/>
  <c r="AV651" i="37"/>
  <c r="AG709" i="37"/>
  <c r="T653" i="37"/>
  <c r="AG640" i="37"/>
  <c r="AB453" i="37"/>
  <c r="AC666" i="37"/>
  <c r="BB694" i="37"/>
  <c r="Z640" i="37"/>
  <c r="Z453" i="37"/>
  <c r="BV278" i="37"/>
  <c r="CA278" i="37" s="1"/>
  <c r="U278" i="37" s="1"/>
  <c r="X640" i="37"/>
  <c r="X453" i="37"/>
  <c r="V640" i="37"/>
  <c r="V453" i="37"/>
  <c r="AO453" i="37" s="1"/>
  <c r="BX284" i="37"/>
  <c r="CC284" i="37" s="1"/>
  <c r="Y284" i="37" s="1"/>
  <c r="BX278" i="37"/>
  <c r="CC278" i="37" s="1"/>
  <c r="Y278" i="37" s="1"/>
  <c r="AX666" i="37"/>
  <c r="BX290" i="37"/>
  <c r="CC290" i="37" s="1"/>
  <c r="Y290" i="37" s="1"/>
  <c r="BW292" i="37"/>
  <c r="CB292" i="37" s="1"/>
  <c r="W292" i="37" s="1"/>
  <c r="BY175" i="37"/>
  <c r="CD175" i="37" s="1"/>
  <c r="AA175" i="37" s="1"/>
  <c r="AB175" i="37" s="1"/>
  <c r="AK175" i="37" s="1"/>
  <c r="BV125" i="37"/>
  <c r="CA125" i="37" s="1"/>
  <c r="U125" i="37" s="1"/>
  <c r="V125" i="37" s="1"/>
  <c r="AH125" i="37" s="1"/>
  <c r="AU406" i="37"/>
  <c r="BU284" i="37"/>
  <c r="BZ284" i="37" s="1"/>
  <c r="S284" i="37" s="1"/>
  <c r="AG284" i="37" s="1"/>
  <c r="AN406" i="37"/>
  <c r="X406" i="37"/>
  <c r="BU292" i="37"/>
  <c r="BZ292" i="37" s="1"/>
  <c r="S292" i="37" s="1"/>
  <c r="AG292" i="37" s="1"/>
  <c r="BV292" i="37"/>
  <c r="CA292" i="37" s="1"/>
  <c r="U292" i="37" s="1"/>
  <c r="AG406" i="37"/>
  <c r="X671" i="37"/>
  <c r="BC671" i="37" s="1"/>
  <c r="X321" i="37"/>
  <c r="AU653" i="37"/>
  <c r="AB406" i="37"/>
  <c r="AR406" i="37" s="1"/>
  <c r="AN653" i="37"/>
  <c r="Z406" i="37"/>
  <c r="BD406" i="37" s="1"/>
  <c r="AC667" i="37"/>
  <c r="V428" i="37"/>
  <c r="X712" i="37"/>
  <c r="BX292" i="37"/>
  <c r="CC292" i="37" s="1"/>
  <c r="Y292" i="37" s="1"/>
  <c r="AG653" i="37"/>
  <c r="V406" i="37"/>
  <c r="AH406" i="37" s="1"/>
  <c r="AY382" i="37"/>
  <c r="Z653" i="37"/>
  <c r="T709" i="37"/>
  <c r="X653" i="37"/>
  <c r="BW76" i="37"/>
  <c r="CB76" i="37" s="1"/>
  <c r="W76" i="37" s="1"/>
  <c r="BX76" i="37"/>
  <c r="CC76" i="37" s="1"/>
  <c r="Y76" i="37" s="1"/>
  <c r="V712" i="37"/>
  <c r="Z634" i="37"/>
  <c r="BD634" i="37" s="1"/>
  <c r="AO694" i="37"/>
  <c r="AH694" i="37"/>
  <c r="AB653" i="37"/>
  <c r="AK653" i="37" s="1"/>
  <c r="AH666" i="37"/>
  <c r="AQ666" i="37"/>
  <c r="AJ666" i="37"/>
  <c r="AC438" i="37"/>
  <c r="AD438" i="37" s="1"/>
  <c r="AE438" i="37" s="1"/>
  <c r="AX694" i="37"/>
  <c r="BD694" i="37"/>
  <c r="BY281" i="37"/>
  <c r="CD281" i="37" s="1"/>
  <c r="AA281" i="37" s="1"/>
  <c r="BW170" i="37"/>
  <c r="CB170" i="37" s="1"/>
  <c r="W170" i="37" s="1"/>
  <c r="BD382" i="37"/>
  <c r="V619" i="37"/>
  <c r="BB619" i="37" s="1"/>
  <c r="AW478" i="37"/>
  <c r="BX183" i="37"/>
  <c r="CC183" i="37" s="1"/>
  <c r="Y183" i="37" s="1"/>
  <c r="Z183" i="37" s="1"/>
  <c r="AJ183" i="37" s="1"/>
  <c r="BY85" i="37"/>
  <c r="CD85" i="37" s="1"/>
  <c r="AA85" i="37" s="1"/>
  <c r="AI478" i="37"/>
  <c r="AL478" i="37" s="1"/>
  <c r="AM478" i="37" s="1"/>
  <c r="BU259" i="37"/>
  <c r="BZ259" i="37" s="1"/>
  <c r="S259" i="37" s="1"/>
  <c r="AG259" i="37" s="1"/>
  <c r="BX281" i="37"/>
  <c r="CC281" i="37" s="1"/>
  <c r="Y281" i="37" s="1"/>
  <c r="Z281" i="37" s="1"/>
  <c r="AB704" i="37"/>
  <c r="AP478" i="37"/>
  <c r="X701" i="37"/>
  <c r="BB590" i="37"/>
  <c r="BF590" i="37" s="1"/>
  <c r="AH590" i="37"/>
  <c r="AC590" i="37"/>
  <c r="AO590" i="37"/>
  <c r="AY590" i="37"/>
  <c r="AR590" i="37"/>
  <c r="AK590" i="37"/>
  <c r="AG460" i="37"/>
  <c r="T598" i="37"/>
  <c r="AN671" i="37"/>
  <c r="AX667" i="37"/>
  <c r="AU455" i="37"/>
  <c r="AQ667" i="37"/>
  <c r="AG455" i="37"/>
  <c r="AJ667" i="37"/>
  <c r="Z334" i="37"/>
  <c r="AJ334" i="37" s="1"/>
  <c r="Z583" i="37"/>
  <c r="BX248" i="37"/>
  <c r="CC248" i="37" s="1"/>
  <c r="Y248" i="37" s="1"/>
  <c r="Z248" i="37" s="1"/>
  <c r="AJ248" i="37" s="1"/>
  <c r="BV46" i="37"/>
  <c r="CA46" i="37" s="1"/>
  <c r="U46" i="37" s="1"/>
  <c r="Z455" i="37"/>
  <c r="BD667" i="37"/>
  <c r="BF667" i="37" s="1"/>
  <c r="AC477" i="37"/>
  <c r="AS477" i="37" s="1"/>
  <c r="AT477" i="37" s="1"/>
  <c r="V455" i="37"/>
  <c r="BB455" i="37" s="1"/>
  <c r="AN421" i="37"/>
  <c r="AB455" i="37"/>
  <c r="V638" i="37"/>
  <c r="AH638" i="37" s="1"/>
  <c r="BB548" i="37"/>
  <c r="BY248" i="37"/>
  <c r="CD248" i="37" s="1"/>
  <c r="AA248" i="37" s="1"/>
  <c r="BY290" i="37"/>
  <c r="CD290" i="37" s="1"/>
  <c r="AA290" i="37" s="1"/>
  <c r="BU205" i="37"/>
  <c r="BZ205" i="37" s="1"/>
  <c r="S205" i="37" s="1"/>
  <c r="AG205" i="37" s="1"/>
  <c r="T460" i="37"/>
  <c r="AN455" i="37"/>
  <c r="AG696" i="37"/>
  <c r="AG421" i="37"/>
  <c r="BW198" i="37"/>
  <c r="CB198" i="37" s="1"/>
  <c r="W198" i="37" s="1"/>
  <c r="BX205" i="37"/>
  <c r="CC205" i="37" s="1"/>
  <c r="Y205" i="37" s="1"/>
  <c r="X455" i="37"/>
  <c r="X696" i="37"/>
  <c r="BC696" i="37" s="1"/>
  <c r="AB421" i="37"/>
  <c r="V696" i="37"/>
  <c r="AV696" i="37" s="1"/>
  <c r="Z421" i="37"/>
  <c r="BV160" i="37"/>
  <c r="CA160" i="37" s="1"/>
  <c r="U160" i="37" s="1"/>
  <c r="AN388" i="37"/>
  <c r="AU638" i="37"/>
  <c r="AB696" i="37"/>
  <c r="X421" i="37"/>
  <c r="V460" i="37"/>
  <c r="AG612" i="37"/>
  <c r="X388" i="37"/>
  <c r="AG638" i="37"/>
  <c r="Z696" i="37"/>
  <c r="BD696" i="37" s="1"/>
  <c r="V421" i="37"/>
  <c r="BV241" i="37"/>
  <c r="CA241" i="37" s="1"/>
  <c r="U241" i="37" s="1"/>
  <c r="BU119" i="37"/>
  <c r="BZ119" i="37" s="1"/>
  <c r="S119" i="37" s="1"/>
  <c r="AG119" i="37" s="1"/>
  <c r="BW109" i="37"/>
  <c r="CB109" i="37" s="1"/>
  <c r="W109" i="37" s="1"/>
  <c r="T612" i="37"/>
  <c r="AB612" i="37"/>
  <c r="AN598" i="37"/>
  <c r="V388" i="37"/>
  <c r="AB638" i="37"/>
  <c r="AU696" i="37"/>
  <c r="AB460" i="37"/>
  <c r="BU109" i="37"/>
  <c r="BZ109" i="37" s="1"/>
  <c r="S109" i="37" s="1"/>
  <c r="AG109" i="37" s="1"/>
  <c r="X612" i="37"/>
  <c r="AB598" i="37"/>
  <c r="AK598" i="37" s="1"/>
  <c r="AU388" i="37"/>
  <c r="X638" i="37"/>
  <c r="AN696" i="37"/>
  <c r="AU671" i="37"/>
  <c r="BX109" i="37"/>
  <c r="CC109" i="37" s="1"/>
  <c r="Y109" i="37" s="1"/>
  <c r="Z612" i="37"/>
  <c r="AQ612" i="37" s="1"/>
  <c r="AU598" i="37"/>
  <c r="AG388" i="37"/>
  <c r="AN638" i="37"/>
  <c r="V612" i="37"/>
  <c r="AG598" i="37"/>
  <c r="AB388" i="37"/>
  <c r="Z638" i="37"/>
  <c r="Z616" i="37"/>
  <c r="AC616" i="37" s="1"/>
  <c r="AU612" i="37"/>
  <c r="Z598" i="37"/>
  <c r="BW201" i="37"/>
  <c r="CB201" i="37" s="1"/>
  <c r="W201" i="37" s="1"/>
  <c r="BW160" i="37"/>
  <c r="CB160" i="37" s="1"/>
  <c r="W160" i="37" s="1"/>
  <c r="T671" i="37"/>
  <c r="X598" i="37"/>
  <c r="BC598" i="37" s="1"/>
  <c r="AN444" i="37"/>
  <c r="BU226" i="37"/>
  <c r="BZ226" i="37" s="1"/>
  <c r="S226" i="37" s="1"/>
  <c r="AG226" i="37" s="1"/>
  <c r="Z460" i="37"/>
  <c r="AX460" i="37" s="1"/>
  <c r="AB444" i="37"/>
  <c r="AK444" i="37" s="1"/>
  <c r="BY109" i="37"/>
  <c r="CD109" i="37" s="1"/>
  <c r="AA109" i="37" s="1"/>
  <c r="BX289" i="37"/>
  <c r="CC289" i="37" s="1"/>
  <c r="Y289" i="37" s="1"/>
  <c r="BU163" i="37"/>
  <c r="BZ163" i="37" s="1"/>
  <c r="S163" i="37" s="1"/>
  <c r="AG163" i="37" s="1"/>
  <c r="X460" i="37"/>
  <c r="Z444" i="37"/>
  <c r="BV203" i="37"/>
  <c r="CA203" i="37" s="1"/>
  <c r="U203" i="37" s="1"/>
  <c r="Z388" i="37"/>
  <c r="BD388" i="37" s="1"/>
  <c r="AV382" i="37"/>
  <c r="BY245" i="37"/>
  <c r="CD245" i="37" s="1"/>
  <c r="AA245" i="37" s="1"/>
  <c r="AN566" i="37"/>
  <c r="BX271" i="37"/>
  <c r="CC271" i="37" s="1"/>
  <c r="Y271" i="37" s="1"/>
  <c r="BV165" i="37"/>
  <c r="CA165" i="37" s="1"/>
  <c r="U165" i="37" s="1"/>
  <c r="AG671" i="37"/>
  <c r="X566" i="37"/>
  <c r="BC566" i="37" s="1"/>
  <c r="BX165" i="37"/>
  <c r="CC165" i="37" s="1"/>
  <c r="Y165" i="37" s="1"/>
  <c r="BW81" i="37"/>
  <c r="CB81" i="37" s="1"/>
  <c r="W81" i="37" s="1"/>
  <c r="AB671" i="37"/>
  <c r="AO548" i="37"/>
  <c r="Z671" i="37"/>
  <c r="AU460" i="37"/>
  <c r="AH548" i="37"/>
  <c r="AX382" i="37"/>
  <c r="AQ694" i="37"/>
  <c r="BX140" i="37"/>
  <c r="CC140" i="37" s="1"/>
  <c r="Y140" i="37" s="1"/>
  <c r="AJ382" i="37"/>
  <c r="T704" i="37"/>
  <c r="AU634" i="37"/>
  <c r="Z341" i="37"/>
  <c r="BD341" i="37" s="1"/>
  <c r="V341" i="37"/>
  <c r="AV341" i="37" s="1"/>
  <c r="X341" i="37"/>
  <c r="AU341" i="37"/>
  <c r="BY144" i="37"/>
  <c r="CD144" i="37" s="1"/>
  <c r="AA144" i="37" s="1"/>
  <c r="BU217" i="37"/>
  <c r="BZ217" i="37" s="1"/>
  <c r="S217" i="37" s="1"/>
  <c r="AG217" i="37" s="1"/>
  <c r="BV76" i="37"/>
  <c r="CA76" i="37" s="1"/>
  <c r="U76" i="37" s="1"/>
  <c r="AU619" i="37"/>
  <c r="T619" i="37"/>
  <c r="AG619" i="37"/>
  <c r="AN619" i="37"/>
  <c r="BF606" i="37"/>
  <c r="AU673" i="37"/>
  <c r="T673" i="37"/>
  <c r="AN673" i="37"/>
  <c r="AG673" i="37"/>
  <c r="Z673" i="37"/>
  <c r="T583" i="37"/>
  <c r="BV284" i="37"/>
  <c r="CA284" i="37" s="1"/>
  <c r="U284" i="37" s="1"/>
  <c r="AC382" i="37"/>
  <c r="AU583" i="37"/>
  <c r="BW144" i="37"/>
  <c r="CB144" i="37" s="1"/>
  <c r="W144" i="37" s="1"/>
  <c r="AN583" i="37"/>
  <c r="AB673" i="37"/>
  <c r="AK438" i="37"/>
  <c r="AG583" i="37"/>
  <c r="BY132" i="37"/>
  <c r="CD132" i="37" s="1"/>
  <c r="AA132" i="37" s="1"/>
  <c r="AB132" i="37" s="1"/>
  <c r="AK132" i="37" s="1"/>
  <c r="BW191" i="37"/>
  <c r="CB191" i="37" s="1"/>
  <c r="W191" i="37" s="1"/>
  <c r="BW195" i="37"/>
  <c r="CB195" i="37" s="1"/>
  <c r="W195" i="37" s="1"/>
  <c r="AY438" i="37"/>
  <c r="X583" i="37"/>
  <c r="AP583" i="37" s="1"/>
  <c r="AR438" i="37"/>
  <c r="V583" i="37"/>
  <c r="BB583" i="37" s="1"/>
  <c r="BY191" i="37"/>
  <c r="CD191" i="37" s="1"/>
  <c r="AA191" i="37" s="1"/>
  <c r="AB583" i="37"/>
  <c r="BW218" i="37"/>
  <c r="CB218" i="37" s="1"/>
  <c r="W218" i="37" s="1"/>
  <c r="BU233" i="37"/>
  <c r="BZ233" i="37" s="1"/>
  <c r="S233" i="37" s="1"/>
  <c r="AG233" i="37" s="1"/>
  <c r="BU76" i="37"/>
  <c r="BZ76" i="37" s="1"/>
  <c r="S76" i="37" s="1"/>
  <c r="T634" i="37"/>
  <c r="BV180" i="37"/>
  <c r="CA180" i="37" s="1"/>
  <c r="U180" i="37" s="1"/>
  <c r="BV281" i="37"/>
  <c r="CA281" i="37" s="1"/>
  <c r="U281" i="37" s="1"/>
  <c r="BW180" i="37"/>
  <c r="CB180" i="37" s="1"/>
  <c r="W180" i="37" s="1"/>
  <c r="X180" i="37" s="1"/>
  <c r="AI180" i="37" s="1"/>
  <c r="BV140" i="37"/>
  <c r="CA140" i="37" s="1"/>
  <c r="U140" i="37" s="1"/>
  <c r="V140" i="37" s="1"/>
  <c r="AH140" i="37" s="1"/>
  <c r="BU114" i="37"/>
  <c r="BZ114" i="37" s="1"/>
  <c r="S114" i="37" s="1"/>
  <c r="AG114" i="37" s="1"/>
  <c r="BV290" i="37"/>
  <c r="CA290" i="37" s="1"/>
  <c r="U290" i="37" s="1"/>
  <c r="BX35" i="37"/>
  <c r="CC35" i="37" s="1"/>
  <c r="Y35" i="37" s="1"/>
  <c r="Z35" i="37" s="1"/>
  <c r="AJ35" i="37" s="1"/>
  <c r="BV218" i="37"/>
  <c r="CA218" i="37" s="1"/>
  <c r="U218" i="37" s="1"/>
  <c r="BW230" i="37"/>
  <c r="CB230" i="37" s="1"/>
  <c r="W230" i="37" s="1"/>
  <c r="BX180" i="37"/>
  <c r="CC180" i="37" s="1"/>
  <c r="Y180" i="37" s="1"/>
  <c r="BU290" i="37"/>
  <c r="BZ290" i="37" s="1"/>
  <c r="S290" i="37" s="1"/>
  <c r="AG290" i="37" s="1"/>
  <c r="BU155" i="37"/>
  <c r="BZ155" i="37" s="1"/>
  <c r="S155" i="37" s="1"/>
  <c r="AG155" i="37" s="1"/>
  <c r="BY140" i="37"/>
  <c r="CD140" i="37" s="1"/>
  <c r="AA140" i="37" s="1"/>
  <c r="V634" i="37"/>
  <c r="X619" i="37"/>
  <c r="AG704" i="37"/>
  <c r="AP382" i="37"/>
  <c r="BV111" i="37"/>
  <c r="CA111" i="37" s="1"/>
  <c r="U111" i="37" s="1"/>
  <c r="BW233" i="37"/>
  <c r="CB233" i="37" s="1"/>
  <c r="W233" i="37" s="1"/>
  <c r="AU704" i="37"/>
  <c r="AB604" i="37"/>
  <c r="AI382" i="37"/>
  <c r="BW132" i="37"/>
  <c r="CB132" i="37" s="1"/>
  <c r="W132" i="37" s="1"/>
  <c r="X132" i="37" s="1"/>
  <c r="AI132" i="37" s="1"/>
  <c r="T341" i="37"/>
  <c r="AN704" i="37"/>
  <c r="AU604" i="37"/>
  <c r="BF666" i="37"/>
  <c r="AB619" i="37"/>
  <c r="BW227" i="37"/>
  <c r="CB227" i="37" s="1"/>
  <c r="W227" i="37" s="1"/>
  <c r="X704" i="37"/>
  <c r="AN634" i="37"/>
  <c r="AN604" i="37"/>
  <c r="AG341" i="37"/>
  <c r="BV144" i="37"/>
  <c r="CA144" i="37" s="1"/>
  <c r="U144" i="37" s="1"/>
  <c r="BU196" i="37"/>
  <c r="BZ196" i="37" s="1"/>
  <c r="S196" i="37" s="1"/>
  <c r="AG196" i="37" s="1"/>
  <c r="BU144" i="37"/>
  <c r="BZ144" i="37" s="1"/>
  <c r="S144" i="37" s="1"/>
  <c r="AG144" i="37" s="1"/>
  <c r="AG634" i="37"/>
  <c r="AG604" i="37"/>
  <c r="V673" i="37"/>
  <c r="AB341" i="37"/>
  <c r="BW171" i="37"/>
  <c r="CB171" i="37" s="1"/>
  <c r="W171" i="37" s="1"/>
  <c r="BW111" i="37"/>
  <c r="CB111" i="37" s="1"/>
  <c r="W111" i="37" s="1"/>
  <c r="AB634" i="37"/>
  <c r="AY634" i="37" s="1"/>
  <c r="Z604" i="37"/>
  <c r="BD604" i="37" s="1"/>
  <c r="V704" i="37"/>
  <c r="X604" i="37"/>
  <c r="Z619" i="37"/>
  <c r="AP307" i="37"/>
  <c r="AY616" i="37"/>
  <c r="T723" i="37"/>
  <c r="BC307" i="37"/>
  <c r="BF307" i="37" s="1"/>
  <c r="AR616" i="37"/>
  <c r="T561" i="37"/>
  <c r="BF366" i="37"/>
  <c r="AN723" i="37"/>
  <c r="AG723" i="37"/>
  <c r="V723" i="37"/>
  <c r="AV723" i="37" s="1"/>
  <c r="AU723" i="37"/>
  <c r="Z723" i="37"/>
  <c r="AI307" i="37"/>
  <c r="AW307" i="37"/>
  <c r="AB561" i="37"/>
  <c r="AY561" i="37" s="1"/>
  <c r="Z561" i="37"/>
  <c r="BD561" i="37" s="1"/>
  <c r="AW382" i="37"/>
  <c r="X561" i="37"/>
  <c r="Z357" i="37"/>
  <c r="AG357" i="37"/>
  <c r="AB642" i="37"/>
  <c r="AB357" i="37"/>
  <c r="AK357" i="37" s="1"/>
  <c r="AK563" i="37"/>
  <c r="AN281" i="37"/>
  <c r="X357" i="37"/>
  <c r="AI357" i="37" s="1"/>
  <c r="AY563" i="37"/>
  <c r="AB566" i="37"/>
  <c r="AY566" i="37" s="1"/>
  <c r="V566" i="37"/>
  <c r="BB566" i="37" s="1"/>
  <c r="AU566" i="37"/>
  <c r="AC548" i="37"/>
  <c r="AB401" i="37"/>
  <c r="AK401" i="37" s="1"/>
  <c r="X401" i="37"/>
  <c r="BC401" i="37" s="1"/>
  <c r="T401" i="37"/>
  <c r="T659" i="37"/>
  <c r="AU401" i="37"/>
  <c r="AN401" i="37"/>
  <c r="AG401" i="37"/>
  <c r="AG632" i="37"/>
  <c r="T632" i="37"/>
  <c r="Z401" i="37"/>
  <c r="BD401" i="37" s="1"/>
  <c r="AB632" i="37"/>
  <c r="AY632" i="37" s="1"/>
  <c r="AU394" i="37"/>
  <c r="Z632" i="37"/>
  <c r="AN394" i="37"/>
  <c r="X632" i="37"/>
  <c r="AG394" i="37"/>
  <c r="AU659" i="37"/>
  <c r="V632" i="37"/>
  <c r="AO632" i="37" s="1"/>
  <c r="Z394" i="37"/>
  <c r="AN659" i="37"/>
  <c r="AU632" i="37"/>
  <c r="V394" i="37"/>
  <c r="AV394" i="37" s="1"/>
  <c r="X394" i="37"/>
  <c r="BC394" i="37" s="1"/>
  <c r="AY548" i="37"/>
  <c r="Z659" i="37"/>
  <c r="BD659" i="37" s="1"/>
  <c r="AR548" i="37"/>
  <c r="AG561" i="37"/>
  <c r="X659" i="37"/>
  <c r="BC659" i="37" s="1"/>
  <c r="AK548" i="37"/>
  <c r="V659" i="37"/>
  <c r="AH659" i="37" s="1"/>
  <c r="AB659" i="37"/>
  <c r="AB723" i="37"/>
  <c r="AB394" i="37"/>
  <c r="AB709" i="37"/>
  <c r="V642" i="37"/>
  <c r="AV590" i="37"/>
  <c r="BF382" i="37"/>
  <c r="AH424" i="37"/>
  <c r="AV424" i="37"/>
  <c r="AO424" i="37"/>
  <c r="AI600" i="37"/>
  <c r="AL600" i="37" s="1"/>
  <c r="AM600" i="37" s="1"/>
  <c r="BC600" i="37"/>
  <c r="BF600" i="37" s="1"/>
  <c r="AO382" i="37"/>
  <c r="AU561" i="37"/>
  <c r="AH382" i="37"/>
  <c r="Z568" i="37"/>
  <c r="AN561" i="37"/>
  <c r="AN568" i="37"/>
  <c r="AG568" i="37"/>
  <c r="AB568" i="37"/>
  <c r="X568" i="37"/>
  <c r="AW600" i="37"/>
  <c r="AP600" i="37"/>
  <c r="BX155" i="37"/>
  <c r="CC155" i="37" s="1"/>
  <c r="Y155" i="37" s="1"/>
  <c r="BU165" i="37"/>
  <c r="BZ165" i="37" s="1"/>
  <c r="S165" i="37" s="1"/>
  <c r="AG165" i="37" s="1"/>
  <c r="BU237" i="37"/>
  <c r="BZ237" i="37" s="1"/>
  <c r="S237" i="37" s="1"/>
  <c r="AG237" i="37" s="1"/>
  <c r="BW165" i="37"/>
  <c r="CB165" i="37" s="1"/>
  <c r="W165" i="37" s="1"/>
  <c r="BV114" i="37"/>
  <c r="CA114" i="37" s="1"/>
  <c r="U114" i="37" s="1"/>
  <c r="BY230" i="37"/>
  <c r="CD230" i="37" s="1"/>
  <c r="AA230" i="37" s="1"/>
  <c r="T708" i="37"/>
  <c r="BF651" i="37"/>
  <c r="AC424" i="37"/>
  <c r="BW238" i="37"/>
  <c r="CB238" i="37" s="1"/>
  <c r="W238" i="37" s="1"/>
  <c r="BY238" i="37"/>
  <c r="CD238" i="37" s="1"/>
  <c r="AA238" i="37" s="1"/>
  <c r="AN708" i="37"/>
  <c r="BD563" i="37"/>
  <c r="AQ563" i="37"/>
  <c r="AX563" i="37"/>
  <c r="AJ563" i="37"/>
  <c r="BX238" i="37"/>
  <c r="CC238" i="37" s="1"/>
  <c r="Y238" i="37" s="1"/>
  <c r="BV119" i="37"/>
  <c r="CA119" i="37" s="1"/>
  <c r="U119" i="37" s="1"/>
  <c r="BU227" i="37"/>
  <c r="BZ227" i="37" s="1"/>
  <c r="S227" i="37" s="1"/>
  <c r="AG227" i="37" s="1"/>
  <c r="BV225" i="37"/>
  <c r="CA225" i="37" s="1"/>
  <c r="U225" i="37" s="1"/>
  <c r="BV118" i="37"/>
  <c r="CA118" i="37" s="1"/>
  <c r="U118" i="37" s="1"/>
  <c r="BW32" i="37"/>
  <c r="CB32" i="37" s="1"/>
  <c r="W32" i="37" s="1"/>
  <c r="Z708" i="37"/>
  <c r="BD708" i="37" s="1"/>
  <c r="V708" i="37"/>
  <c r="AH708" i="37" s="1"/>
  <c r="AG708" i="37"/>
  <c r="BX223" i="37"/>
  <c r="CC223" i="37" s="1"/>
  <c r="Y223" i="37" s="1"/>
  <c r="Z223" i="37" s="1"/>
  <c r="AJ223" i="37" s="1"/>
  <c r="BY219" i="37"/>
  <c r="CD219" i="37" s="1"/>
  <c r="AA219" i="37" s="1"/>
  <c r="BU168" i="37"/>
  <c r="BZ168" i="37" s="1"/>
  <c r="S168" i="37" s="1"/>
  <c r="AG168" i="37" s="1"/>
  <c r="BU65" i="37"/>
  <c r="BZ65" i="37" s="1"/>
  <c r="S65" i="37" s="1"/>
  <c r="AG65" i="37" s="1"/>
  <c r="BY32" i="37"/>
  <c r="CD32" i="37" s="1"/>
  <c r="AA32" i="37" s="1"/>
  <c r="AB32" i="37" s="1"/>
  <c r="AK32" i="37" s="1"/>
  <c r="AB708" i="37"/>
  <c r="AR708" i="37" s="1"/>
  <c r="BV217" i="37"/>
  <c r="CA217" i="37" s="1"/>
  <c r="U217" i="37" s="1"/>
  <c r="BY293" i="37"/>
  <c r="CD293" i="37" s="1"/>
  <c r="AA293" i="37" s="1"/>
  <c r="BW219" i="37"/>
  <c r="CB219" i="37" s="1"/>
  <c r="W219" i="37" s="1"/>
  <c r="X219" i="37" s="1"/>
  <c r="AI219" i="37" s="1"/>
  <c r="BU191" i="37"/>
  <c r="BZ191" i="37" s="1"/>
  <c r="S191" i="37" s="1"/>
  <c r="AG191" i="37" s="1"/>
  <c r="BY223" i="37"/>
  <c r="CD223" i="37" s="1"/>
  <c r="AA223" i="37" s="1"/>
  <c r="AB223" i="37" s="1"/>
  <c r="AK223" i="37" s="1"/>
  <c r="BW168" i="37"/>
  <c r="CB168" i="37" s="1"/>
  <c r="W168" i="37" s="1"/>
  <c r="X708" i="37"/>
  <c r="BC708" i="37" s="1"/>
  <c r="AJ424" i="37"/>
  <c r="BX168" i="37"/>
  <c r="CC168" i="37" s="1"/>
  <c r="Y168" i="37" s="1"/>
  <c r="AX424" i="37"/>
  <c r="BW293" i="37"/>
  <c r="CB293" i="37" s="1"/>
  <c r="W293" i="37" s="1"/>
  <c r="BY168" i="37"/>
  <c r="CD168" i="37" s="1"/>
  <c r="AA168" i="37" s="1"/>
  <c r="BV32" i="37"/>
  <c r="CA32" i="37" s="1"/>
  <c r="U32" i="37" s="1"/>
  <c r="AQ424" i="37"/>
  <c r="AY694" i="37"/>
  <c r="AK694" i="37"/>
  <c r="AR694" i="37"/>
  <c r="BX196" i="37"/>
  <c r="CC196" i="37" s="1"/>
  <c r="Y196" i="37" s="1"/>
  <c r="BU293" i="37"/>
  <c r="BZ293" i="37" s="1"/>
  <c r="S293" i="37" s="1"/>
  <c r="AG293" i="37" s="1"/>
  <c r="BW297" i="37"/>
  <c r="CB297" i="37" s="1"/>
  <c r="W297" i="37" s="1"/>
  <c r="BV223" i="37"/>
  <c r="CA223" i="37" s="1"/>
  <c r="U223" i="37" s="1"/>
  <c r="V223" i="37" s="1"/>
  <c r="AH223" i="37" s="1"/>
  <c r="BX219" i="37"/>
  <c r="CC219" i="37" s="1"/>
  <c r="Y219" i="37" s="1"/>
  <c r="BU219" i="37"/>
  <c r="BZ219" i="37" s="1"/>
  <c r="S219" i="37" s="1"/>
  <c r="AG219" i="37" s="1"/>
  <c r="BX118" i="37"/>
  <c r="CC118" i="37" s="1"/>
  <c r="Y118" i="37" s="1"/>
  <c r="BW203" i="37"/>
  <c r="CB203" i="37" s="1"/>
  <c r="W203" i="37" s="1"/>
  <c r="BY203" i="37"/>
  <c r="CD203" i="37" s="1"/>
  <c r="AA203" i="37" s="1"/>
  <c r="BY48" i="37"/>
  <c r="CD48" i="37" s="1"/>
  <c r="AA48" i="37" s="1"/>
  <c r="BX32" i="37"/>
  <c r="CC32" i="37" s="1"/>
  <c r="Y32" i="37" s="1"/>
  <c r="BF478" i="37"/>
  <c r="BU118" i="37"/>
  <c r="BZ118" i="37" s="1"/>
  <c r="S118" i="37" s="1"/>
  <c r="AG118" i="37" s="1"/>
  <c r="BV196" i="37"/>
  <c r="CA196" i="37" s="1"/>
  <c r="U196" i="37" s="1"/>
  <c r="BW18" i="37"/>
  <c r="CB18" i="37" s="1"/>
  <c r="W18" i="37" s="1"/>
  <c r="X334" i="37"/>
  <c r="AG334" i="37"/>
  <c r="AN334" i="37"/>
  <c r="AU334" i="37"/>
  <c r="T334" i="37"/>
  <c r="AB334" i="37"/>
  <c r="V334" i="37"/>
  <c r="BY298" i="37"/>
  <c r="CD298" i="37" s="1"/>
  <c r="AA298" i="37" s="1"/>
  <c r="BY272" i="37"/>
  <c r="CD272" i="37" s="1"/>
  <c r="AA272" i="37" s="1"/>
  <c r="BX114" i="37"/>
  <c r="CC114" i="37" s="1"/>
  <c r="Y114" i="37" s="1"/>
  <c r="BY81" i="37"/>
  <c r="CD81" i="37" s="1"/>
  <c r="AA81" i="37" s="1"/>
  <c r="BV58" i="37"/>
  <c r="CA58" i="37" s="1"/>
  <c r="U58" i="37" s="1"/>
  <c r="BV280" i="37"/>
  <c r="CA280" i="37" s="1"/>
  <c r="U280" i="37" s="1"/>
  <c r="V280" i="37" s="1"/>
  <c r="AH280" i="37" s="1"/>
  <c r="BC616" i="37"/>
  <c r="AW616" i="37"/>
  <c r="AI616" i="37"/>
  <c r="AP616" i="37"/>
  <c r="BX272" i="37"/>
  <c r="CC272" i="37" s="1"/>
  <c r="Y272" i="37" s="1"/>
  <c r="Z272" i="37" s="1"/>
  <c r="AJ272" i="37" s="1"/>
  <c r="BU203" i="37"/>
  <c r="BZ203" i="37" s="1"/>
  <c r="S203" i="37" s="1"/>
  <c r="AG203" i="37" s="1"/>
  <c r="BV112" i="37"/>
  <c r="CA112" i="37" s="1"/>
  <c r="U112" i="37" s="1"/>
  <c r="AN256" i="37"/>
  <c r="BY57" i="37"/>
  <c r="CD57" i="37" s="1"/>
  <c r="AA57" i="37" s="1"/>
  <c r="BU58" i="37"/>
  <c r="BZ58" i="37" s="1"/>
  <c r="S58" i="37" s="1"/>
  <c r="AG58" i="37" s="1"/>
  <c r="AK424" i="37"/>
  <c r="BU130" i="37"/>
  <c r="BZ130" i="37" s="1"/>
  <c r="S130" i="37" s="1"/>
  <c r="AG130" i="37" s="1"/>
  <c r="BX58" i="37"/>
  <c r="CC58" i="37" s="1"/>
  <c r="Y58" i="37" s="1"/>
  <c r="AY424" i="37"/>
  <c r="BW114" i="37"/>
  <c r="CB114" i="37" s="1"/>
  <c r="W114" i="37" s="1"/>
  <c r="BW196" i="37"/>
  <c r="CB196" i="37" s="1"/>
  <c r="W196" i="37" s="1"/>
  <c r="BW100" i="37"/>
  <c r="CB100" i="37" s="1"/>
  <c r="W100" i="37" s="1"/>
  <c r="BY75" i="37"/>
  <c r="CD75" i="37" s="1"/>
  <c r="AA75" i="37" s="1"/>
  <c r="BY274" i="37"/>
  <c r="CD274" i="37" s="1"/>
  <c r="AA274" i="37" s="1"/>
  <c r="AB274" i="37" s="1"/>
  <c r="AK274" i="37" s="1"/>
  <c r="BY118" i="37"/>
  <c r="CD118" i="37" s="1"/>
  <c r="AA118" i="37" s="1"/>
  <c r="BW99" i="37"/>
  <c r="CB99" i="37" s="1"/>
  <c r="W99" i="37" s="1"/>
  <c r="BV35" i="37"/>
  <c r="CA35" i="37" s="1"/>
  <c r="U35" i="37" s="1"/>
  <c r="V35" i="37" s="1"/>
  <c r="AH35" i="37" s="1"/>
  <c r="BW112" i="37"/>
  <c r="CB112" i="37" s="1"/>
  <c r="W112" i="37" s="1"/>
  <c r="BV130" i="37"/>
  <c r="CA130" i="37" s="1"/>
  <c r="U130" i="37" s="1"/>
  <c r="BX298" i="37"/>
  <c r="CC298" i="37" s="1"/>
  <c r="Y298" i="37" s="1"/>
  <c r="AC563" i="37"/>
  <c r="AS563" i="37" s="1"/>
  <c r="AT563" i="37" s="1"/>
  <c r="BV238" i="37"/>
  <c r="CA238" i="37" s="1"/>
  <c r="U238" i="37" s="1"/>
  <c r="BU224" i="37"/>
  <c r="BZ224" i="37" s="1"/>
  <c r="S224" i="37" s="1"/>
  <c r="AG224" i="37" s="1"/>
  <c r="BV85" i="37"/>
  <c r="CA85" i="37" s="1"/>
  <c r="U85" i="37" s="1"/>
  <c r="BV30" i="37"/>
  <c r="CA30" i="37" s="1"/>
  <c r="U30" i="37" s="1"/>
  <c r="BX104" i="37"/>
  <c r="CC104" i="37" s="1"/>
  <c r="Y104" i="37" s="1"/>
  <c r="BW119" i="37"/>
  <c r="CB119" i="37" s="1"/>
  <c r="W119" i="37" s="1"/>
  <c r="BW224" i="37"/>
  <c r="CB224" i="37" s="1"/>
  <c r="W224" i="37" s="1"/>
  <c r="BW274" i="37"/>
  <c r="CB274" i="37" s="1"/>
  <c r="W274" i="37" s="1"/>
  <c r="BX224" i="37"/>
  <c r="CC224" i="37" s="1"/>
  <c r="Y224" i="37" s="1"/>
  <c r="BU198" i="37"/>
  <c r="BZ198" i="37" s="1"/>
  <c r="S198" i="37" s="1"/>
  <c r="AG198" i="37" s="1"/>
  <c r="BY130" i="37"/>
  <c r="CD130" i="37" s="1"/>
  <c r="AA130" i="37" s="1"/>
  <c r="BU85" i="37"/>
  <c r="BZ85" i="37" s="1"/>
  <c r="S85" i="37" s="1"/>
  <c r="AG85" i="37" s="1"/>
  <c r="BW38" i="37"/>
  <c r="CB38" i="37" s="1"/>
  <c r="W38" i="37" s="1"/>
  <c r="AC694" i="37"/>
  <c r="AZ694" i="37" s="1"/>
  <c r="BA694" i="37" s="1"/>
  <c r="BY224" i="37"/>
  <c r="CD224" i="37" s="1"/>
  <c r="AA224" i="37" s="1"/>
  <c r="BV227" i="37"/>
  <c r="CA227" i="37" s="1"/>
  <c r="U227" i="37" s="1"/>
  <c r="BU225" i="37"/>
  <c r="BZ225" i="37" s="1"/>
  <c r="S225" i="37" s="1"/>
  <c r="AG225" i="37" s="1"/>
  <c r="BU271" i="37"/>
  <c r="BZ271" i="37" s="1"/>
  <c r="S271" i="37" s="1"/>
  <c r="AG271" i="37" s="1"/>
  <c r="BX198" i="37"/>
  <c r="CC198" i="37" s="1"/>
  <c r="Y198" i="37" s="1"/>
  <c r="X639" i="37"/>
  <c r="AG639" i="37"/>
  <c r="V639" i="37"/>
  <c r="Z639" i="37"/>
  <c r="AB639" i="37"/>
  <c r="AN639" i="37"/>
  <c r="AU639" i="37"/>
  <c r="AR436" i="37"/>
  <c r="AY436" i="37"/>
  <c r="AK436" i="37"/>
  <c r="AY546" i="37"/>
  <c r="AK546" i="37"/>
  <c r="AR546" i="37"/>
  <c r="AH546" i="37"/>
  <c r="AO546" i="37"/>
  <c r="AV546" i="37"/>
  <c r="BB546" i="37"/>
  <c r="AC546" i="37"/>
  <c r="BC700" i="37"/>
  <c r="AP700" i="37"/>
  <c r="AI700" i="37"/>
  <c r="AW700" i="37"/>
  <c r="AH345" i="37"/>
  <c r="AO345" i="37"/>
  <c r="AV345" i="37"/>
  <c r="BB345" i="37"/>
  <c r="AC345" i="37"/>
  <c r="BC539" i="37"/>
  <c r="AP539" i="37"/>
  <c r="AI539" i="37"/>
  <c r="AW539" i="37"/>
  <c r="BD700" i="37"/>
  <c r="AX700" i="37"/>
  <c r="AQ700" i="37"/>
  <c r="AJ700" i="37"/>
  <c r="AH494" i="37"/>
  <c r="AV494" i="37"/>
  <c r="AO494" i="37"/>
  <c r="AC494" i="37"/>
  <c r="BB494" i="37"/>
  <c r="BD435" i="37"/>
  <c r="AX435" i="37"/>
  <c r="AJ435" i="37"/>
  <c r="AQ435" i="37"/>
  <c r="BC554" i="37"/>
  <c r="AI554" i="37"/>
  <c r="AP554" i="37"/>
  <c r="AW554" i="37"/>
  <c r="AP356" i="37"/>
  <c r="AW356" i="37"/>
  <c r="BC356" i="37"/>
  <c r="AI356" i="37"/>
  <c r="AK654" i="37"/>
  <c r="AR654" i="37"/>
  <c r="AY654" i="37"/>
  <c r="AV436" i="37"/>
  <c r="AH436" i="37"/>
  <c r="AO436" i="37"/>
  <c r="AC436" i="37"/>
  <c r="BB436" i="37"/>
  <c r="AK454" i="37"/>
  <c r="AR454" i="37"/>
  <c r="AY454" i="37"/>
  <c r="BD318" i="37"/>
  <c r="AQ318" i="37"/>
  <c r="AX318" i="37"/>
  <c r="AJ318" i="37"/>
  <c r="AH454" i="37"/>
  <c r="AO454" i="37"/>
  <c r="AV454" i="37"/>
  <c r="BB454" i="37"/>
  <c r="AC454" i="37"/>
  <c r="BC353" i="37"/>
  <c r="AW353" i="37"/>
  <c r="AI353" i="37"/>
  <c r="AP353" i="37"/>
  <c r="AK545" i="37"/>
  <c r="AY545" i="37"/>
  <c r="AR545" i="37"/>
  <c r="AV437" i="37"/>
  <c r="AH437" i="37"/>
  <c r="AO437" i="37"/>
  <c r="AC437" i="37"/>
  <c r="BB437" i="37"/>
  <c r="AU624" i="37"/>
  <c r="AB624" i="37"/>
  <c r="AG624" i="37"/>
  <c r="AN624" i="37"/>
  <c r="V624" i="37"/>
  <c r="X624" i="37"/>
  <c r="Z624" i="37"/>
  <c r="AR649" i="37"/>
  <c r="AK649" i="37"/>
  <c r="AY649" i="37"/>
  <c r="BC303" i="37"/>
  <c r="AW303" i="37"/>
  <c r="AI303" i="37"/>
  <c r="AP303" i="37"/>
  <c r="AH335" i="37"/>
  <c r="AO335" i="37"/>
  <c r="AV335" i="37"/>
  <c r="AC335" i="37"/>
  <c r="BB335" i="37"/>
  <c r="BD543" i="37"/>
  <c r="AJ543" i="37"/>
  <c r="AQ543" i="37"/>
  <c r="AX543" i="37"/>
  <c r="BC736" i="37"/>
  <c r="AI736" i="37"/>
  <c r="AW736" i="37"/>
  <c r="AP736" i="37"/>
  <c r="AV353" i="37"/>
  <c r="AH353" i="37"/>
  <c r="AO353" i="37"/>
  <c r="AC353" i="37"/>
  <c r="BB353" i="37"/>
  <c r="AH542" i="37"/>
  <c r="AO542" i="37"/>
  <c r="AV542" i="37"/>
  <c r="BB542" i="37"/>
  <c r="AC542" i="37"/>
  <c r="BC579" i="37"/>
  <c r="AP579" i="37"/>
  <c r="AI579" i="37"/>
  <c r="AW579" i="37"/>
  <c r="BC346" i="37"/>
  <c r="AI346" i="37"/>
  <c r="AP346" i="37"/>
  <c r="AW346" i="37"/>
  <c r="BC387" i="37"/>
  <c r="AI387" i="37"/>
  <c r="AP387" i="37"/>
  <c r="AW387" i="37"/>
  <c r="BC437" i="37"/>
  <c r="AW437" i="37"/>
  <c r="AI437" i="37"/>
  <c r="AP437" i="37"/>
  <c r="BD303" i="37"/>
  <c r="AX303" i="37"/>
  <c r="AJ303" i="37"/>
  <c r="AQ303" i="37"/>
  <c r="AK668" i="37"/>
  <c r="AR668" i="37"/>
  <c r="AY668" i="37"/>
  <c r="AR579" i="37"/>
  <c r="AK579" i="37"/>
  <c r="AY579" i="37"/>
  <c r="BD493" i="37"/>
  <c r="AQ493" i="37"/>
  <c r="AJ493" i="37"/>
  <c r="AX493" i="37"/>
  <c r="AJ545" i="37"/>
  <c r="AQ545" i="37"/>
  <c r="AX545" i="37"/>
  <c r="BD545" i="37"/>
  <c r="BC425" i="37"/>
  <c r="AI425" i="37"/>
  <c r="AP425" i="37"/>
  <c r="AW425" i="37"/>
  <c r="BB668" i="37"/>
  <c r="AH668" i="37"/>
  <c r="AO668" i="37"/>
  <c r="AV668" i="37"/>
  <c r="AC668" i="37"/>
  <c r="AH545" i="37"/>
  <c r="AO545" i="37"/>
  <c r="AV545" i="37"/>
  <c r="AC545" i="37"/>
  <c r="BB545" i="37"/>
  <c r="BC597" i="37"/>
  <c r="AI597" i="37"/>
  <c r="AP597" i="37"/>
  <c r="AW597" i="37"/>
  <c r="BD542" i="37"/>
  <c r="AJ542" i="37"/>
  <c r="AQ542" i="37"/>
  <c r="AX542" i="37"/>
  <c r="AR387" i="37"/>
  <c r="AY387" i="37"/>
  <c r="AK387" i="37"/>
  <c r="AR494" i="37"/>
  <c r="AY494" i="37"/>
  <c r="AK494" i="37"/>
  <c r="AK626" i="37"/>
  <c r="AR626" i="37"/>
  <c r="AY626" i="37"/>
  <c r="BC431" i="37"/>
  <c r="AI431" i="37"/>
  <c r="AP431" i="37"/>
  <c r="AW431" i="37"/>
  <c r="AY714" i="37"/>
  <c r="AK714" i="37"/>
  <c r="AR714" i="37"/>
  <c r="BD688" i="37"/>
  <c r="AX688" i="37"/>
  <c r="AJ688" i="37"/>
  <c r="AQ688" i="37"/>
  <c r="BD702" i="37"/>
  <c r="AX702" i="37"/>
  <c r="AQ702" i="37"/>
  <c r="AJ702" i="37"/>
  <c r="AY352" i="37"/>
  <c r="AK352" i="37"/>
  <c r="AR352" i="37"/>
  <c r="AK335" i="37"/>
  <c r="AR335" i="37"/>
  <c r="AY335" i="37"/>
  <c r="BD626" i="37"/>
  <c r="AQ626" i="37"/>
  <c r="AX626" i="37"/>
  <c r="AJ626" i="37"/>
  <c r="AK554" i="37"/>
  <c r="AR554" i="37"/>
  <c r="AY554" i="37"/>
  <c r="AV303" i="37"/>
  <c r="AH303" i="37"/>
  <c r="AO303" i="37"/>
  <c r="BB303" i="37"/>
  <c r="AC303" i="37"/>
  <c r="AK404" i="37"/>
  <c r="AR404" i="37"/>
  <c r="AY404" i="37"/>
  <c r="BD370" i="37"/>
  <c r="AJ370" i="37"/>
  <c r="AQ370" i="37"/>
  <c r="AX370" i="37"/>
  <c r="AN672" i="37"/>
  <c r="AU672" i="37"/>
  <c r="V672" i="37"/>
  <c r="X672" i="37"/>
  <c r="Z672" i="37"/>
  <c r="AB672" i="37"/>
  <c r="AG672" i="37"/>
  <c r="AY435" i="37"/>
  <c r="AK435" i="37"/>
  <c r="AR435" i="37"/>
  <c r="AH324" i="37"/>
  <c r="AO324" i="37"/>
  <c r="AV324" i="37"/>
  <c r="AC324" i="37"/>
  <c r="BB324" i="37"/>
  <c r="BD633" i="37"/>
  <c r="AX633" i="37"/>
  <c r="AQ633" i="37"/>
  <c r="AJ633" i="37"/>
  <c r="AO564" i="37"/>
  <c r="AV564" i="37"/>
  <c r="AH564" i="37"/>
  <c r="BB564" i="37"/>
  <c r="AC564" i="37"/>
  <c r="BW127" i="37"/>
  <c r="CB127" i="37" s="1"/>
  <c r="W127" i="37" s="1"/>
  <c r="BV127" i="37"/>
  <c r="CA127" i="37" s="1"/>
  <c r="U127" i="37" s="1"/>
  <c r="BX127" i="37"/>
  <c r="CC127" i="37" s="1"/>
  <c r="Y127" i="37" s="1"/>
  <c r="BU127" i="37"/>
  <c r="BZ127" i="37" s="1"/>
  <c r="S127" i="37" s="1"/>
  <c r="AG127" i="37" s="1"/>
  <c r="BY127" i="37"/>
  <c r="CD127" i="37" s="1"/>
  <c r="AA127" i="37" s="1"/>
  <c r="BX267" i="37"/>
  <c r="CC267" i="37" s="1"/>
  <c r="Y267" i="37" s="1"/>
  <c r="BW267" i="37"/>
  <c r="CB267" i="37" s="1"/>
  <c r="W267" i="37" s="1"/>
  <c r="BV267" i="37"/>
  <c r="CA267" i="37" s="1"/>
  <c r="U267" i="37" s="1"/>
  <c r="BU270" i="37"/>
  <c r="BZ270" i="37" s="1"/>
  <c r="S270" i="37" s="1"/>
  <c r="AG270" i="37" s="1"/>
  <c r="BW270" i="37"/>
  <c r="CB270" i="37" s="1"/>
  <c r="W270" i="37" s="1"/>
  <c r="BV270" i="37"/>
  <c r="CA270" i="37" s="1"/>
  <c r="U270" i="37" s="1"/>
  <c r="BX270" i="37"/>
  <c r="CC270" i="37" s="1"/>
  <c r="Y270" i="37" s="1"/>
  <c r="BY270" i="37"/>
  <c r="CD270" i="37" s="1"/>
  <c r="AA270" i="37" s="1"/>
  <c r="BX55" i="37"/>
  <c r="CC55" i="37" s="1"/>
  <c r="Y55" i="37" s="1"/>
  <c r="BV55" i="37"/>
  <c r="CA55" i="37" s="1"/>
  <c r="U55" i="37" s="1"/>
  <c r="BU55" i="37"/>
  <c r="BZ55" i="37" s="1"/>
  <c r="S55" i="37" s="1"/>
  <c r="AG55" i="37" s="1"/>
  <c r="BW55" i="37"/>
  <c r="CB55" i="37" s="1"/>
  <c r="W55" i="37" s="1"/>
  <c r="AY487" i="37"/>
  <c r="AK487" i="37"/>
  <c r="AR487" i="37"/>
  <c r="BC702" i="37"/>
  <c r="AP702" i="37"/>
  <c r="AI702" i="37"/>
  <c r="AW702" i="37"/>
  <c r="BC633" i="37"/>
  <c r="AW633" i="37"/>
  <c r="AI633" i="37"/>
  <c r="AP633" i="37"/>
  <c r="AR731" i="37"/>
  <c r="AK731" i="37"/>
  <c r="AY731" i="37"/>
  <c r="V351" i="37"/>
  <c r="X351" i="37"/>
  <c r="Z351" i="37"/>
  <c r="AB351" i="37"/>
  <c r="AG351" i="37"/>
  <c r="AN351" i="37"/>
  <c r="AU351" i="37"/>
  <c r="AY688" i="37"/>
  <c r="AK688" i="37"/>
  <c r="AR688" i="37"/>
  <c r="BC545" i="37"/>
  <c r="AI545" i="37"/>
  <c r="AP545" i="37"/>
  <c r="AW545" i="37"/>
  <c r="AY704" i="37"/>
  <c r="AK704" i="37"/>
  <c r="AR704" i="37"/>
  <c r="AO356" i="37"/>
  <c r="AV356" i="37"/>
  <c r="AH356" i="37"/>
  <c r="AC356" i="37"/>
  <c r="BB356" i="37"/>
  <c r="BC569" i="37"/>
  <c r="AI569" i="37"/>
  <c r="AW569" i="37"/>
  <c r="AP569" i="37"/>
  <c r="BD569" i="37"/>
  <c r="AJ569" i="37"/>
  <c r="AX569" i="37"/>
  <c r="AQ569" i="37"/>
  <c r="AR493" i="37"/>
  <c r="AK493" i="37"/>
  <c r="AY493" i="37"/>
  <c r="BC688" i="37"/>
  <c r="AW688" i="37"/>
  <c r="AP688" i="37"/>
  <c r="AI688" i="37"/>
  <c r="AH702" i="37"/>
  <c r="BB702" i="37"/>
  <c r="AO702" i="37"/>
  <c r="AV702" i="37"/>
  <c r="AC702" i="37"/>
  <c r="BC352" i="37"/>
  <c r="AW352" i="37"/>
  <c r="AI352" i="37"/>
  <c r="AP352" i="37"/>
  <c r="AI529" i="37"/>
  <c r="AP529" i="37"/>
  <c r="AW529" i="37"/>
  <c r="BC529" i="37"/>
  <c r="AC633" i="37"/>
  <c r="AR633" i="37"/>
  <c r="AY633" i="37"/>
  <c r="AK633" i="37"/>
  <c r="AP610" i="37"/>
  <c r="BC610" i="37"/>
  <c r="AI610" i="37"/>
  <c r="AW610" i="37"/>
  <c r="BC493" i="37"/>
  <c r="AI493" i="37"/>
  <c r="AP493" i="37"/>
  <c r="AW493" i="37"/>
  <c r="AR437" i="37"/>
  <c r="AY437" i="37"/>
  <c r="AK437" i="37"/>
  <c r="BD335" i="37"/>
  <c r="AJ335" i="37"/>
  <c r="AQ335" i="37"/>
  <c r="AX335" i="37"/>
  <c r="BB532" i="37"/>
  <c r="AH532" i="37"/>
  <c r="AV532" i="37"/>
  <c r="AO532" i="37"/>
  <c r="AC532" i="37"/>
  <c r="BD425" i="37"/>
  <c r="AQ425" i="37"/>
  <c r="AX425" i="37"/>
  <c r="AJ425" i="37"/>
  <c r="BC429" i="37"/>
  <c r="AI429" i="37"/>
  <c r="AP429" i="37"/>
  <c r="AW429" i="37"/>
  <c r="AC524" i="37"/>
  <c r="AH524" i="37"/>
  <c r="AO524" i="37"/>
  <c r="AV524" i="37"/>
  <c r="BB524" i="37"/>
  <c r="BB688" i="37"/>
  <c r="AO688" i="37"/>
  <c r="AV688" i="37"/>
  <c r="AH688" i="37"/>
  <c r="AC688" i="37"/>
  <c r="BC627" i="37"/>
  <c r="AW627" i="37"/>
  <c r="AP627" i="37"/>
  <c r="AI627" i="37"/>
  <c r="BD668" i="37"/>
  <c r="AJ668" i="37"/>
  <c r="AQ668" i="37"/>
  <c r="AX668" i="37"/>
  <c r="AY597" i="37"/>
  <c r="AK597" i="37"/>
  <c r="AR597" i="37"/>
  <c r="BB633" i="37"/>
  <c r="AV633" i="37"/>
  <c r="AH633" i="37"/>
  <c r="AO633" i="37"/>
  <c r="BD579" i="37"/>
  <c r="AQ579" i="37"/>
  <c r="AJ579" i="37"/>
  <c r="AX579" i="37"/>
  <c r="BC668" i="37"/>
  <c r="AI668" i="37"/>
  <c r="AP668" i="37"/>
  <c r="AW668" i="37"/>
  <c r="AH597" i="37"/>
  <c r="AO597" i="37"/>
  <c r="AV597" i="37"/>
  <c r="AC597" i="37"/>
  <c r="BB597" i="37"/>
  <c r="BB568" i="37"/>
  <c r="AO568" i="37"/>
  <c r="AH568" i="37"/>
  <c r="AV568" i="37"/>
  <c r="BD519" i="37"/>
  <c r="AQ519" i="37"/>
  <c r="AX519" i="37"/>
  <c r="AJ519" i="37"/>
  <c r="AY328" i="37"/>
  <c r="AK328" i="37"/>
  <c r="AR328" i="37"/>
  <c r="AY353" i="37"/>
  <c r="AK353" i="37"/>
  <c r="AR353" i="37"/>
  <c r="AK698" i="37"/>
  <c r="AY698" i="37"/>
  <c r="AR698" i="37"/>
  <c r="AO710" i="37"/>
  <c r="AV710" i="37"/>
  <c r="AH710" i="37"/>
  <c r="BB710" i="37"/>
  <c r="AC710" i="37"/>
  <c r="BD698" i="37"/>
  <c r="AJ698" i="37"/>
  <c r="AX698" i="37"/>
  <c r="AQ698" i="37"/>
  <c r="BC519" i="37"/>
  <c r="AW519" i="37"/>
  <c r="AP519" i="37"/>
  <c r="AI519" i="37"/>
  <c r="BD539" i="37"/>
  <c r="AX539" i="37"/>
  <c r="AJ539" i="37"/>
  <c r="AQ539" i="37"/>
  <c r="BB736" i="37"/>
  <c r="AV736" i="37"/>
  <c r="AH736" i="37"/>
  <c r="AO736" i="37"/>
  <c r="AC736" i="37"/>
  <c r="AY519" i="37"/>
  <c r="AK519" i="37"/>
  <c r="AR519" i="37"/>
  <c r="BD428" i="37"/>
  <c r="AJ428" i="37"/>
  <c r="AQ428" i="37"/>
  <c r="AX428" i="37"/>
  <c r="BC602" i="37"/>
  <c r="AI602" i="37"/>
  <c r="AP602" i="37"/>
  <c r="AW602" i="37"/>
  <c r="BD597" i="37"/>
  <c r="AJ597" i="37"/>
  <c r="AX597" i="37"/>
  <c r="AQ597" i="37"/>
  <c r="BD458" i="37"/>
  <c r="AX458" i="37"/>
  <c r="AJ458" i="37"/>
  <c r="AQ458" i="37"/>
  <c r="BB686" i="37"/>
  <c r="AV686" i="37"/>
  <c r="AO686" i="37"/>
  <c r="AH686" i="37"/>
  <c r="AC686" i="37"/>
  <c r="AW460" i="37"/>
  <c r="BC460" i="37"/>
  <c r="AI460" i="37"/>
  <c r="AP460" i="37"/>
  <c r="AO493" i="37"/>
  <c r="AH493" i="37"/>
  <c r="AV493" i="37"/>
  <c r="BB493" i="37"/>
  <c r="AC493" i="37"/>
  <c r="BC731" i="37"/>
  <c r="AI731" i="37"/>
  <c r="AP731" i="37"/>
  <c r="AW731" i="37"/>
  <c r="AR610" i="37"/>
  <c r="AY610" i="37"/>
  <c r="AK610" i="37"/>
  <c r="BD714" i="37"/>
  <c r="AX714" i="37"/>
  <c r="AJ714" i="37"/>
  <c r="AQ714" i="37"/>
  <c r="BB731" i="37"/>
  <c r="AH731" i="37"/>
  <c r="AO731" i="37"/>
  <c r="AV731" i="37"/>
  <c r="AC731" i="37"/>
  <c r="AR591" i="37"/>
  <c r="AY591" i="37"/>
  <c r="AK591" i="37"/>
  <c r="AO498" i="37"/>
  <c r="AH498" i="37"/>
  <c r="AV498" i="37"/>
  <c r="AC498" i="37"/>
  <c r="BB498" i="37"/>
  <c r="BD494" i="37"/>
  <c r="AQ494" i="37"/>
  <c r="AX494" i="37"/>
  <c r="AJ494" i="37"/>
  <c r="AK727" i="37"/>
  <c r="AR727" i="37"/>
  <c r="AY727" i="37"/>
  <c r="AV489" i="37"/>
  <c r="AO489" i="37"/>
  <c r="AH489" i="37"/>
  <c r="BB489" i="37"/>
  <c r="AC489" i="37"/>
  <c r="BC546" i="37"/>
  <c r="AI546" i="37"/>
  <c r="AP546" i="37"/>
  <c r="AW546" i="37"/>
  <c r="AK697" i="37"/>
  <c r="AY697" i="37"/>
  <c r="AR697" i="37"/>
  <c r="AH487" i="37"/>
  <c r="AO487" i="37"/>
  <c r="AV487" i="37"/>
  <c r="BB487" i="37"/>
  <c r="AC487" i="37"/>
  <c r="BC487" i="37"/>
  <c r="AI487" i="37"/>
  <c r="AP487" i="37"/>
  <c r="AW487" i="37"/>
  <c r="BC494" i="37"/>
  <c r="AP494" i="37"/>
  <c r="AI494" i="37"/>
  <c r="AW494" i="37"/>
  <c r="AH714" i="37"/>
  <c r="AO714" i="37"/>
  <c r="AV714" i="37"/>
  <c r="AC714" i="37"/>
  <c r="BB714" i="37"/>
  <c r="AK561" i="37"/>
  <c r="AR561" i="37"/>
  <c r="AR529" i="37"/>
  <c r="AK529" i="37"/>
  <c r="AY529" i="37"/>
  <c r="AK543" i="37"/>
  <c r="AR543" i="37"/>
  <c r="AY543" i="37"/>
  <c r="AR736" i="37"/>
  <c r="AK736" i="37"/>
  <c r="AY736" i="37"/>
  <c r="BC324" i="37"/>
  <c r="AI324" i="37"/>
  <c r="AP324" i="37"/>
  <c r="AW324" i="37"/>
  <c r="AY489" i="37"/>
  <c r="AR489" i="37"/>
  <c r="AK489" i="37"/>
  <c r="AK429" i="37"/>
  <c r="AR429" i="37"/>
  <c r="AY429" i="37"/>
  <c r="BD489" i="37"/>
  <c r="AQ489" i="37"/>
  <c r="AX489" i="37"/>
  <c r="AJ489" i="37"/>
  <c r="AW489" i="37"/>
  <c r="AP489" i="37"/>
  <c r="AI489" i="37"/>
  <c r="BC489" i="37"/>
  <c r="AR578" i="37"/>
  <c r="AK578" i="37"/>
  <c r="AY578" i="37"/>
  <c r="BD578" i="37"/>
  <c r="AQ578" i="37"/>
  <c r="AJ578" i="37"/>
  <c r="AX578" i="37"/>
  <c r="AH539" i="37"/>
  <c r="AO539" i="37"/>
  <c r="AV539" i="37"/>
  <c r="BB539" i="37"/>
  <c r="AC539" i="37"/>
  <c r="BD524" i="37"/>
  <c r="AJ524" i="37"/>
  <c r="AQ524" i="37"/>
  <c r="AX524" i="37"/>
  <c r="BC578" i="37"/>
  <c r="AI578" i="37"/>
  <c r="AP578" i="37"/>
  <c r="AW578" i="37"/>
  <c r="BC591" i="37"/>
  <c r="AP591" i="37"/>
  <c r="AW591" i="37"/>
  <c r="AI591" i="37"/>
  <c r="BB626" i="37"/>
  <c r="AO626" i="37"/>
  <c r="AV626" i="37"/>
  <c r="AH626" i="37"/>
  <c r="AC626" i="37"/>
  <c r="BC458" i="37"/>
  <c r="AW458" i="37"/>
  <c r="AI458" i="37"/>
  <c r="AP458" i="37"/>
  <c r="BD738" i="37"/>
  <c r="AJ738" i="37"/>
  <c r="AQ738" i="37"/>
  <c r="AX738" i="37"/>
  <c r="AP542" i="37"/>
  <c r="AI542" i="37"/>
  <c r="AW542" i="37"/>
  <c r="BC542" i="37"/>
  <c r="BB689" i="37"/>
  <c r="AH689" i="37"/>
  <c r="AO689" i="37"/>
  <c r="AV689" i="37"/>
  <c r="AC689" i="37"/>
  <c r="BD627" i="37"/>
  <c r="AQ627" i="37"/>
  <c r="AX627" i="37"/>
  <c r="AJ627" i="37"/>
  <c r="BC524" i="37"/>
  <c r="AI524" i="37"/>
  <c r="AP524" i="37"/>
  <c r="AW524" i="37"/>
  <c r="AX689" i="37"/>
  <c r="BD689" i="37"/>
  <c r="AJ689" i="37"/>
  <c r="AQ689" i="37"/>
  <c r="BC561" i="37"/>
  <c r="AW561" i="37"/>
  <c r="AI561" i="37"/>
  <c r="AP561" i="37"/>
  <c r="AN413" i="37"/>
  <c r="AU413" i="37"/>
  <c r="V413" i="37"/>
  <c r="X413" i="37"/>
  <c r="Z413" i="37"/>
  <c r="AB413" i="37"/>
  <c r="AG413" i="37"/>
  <c r="BD429" i="37"/>
  <c r="AJ429" i="37"/>
  <c r="AQ429" i="37"/>
  <c r="AX429" i="37"/>
  <c r="AH458" i="37"/>
  <c r="AO458" i="37"/>
  <c r="AV458" i="37"/>
  <c r="BB458" i="37"/>
  <c r="AC458" i="37"/>
  <c r="BC714" i="37"/>
  <c r="AI714" i="37"/>
  <c r="AP714" i="37"/>
  <c r="AW714" i="37"/>
  <c r="BC626" i="37"/>
  <c r="AI626" i="37"/>
  <c r="AP626" i="37"/>
  <c r="AW626" i="37"/>
  <c r="BB429" i="37"/>
  <c r="AH429" i="37"/>
  <c r="AO429" i="37"/>
  <c r="AV429" i="37"/>
  <c r="AC429" i="37"/>
  <c r="AY689" i="37"/>
  <c r="AR689" i="37"/>
  <c r="AK689" i="37"/>
  <c r="BB435" i="37"/>
  <c r="AV435" i="37"/>
  <c r="AH435" i="37"/>
  <c r="AO435" i="37"/>
  <c r="AC435" i="37"/>
  <c r="BC689" i="37"/>
  <c r="AW689" i="37"/>
  <c r="AP689" i="37"/>
  <c r="AI689" i="37"/>
  <c r="BD554" i="37"/>
  <c r="AJ554" i="37"/>
  <c r="AQ554" i="37"/>
  <c r="AX554" i="37"/>
  <c r="AY303" i="37"/>
  <c r="AK303" i="37"/>
  <c r="AR303" i="37"/>
  <c r="BB727" i="37"/>
  <c r="AH727" i="37"/>
  <c r="AO727" i="37"/>
  <c r="AV727" i="37"/>
  <c r="AC727" i="37"/>
  <c r="AX561" i="37"/>
  <c r="AJ561" i="37"/>
  <c r="AQ561" i="37"/>
  <c r="BB543" i="37"/>
  <c r="AH543" i="37"/>
  <c r="AO543" i="37"/>
  <c r="AV543" i="37"/>
  <c r="AC543" i="37"/>
  <c r="BD437" i="37"/>
  <c r="AQ437" i="37"/>
  <c r="AX437" i="37"/>
  <c r="AJ437" i="37"/>
  <c r="AV513" i="37"/>
  <c r="AH513" i="37"/>
  <c r="AO513" i="37"/>
  <c r="BB513" i="37"/>
  <c r="AC513" i="37"/>
  <c r="BD353" i="37"/>
  <c r="AX353" i="37"/>
  <c r="AJ353" i="37"/>
  <c r="AQ353" i="37"/>
  <c r="X372" i="37"/>
  <c r="Z372" i="37"/>
  <c r="AB372" i="37"/>
  <c r="AG372" i="37"/>
  <c r="AN372" i="37"/>
  <c r="AU372" i="37"/>
  <c r="V372" i="37"/>
  <c r="AN684" i="37"/>
  <c r="AU684" i="37"/>
  <c r="V684" i="37"/>
  <c r="X684" i="37"/>
  <c r="Z684" i="37"/>
  <c r="AB684" i="37"/>
  <c r="AG684" i="37"/>
  <c r="Z505" i="37"/>
  <c r="AN505" i="37"/>
  <c r="V505" i="37"/>
  <c r="X505" i="37"/>
  <c r="AB505" i="37"/>
  <c r="AG505" i="37"/>
  <c r="AU505" i="37"/>
  <c r="AB596" i="37"/>
  <c r="AG596" i="37"/>
  <c r="Z596" i="37"/>
  <c r="AN596" i="37"/>
  <c r="V596" i="37"/>
  <c r="X596" i="37"/>
  <c r="AU596" i="37"/>
  <c r="AU440" i="37"/>
  <c r="V440" i="37"/>
  <c r="X440" i="37"/>
  <c r="Z440" i="37"/>
  <c r="AB440" i="37"/>
  <c r="AG440" i="37"/>
  <c r="AN440" i="37"/>
  <c r="AU377" i="37"/>
  <c r="V377" i="37"/>
  <c r="X377" i="37"/>
  <c r="AB377" i="37"/>
  <c r="Z377" i="37"/>
  <c r="AG377" i="37"/>
  <c r="AN377" i="37"/>
  <c r="BB610" i="37"/>
  <c r="AO610" i="37"/>
  <c r="AV610" i="37"/>
  <c r="AH610" i="37"/>
  <c r="AC610" i="37"/>
  <c r="AY587" i="37"/>
  <c r="AK587" i="37"/>
  <c r="AR587" i="37"/>
  <c r="AW662" i="37"/>
  <c r="BC662" i="37"/>
  <c r="AI662" i="37"/>
  <c r="AP662" i="37"/>
  <c r="BC345" i="37"/>
  <c r="AI345" i="37"/>
  <c r="AP345" i="37"/>
  <c r="AW345" i="37"/>
  <c r="BC521" i="37"/>
  <c r="AP521" i="37"/>
  <c r="AW521" i="37"/>
  <c r="AI521" i="37"/>
  <c r="AR344" i="37"/>
  <c r="AY344" i="37"/>
  <c r="AK344" i="37"/>
  <c r="BC547" i="37"/>
  <c r="AW547" i="37"/>
  <c r="AI547" i="37"/>
  <c r="AP547" i="37"/>
  <c r="BB486" i="37"/>
  <c r="AH486" i="37"/>
  <c r="AO486" i="37"/>
  <c r="AV486" i="37"/>
  <c r="AC486" i="37"/>
  <c r="AG648" i="37"/>
  <c r="AB648" i="37"/>
  <c r="AU648" i="37"/>
  <c r="V648" i="37"/>
  <c r="X648" i="37"/>
  <c r="Z648" i="37"/>
  <c r="AN648" i="37"/>
  <c r="AY458" i="37"/>
  <c r="AK458" i="37"/>
  <c r="AR458" i="37"/>
  <c r="AR425" i="37"/>
  <c r="AK425" i="37"/>
  <c r="AY425" i="37"/>
  <c r="AH417" i="37"/>
  <c r="AO417" i="37"/>
  <c r="AV417" i="37"/>
  <c r="BB417" i="37"/>
  <c r="AC417" i="37"/>
  <c r="AK409" i="37"/>
  <c r="BD675" i="37"/>
  <c r="AJ675" i="37"/>
  <c r="AQ675" i="37"/>
  <c r="AX675" i="37"/>
  <c r="AV682" i="37"/>
  <c r="AO682" i="37"/>
  <c r="AH682" i="37"/>
  <c r="AC682" i="37"/>
  <c r="BB682" i="37"/>
  <c r="AY608" i="37"/>
  <c r="AK608" i="37"/>
  <c r="AR608" i="37"/>
  <c r="AR696" i="37"/>
  <c r="AY696" i="37"/>
  <c r="AK696" i="37"/>
  <c r="BC652" i="37"/>
  <c r="AI652" i="37"/>
  <c r="AW652" i="37"/>
  <c r="AP652" i="37"/>
  <c r="BC583" i="37"/>
  <c r="AI583" i="37"/>
  <c r="BD649" i="37"/>
  <c r="AJ649" i="37"/>
  <c r="AX649" i="37"/>
  <c r="AQ649" i="37"/>
  <c r="AJ654" i="37"/>
  <c r="AQ654" i="37"/>
  <c r="AX654" i="37"/>
  <c r="BD654" i="37"/>
  <c r="AK348" i="37"/>
  <c r="AR348" i="37"/>
  <c r="AY348" i="37"/>
  <c r="BC318" i="37"/>
  <c r="AP318" i="37"/>
  <c r="AW318" i="37"/>
  <c r="AI318" i="37"/>
  <c r="Z457" i="37"/>
  <c r="AG457" i="37"/>
  <c r="V457" i="37"/>
  <c r="X457" i="37"/>
  <c r="AB457" i="37"/>
  <c r="AN457" i="37"/>
  <c r="AU457" i="37"/>
  <c r="X613" i="37"/>
  <c r="Z613" i="37"/>
  <c r="AB613" i="37"/>
  <c r="AG613" i="37"/>
  <c r="AU613" i="37"/>
  <c r="V613" i="37"/>
  <c r="AN613" i="37"/>
  <c r="V476" i="37"/>
  <c r="X476" i="37"/>
  <c r="AB476" i="37"/>
  <c r="AG476" i="37"/>
  <c r="Z476" i="37"/>
  <c r="AN476" i="37"/>
  <c r="AU476" i="37"/>
  <c r="V661" i="37"/>
  <c r="X661" i="37"/>
  <c r="AN661" i="37"/>
  <c r="AU661" i="37"/>
  <c r="Z661" i="37"/>
  <c r="AB661" i="37"/>
  <c r="AG661" i="37"/>
  <c r="BD587" i="37"/>
  <c r="AJ587" i="37"/>
  <c r="AQ587" i="37"/>
  <c r="AX587" i="37"/>
  <c r="BB662" i="37"/>
  <c r="AH662" i="37"/>
  <c r="AO662" i="37"/>
  <c r="AV662" i="37"/>
  <c r="AC662" i="37"/>
  <c r="BC448" i="37"/>
  <c r="AW448" i="37"/>
  <c r="AI448" i="37"/>
  <c r="AP448" i="37"/>
  <c r="BD697" i="37"/>
  <c r="AX697" i="37"/>
  <c r="AJ697" i="37"/>
  <c r="AQ697" i="37"/>
  <c r="AR503" i="37"/>
  <c r="AK503" i="37"/>
  <c r="AY503" i="37"/>
  <c r="BD345" i="37"/>
  <c r="AJ345" i="37"/>
  <c r="AQ345" i="37"/>
  <c r="AX345" i="37"/>
  <c r="AH598" i="37"/>
  <c r="AO598" i="37"/>
  <c r="AV598" i="37"/>
  <c r="BB598" i="37"/>
  <c r="AV521" i="37"/>
  <c r="AH521" i="37"/>
  <c r="AO521" i="37"/>
  <c r="BB521" i="37"/>
  <c r="AC521" i="37"/>
  <c r="AY459" i="37"/>
  <c r="AK459" i="37"/>
  <c r="AR459" i="37"/>
  <c r="AK370" i="37"/>
  <c r="AR370" i="37"/>
  <c r="AY370" i="37"/>
  <c r="AQ344" i="37"/>
  <c r="AX344" i="37"/>
  <c r="BD344" i="37"/>
  <c r="AJ344" i="37"/>
  <c r="BB547" i="37"/>
  <c r="AH547" i="37"/>
  <c r="AO547" i="37"/>
  <c r="AV547" i="37"/>
  <c r="AC547" i="37"/>
  <c r="AN611" i="37"/>
  <c r="AU611" i="37"/>
  <c r="V611" i="37"/>
  <c r="AG611" i="37"/>
  <c r="X611" i="37"/>
  <c r="Z611" i="37"/>
  <c r="AB611" i="37"/>
  <c r="T611" i="37"/>
  <c r="BC409" i="37"/>
  <c r="AW409" i="37"/>
  <c r="AI409" i="37"/>
  <c r="AP409" i="37"/>
  <c r="AI669" i="37"/>
  <c r="AP669" i="37"/>
  <c r="AW669" i="37"/>
  <c r="BC669" i="37"/>
  <c r="BD464" i="37"/>
  <c r="AQ464" i="37"/>
  <c r="AX464" i="37"/>
  <c r="AJ464" i="37"/>
  <c r="AK717" i="37"/>
  <c r="AY717" i="37"/>
  <c r="AR717" i="37"/>
  <c r="AK646" i="37"/>
  <c r="AR646" i="37"/>
  <c r="AY646" i="37"/>
  <c r="BC428" i="37"/>
  <c r="AI428" i="37"/>
  <c r="AP428" i="37"/>
  <c r="AW428" i="37"/>
  <c r="BC675" i="37"/>
  <c r="AI675" i="37"/>
  <c r="AP675" i="37"/>
  <c r="AW675" i="37"/>
  <c r="BD379" i="37"/>
  <c r="AQ379" i="37"/>
  <c r="AJ379" i="37"/>
  <c r="AX379" i="37"/>
  <c r="BB652" i="37"/>
  <c r="AH652" i="37"/>
  <c r="AO652" i="37"/>
  <c r="AV652" i="37"/>
  <c r="AC652" i="37"/>
  <c r="AY363" i="37"/>
  <c r="AK363" i="37"/>
  <c r="AR363" i="37"/>
  <c r="BB725" i="37"/>
  <c r="AV725" i="37"/>
  <c r="AH725" i="37"/>
  <c r="AO725" i="37"/>
  <c r="AC725" i="37"/>
  <c r="BC649" i="37"/>
  <c r="AW649" i="37"/>
  <c r="AI649" i="37"/>
  <c r="AP649" i="37"/>
  <c r="BD364" i="37"/>
  <c r="AX364" i="37"/>
  <c r="AJ364" i="37"/>
  <c r="AQ364" i="37"/>
  <c r="AK449" i="37"/>
  <c r="AR449" i="37"/>
  <c r="AY449" i="37"/>
  <c r="AR330" i="37"/>
  <c r="AY330" i="37"/>
  <c r="AK330" i="37"/>
  <c r="AS606" i="37"/>
  <c r="AT606" i="37" s="1"/>
  <c r="AZ606" i="37"/>
  <c r="BA606" i="37" s="1"/>
  <c r="AD606" i="37"/>
  <c r="AE606" i="37" s="1"/>
  <c r="BD348" i="37"/>
  <c r="AJ348" i="37"/>
  <c r="AQ348" i="37"/>
  <c r="AX348" i="37"/>
  <c r="AO318" i="37"/>
  <c r="AV318" i="37"/>
  <c r="AH318" i="37"/>
  <c r="BB318" i="37"/>
  <c r="AC318" i="37"/>
  <c r="AG582" i="37"/>
  <c r="V582" i="37"/>
  <c r="X582" i="37"/>
  <c r="Z582" i="37"/>
  <c r="AB582" i="37"/>
  <c r="AN582" i="37"/>
  <c r="AU582" i="37"/>
  <c r="V484" i="37"/>
  <c r="AB484" i="37"/>
  <c r="AG484" i="37"/>
  <c r="X484" i="37"/>
  <c r="Z484" i="37"/>
  <c r="AN484" i="37"/>
  <c r="AU484" i="37"/>
  <c r="V475" i="37"/>
  <c r="X475" i="37"/>
  <c r="Z475" i="37"/>
  <c r="AB475" i="37"/>
  <c r="AG475" i="37"/>
  <c r="AN475" i="37"/>
  <c r="AU475" i="37"/>
  <c r="AK415" i="37"/>
  <c r="AR415" i="37"/>
  <c r="AY415" i="37"/>
  <c r="BD488" i="37"/>
  <c r="AX488" i="37"/>
  <c r="AJ488" i="37"/>
  <c r="AQ488" i="37"/>
  <c r="BC587" i="37"/>
  <c r="AP587" i="37"/>
  <c r="AI587" i="37"/>
  <c r="AW587" i="37"/>
  <c r="BD503" i="37"/>
  <c r="AJ503" i="37"/>
  <c r="AQ503" i="37"/>
  <c r="AX503" i="37"/>
  <c r="AK333" i="37"/>
  <c r="AR333" i="37"/>
  <c r="AY333" i="37"/>
  <c r="BD671" i="37"/>
  <c r="AX671" i="37"/>
  <c r="AQ671" i="37"/>
  <c r="AJ671" i="37"/>
  <c r="AK585" i="37"/>
  <c r="AR585" i="37"/>
  <c r="AY585" i="37"/>
  <c r="AP344" i="37"/>
  <c r="AW344" i="37"/>
  <c r="BC344" i="37"/>
  <c r="AI344" i="37"/>
  <c r="AY695" i="37"/>
  <c r="AK695" i="37"/>
  <c r="AR695" i="37"/>
  <c r="BD375" i="37"/>
  <c r="AJ375" i="37"/>
  <c r="AX375" i="37"/>
  <c r="AQ375" i="37"/>
  <c r="AO669" i="37"/>
  <c r="AV669" i="37"/>
  <c r="AH669" i="37"/>
  <c r="BB669" i="37"/>
  <c r="V553" i="37"/>
  <c r="X553" i="37"/>
  <c r="AB553" i="37"/>
  <c r="AN553" i="37"/>
  <c r="AU553" i="37"/>
  <c r="Z553" i="37"/>
  <c r="AG553" i="37"/>
  <c r="AV464" i="37"/>
  <c r="AH464" i="37"/>
  <c r="AO464" i="37"/>
  <c r="AC464" i="37"/>
  <c r="BB464" i="37"/>
  <c r="BD717" i="37"/>
  <c r="AX717" i="37"/>
  <c r="AJ717" i="37"/>
  <c r="AQ717" i="37"/>
  <c r="AR362" i="37"/>
  <c r="AK362" i="37"/>
  <c r="AY362" i="37"/>
  <c r="BD646" i="37"/>
  <c r="AJ646" i="37"/>
  <c r="AQ646" i="37"/>
  <c r="AX646" i="37"/>
  <c r="BC608" i="37"/>
  <c r="AW608" i="37"/>
  <c r="AI608" i="37"/>
  <c r="AP608" i="37"/>
  <c r="BD363" i="37"/>
  <c r="AX363" i="37"/>
  <c r="AJ363" i="37"/>
  <c r="AQ363" i="37"/>
  <c r="AY498" i="37"/>
  <c r="AK498" i="37"/>
  <c r="AR498" i="37"/>
  <c r="AO649" i="37"/>
  <c r="AH649" i="37"/>
  <c r="AV649" i="37"/>
  <c r="BB649" i="37"/>
  <c r="AC649" i="37"/>
  <c r="BC364" i="37"/>
  <c r="AW364" i="37"/>
  <c r="AI364" i="37"/>
  <c r="AP364" i="37"/>
  <c r="AY461" i="37"/>
  <c r="AK461" i="37"/>
  <c r="AR461" i="37"/>
  <c r="BD449" i="37"/>
  <c r="AJ449" i="37"/>
  <c r="AQ449" i="37"/>
  <c r="AX449" i="37"/>
  <c r="BD330" i="37"/>
  <c r="AQ330" i="37"/>
  <c r="AX330" i="37"/>
  <c r="AJ330" i="37"/>
  <c r="BC348" i="37"/>
  <c r="AI348" i="37"/>
  <c r="AP348" i="37"/>
  <c r="AW348" i="37"/>
  <c r="V391" i="37"/>
  <c r="X391" i="37"/>
  <c r="Z391" i="37"/>
  <c r="AB391" i="37"/>
  <c r="AG391" i="37"/>
  <c r="AN391" i="37"/>
  <c r="AU391" i="37"/>
  <c r="AG551" i="37"/>
  <c r="X551" i="37"/>
  <c r="Z551" i="37"/>
  <c r="AB551" i="37"/>
  <c r="AN551" i="37"/>
  <c r="AU551" i="37"/>
  <c r="V551" i="37"/>
  <c r="V637" i="37"/>
  <c r="X637" i="37"/>
  <c r="Z637" i="37"/>
  <c r="AB637" i="37"/>
  <c r="AG637" i="37"/>
  <c r="AN637" i="37"/>
  <c r="AU637" i="37"/>
  <c r="AG308" i="37"/>
  <c r="AN308" i="37"/>
  <c r="AU308" i="37"/>
  <c r="V308" i="37"/>
  <c r="X308" i="37"/>
  <c r="Z308" i="37"/>
  <c r="AB308" i="37"/>
  <c r="BD415" i="37"/>
  <c r="AJ415" i="37"/>
  <c r="AQ415" i="37"/>
  <c r="AX415" i="37"/>
  <c r="BC488" i="37"/>
  <c r="AW488" i="37"/>
  <c r="AP488" i="37"/>
  <c r="AI488" i="37"/>
  <c r="BB587" i="37"/>
  <c r="AO587" i="37"/>
  <c r="AH587" i="37"/>
  <c r="AV587" i="37"/>
  <c r="AC587" i="37"/>
  <c r="AR687" i="37"/>
  <c r="AY687" i="37"/>
  <c r="AK687" i="37"/>
  <c r="BC697" i="37"/>
  <c r="AW697" i="37"/>
  <c r="AI697" i="37"/>
  <c r="AP697" i="37"/>
  <c r="BD333" i="37"/>
  <c r="AJ333" i="37"/>
  <c r="AQ333" i="37"/>
  <c r="AX333" i="37"/>
  <c r="AK567" i="37"/>
  <c r="AR567" i="37"/>
  <c r="AY567" i="37"/>
  <c r="BD585" i="37"/>
  <c r="AJ585" i="37"/>
  <c r="AQ585" i="37"/>
  <c r="AX585" i="37"/>
  <c r="BC370" i="37"/>
  <c r="AI370" i="37"/>
  <c r="AP370" i="37"/>
  <c r="AW370" i="37"/>
  <c r="AO344" i="37"/>
  <c r="AV344" i="37"/>
  <c r="AH344" i="37"/>
  <c r="AL344" i="37" s="1"/>
  <c r="AM344" i="37" s="1"/>
  <c r="AC344" i="37"/>
  <c r="BB344" i="37"/>
  <c r="AY700" i="37"/>
  <c r="AK700" i="37"/>
  <c r="AR700" i="37"/>
  <c r="BD485" i="37"/>
  <c r="AJ485" i="37"/>
  <c r="AQ485" i="37"/>
  <c r="AX485" i="37"/>
  <c r="AK486" i="37"/>
  <c r="AR486" i="37"/>
  <c r="AY486" i="37"/>
  <c r="AH425" i="37"/>
  <c r="AO425" i="37"/>
  <c r="AV425" i="37"/>
  <c r="AC425" i="37"/>
  <c r="BB425" i="37"/>
  <c r="BC695" i="37"/>
  <c r="AW695" i="37"/>
  <c r="AI695" i="37"/>
  <c r="AP695" i="37"/>
  <c r="BC375" i="37"/>
  <c r="AI375" i="37"/>
  <c r="AW375" i="37"/>
  <c r="AP375" i="37"/>
  <c r="BC717" i="37"/>
  <c r="AW717" i="37"/>
  <c r="AI717" i="37"/>
  <c r="AP717" i="37"/>
  <c r="AJ362" i="37"/>
  <c r="AQ362" i="37"/>
  <c r="AX362" i="37"/>
  <c r="BD362" i="37"/>
  <c r="BC646" i="37"/>
  <c r="AI646" i="37"/>
  <c r="AP646" i="37"/>
  <c r="AW646" i="37"/>
  <c r="AH428" i="37"/>
  <c r="AO428" i="37"/>
  <c r="AV428" i="37"/>
  <c r="BB428" i="37"/>
  <c r="AC428" i="37"/>
  <c r="BB734" i="37"/>
  <c r="AO734" i="37"/>
  <c r="AH734" i="37"/>
  <c r="AV734" i="37"/>
  <c r="AV608" i="37"/>
  <c r="AO608" i="37"/>
  <c r="AH608" i="37"/>
  <c r="BB608" i="37"/>
  <c r="AR379" i="37"/>
  <c r="AK379" i="37"/>
  <c r="AY379" i="37"/>
  <c r="BC363" i="37"/>
  <c r="AI363" i="37"/>
  <c r="AW363" i="37"/>
  <c r="AP363" i="37"/>
  <c r="BC378" i="37"/>
  <c r="AI378" i="37"/>
  <c r="AP378" i="37"/>
  <c r="AW378" i="37"/>
  <c r="AK583" i="37"/>
  <c r="AR583" i="37"/>
  <c r="AY583" i="37"/>
  <c r="BD498" i="37"/>
  <c r="AQ498" i="37"/>
  <c r="AJ498" i="37"/>
  <c r="AX498" i="37"/>
  <c r="AV364" i="37"/>
  <c r="AH364" i="37"/>
  <c r="AO364" i="37"/>
  <c r="BB364" i="37"/>
  <c r="AC364" i="37"/>
  <c r="BB461" i="37"/>
  <c r="AV461" i="37"/>
  <c r="AH461" i="37"/>
  <c r="AO461" i="37"/>
  <c r="AC461" i="37"/>
  <c r="BC449" i="37"/>
  <c r="AI449" i="37"/>
  <c r="AP449" i="37"/>
  <c r="AW449" i="37"/>
  <c r="BC532" i="37"/>
  <c r="AW532" i="37"/>
  <c r="AI532" i="37"/>
  <c r="AP532" i="37"/>
  <c r="BD436" i="37"/>
  <c r="AQ436" i="37"/>
  <c r="AX436" i="37"/>
  <c r="AJ436" i="37"/>
  <c r="BC330" i="37"/>
  <c r="AW330" i="37"/>
  <c r="AI330" i="37"/>
  <c r="AP330" i="37"/>
  <c r="AY341" i="37"/>
  <c r="AK341" i="37"/>
  <c r="AR341" i="37"/>
  <c r="AH348" i="37"/>
  <c r="AO348" i="37"/>
  <c r="AV348" i="37"/>
  <c r="AC348" i="37"/>
  <c r="BB348" i="37"/>
  <c r="V390" i="37"/>
  <c r="X390" i="37"/>
  <c r="Z390" i="37"/>
  <c r="AB390" i="37"/>
  <c r="AG390" i="37"/>
  <c r="AN390" i="37"/>
  <c r="AU390" i="37"/>
  <c r="V302" i="37"/>
  <c r="X302" i="37"/>
  <c r="Z302" i="37"/>
  <c r="AB302" i="37"/>
  <c r="AG302" i="37"/>
  <c r="AN302" i="37"/>
  <c r="AU302" i="37"/>
  <c r="AU365" i="37"/>
  <c r="V365" i="37"/>
  <c r="X365" i="37"/>
  <c r="Z365" i="37"/>
  <c r="AB365" i="37"/>
  <c r="AG365" i="37"/>
  <c r="AN365" i="37"/>
  <c r="AU354" i="37"/>
  <c r="V354" i="37"/>
  <c r="X354" i="37"/>
  <c r="Z354" i="37"/>
  <c r="AB354" i="37"/>
  <c r="AG354" i="37"/>
  <c r="AN354" i="37"/>
  <c r="X384" i="37"/>
  <c r="Z384" i="37"/>
  <c r="AB384" i="37"/>
  <c r="AN384" i="37"/>
  <c r="V384" i="37"/>
  <c r="AG384" i="37"/>
  <c r="AU384" i="37"/>
  <c r="AN306" i="37"/>
  <c r="AU306" i="37"/>
  <c r="V306" i="37"/>
  <c r="X306" i="37"/>
  <c r="Z306" i="37"/>
  <c r="AB306" i="37"/>
  <c r="AG306" i="37"/>
  <c r="BD565" i="37"/>
  <c r="AQ565" i="37"/>
  <c r="AX565" i="37"/>
  <c r="AJ565" i="37"/>
  <c r="BC415" i="37"/>
  <c r="AI415" i="37"/>
  <c r="AP415" i="37"/>
  <c r="AW415" i="37"/>
  <c r="AK540" i="37"/>
  <c r="AR540" i="37"/>
  <c r="AY540" i="37"/>
  <c r="AY342" i="37"/>
  <c r="AK342" i="37"/>
  <c r="AR342" i="37"/>
  <c r="BC687" i="37"/>
  <c r="AW687" i="37"/>
  <c r="AI687" i="37"/>
  <c r="AP687" i="37"/>
  <c r="BC333" i="37"/>
  <c r="AI333" i="37"/>
  <c r="AP333" i="37"/>
  <c r="AW333" i="37"/>
  <c r="AO671" i="37"/>
  <c r="AV671" i="37"/>
  <c r="AH671" i="37"/>
  <c r="BB671" i="37"/>
  <c r="BD567" i="37"/>
  <c r="AQ567" i="37"/>
  <c r="AJ567" i="37"/>
  <c r="AX567" i="37"/>
  <c r="BC585" i="37"/>
  <c r="AI585" i="37"/>
  <c r="AP585" i="37"/>
  <c r="AW585" i="37"/>
  <c r="AX459" i="37"/>
  <c r="BD459" i="37"/>
  <c r="AJ459" i="37"/>
  <c r="AQ459" i="37"/>
  <c r="AH370" i="37"/>
  <c r="AV370" i="37"/>
  <c r="AO370" i="37"/>
  <c r="AC370" i="37"/>
  <c r="BB370" i="37"/>
  <c r="BC486" i="37"/>
  <c r="AI486" i="37"/>
  <c r="AP486" i="37"/>
  <c r="AW486" i="37"/>
  <c r="AH375" i="37"/>
  <c r="AV375" i="37"/>
  <c r="AO375" i="37"/>
  <c r="AC375" i="37"/>
  <c r="BB375" i="37"/>
  <c r="BC359" i="37"/>
  <c r="AI359" i="37"/>
  <c r="AP359" i="37"/>
  <c r="AW359" i="37"/>
  <c r="AV717" i="37"/>
  <c r="AH717" i="37"/>
  <c r="AO717" i="37"/>
  <c r="AC717" i="37"/>
  <c r="BB717" i="37"/>
  <c r="BC362" i="37"/>
  <c r="AI362" i="37"/>
  <c r="AP362" i="37"/>
  <c r="AW362" i="37"/>
  <c r="AH646" i="37"/>
  <c r="AO646" i="37"/>
  <c r="AV646" i="37"/>
  <c r="AC646" i="37"/>
  <c r="BB646" i="37"/>
  <c r="BB660" i="37"/>
  <c r="AH660" i="37"/>
  <c r="AO660" i="37"/>
  <c r="AV660" i="37"/>
  <c r="AC660" i="37"/>
  <c r="AW734" i="37"/>
  <c r="BC379" i="37"/>
  <c r="AI379" i="37"/>
  <c r="AP379" i="37"/>
  <c r="AW379" i="37"/>
  <c r="BB363" i="37"/>
  <c r="AH363" i="37"/>
  <c r="AV363" i="37"/>
  <c r="AO363" i="37"/>
  <c r="AC363" i="37"/>
  <c r="AY378" i="37"/>
  <c r="AK378" i="37"/>
  <c r="AR378" i="37"/>
  <c r="BD583" i="37"/>
  <c r="AJ583" i="37"/>
  <c r="AQ583" i="37"/>
  <c r="AX583" i="37"/>
  <c r="BD444" i="37"/>
  <c r="AJ444" i="37"/>
  <c r="AQ444" i="37"/>
  <c r="AX444" i="37"/>
  <c r="BC498" i="37"/>
  <c r="AI498" i="37"/>
  <c r="AP498" i="37"/>
  <c r="AW498" i="37"/>
  <c r="BC436" i="37"/>
  <c r="AW436" i="37"/>
  <c r="AI436" i="37"/>
  <c r="AP436" i="37"/>
  <c r="AV330" i="37"/>
  <c r="BB330" i="37"/>
  <c r="AH330" i="37"/>
  <c r="AO330" i="37"/>
  <c r="AC330" i="37"/>
  <c r="AY460" i="37"/>
  <c r="AK460" i="37"/>
  <c r="AR460" i="37"/>
  <c r="BD546" i="37"/>
  <c r="AJ546" i="37"/>
  <c r="AQ546" i="37"/>
  <c r="AX546" i="37"/>
  <c r="BC654" i="37"/>
  <c r="AI654" i="37"/>
  <c r="AP654" i="37"/>
  <c r="AW654" i="37"/>
  <c r="V601" i="37"/>
  <c r="AB601" i="37"/>
  <c r="AN601" i="37"/>
  <c r="AU601" i="37"/>
  <c r="Z601" i="37"/>
  <c r="AG601" i="37"/>
  <c r="X601" i="37"/>
  <c r="V617" i="37"/>
  <c r="X617" i="37"/>
  <c r="AG617" i="37"/>
  <c r="Z617" i="37"/>
  <c r="AB617" i="37"/>
  <c r="AN617" i="37"/>
  <c r="AU617" i="37"/>
  <c r="X580" i="37"/>
  <c r="Z580" i="37"/>
  <c r="AN580" i="37"/>
  <c r="V580" i="37"/>
  <c r="AB580" i="37"/>
  <c r="AG580" i="37"/>
  <c r="AU580" i="37"/>
  <c r="AN331" i="37"/>
  <c r="AU331" i="37"/>
  <c r="V331" i="37"/>
  <c r="X331" i="37"/>
  <c r="Z331" i="37"/>
  <c r="AB331" i="37"/>
  <c r="AG331" i="37"/>
  <c r="V374" i="37"/>
  <c r="AG374" i="37"/>
  <c r="AN374" i="37"/>
  <c r="AU374" i="37"/>
  <c r="Z374" i="37"/>
  <c r="AB374" i="37"/>
  <c r="X374" i="37"/>
  <c r="AJ540" i="37"/>
  <c r="AX540" i="37"/>
  <c r="AQ540" i="37"/>
  <c r="BD540" i="37"/>
  <c r="BD342" i="37"/>
  <c r="AX342" i="37"/>
  <c r="AJ342" i="37"/>
  <c r="AQ342" i="37"/>
  <c r="AY304" i="37"/>
  <c r="AK304" i="37"/>
  <c r="AR304" i="37"/>
  <c r="AK448" i="37"/>
  <c r="AR448" i="37"/>
  <c r="AY448" i="37"/>
  <c r="AH471" i="37"/>
  <c r="AO471" i="37"/>
  <c r="AV471" i="37"/>
  <c r="BB471" i="37"/>
  <c r="AC471" i="37"/>
  <c r="AH333" i="37"/>
  <c r="AO333" i="37"/>
  <c r="AV333" i="37"/>
  <c r="AC333" i="37"/>
  <c r="BB333" i="37"/>
  <c r="AK430" i="37"/>
  <c r="AR430" i="37"/>
  <c r="AY430" i="37"/>
  <c r="BC567" i="37"/>
  <c r="AI567" i="37"/>
  <c r="AP567" i="37"/>
  <c r="AW567" i="37"/>
  <c r="AH459" i="37"/>
  <c r="AO459" i="37"/>
  <c r="AV459" i="37"/>
  <c r="AC459" i="37"/>
  <c r="BB459" i="37"/>
  <c r="AO700" i="37"/>
  <c r="AV700" i="37"/>
  <c r="AH700" i="37"/>
  <c r="AC700" i="37"/>
  <c r="BB700" i="37"/>
  <c r="AK665" i="37"/>
  <c r="AR665" i="37"/>
  <c r="AY665" i="37"/>
  <c r="V325" i="37"/>
  <c r="X325" i="37"/>
  <c r="Z325" i="37"/>
  <c r="AB325" i="37"/>
  <c r="AG325" i="37"/>
  <c r="AN325" i="37"/>
  <c r="AU325" i="37"/>
  <c r="AX695" i="37"/>
  <c r="BD695" i="37"/>
  <c r="AJ695" i="37"/>
  <c r="AQ695" i="37"/>
  <c r="AV409" i="37"/>
  <c r="AH409" i="37"/>
  <c r="AO409" i="37"/>
  <c r="BB409" i="37"/>
  <c r="AR575" i="37"/>
  <c r="AY575" i="37"/>
  <c r="AK575" i="37"/>
  <c r="BB362" i="37"/>
  <c r="AH362" i="37"/>
  <c r="AO362" i="37"/>
  <c r="AV362" i="37"/>
  <c r="AC362" i="37"/>
  <c r="AK734" i="37"/>
  <c r="AR734" i="37"/>
  <c r="AY734" i="37"/>
  <c r="AR630" i="37"/>
  <c r="AY630" i="37"/>
  <c r="AK630" i="37"/>
  <c r="BD378" i="37"/>
  <c r="AX378" i="37"/>
  <c r="AJ378" i="37"/>
  <c r="AQ378" i="37"/>
  <c r="BC444" i="37"/>
  <c r="AI444" i="37"/>
  <c r="AP444" i="37"/>
  <c r="AW444" i="37"/>
  <c r="AK542" i="37"/>
  <c r="AR542" i="37"/>
  <c r="AY542" i="37"/>
  <c r="BC341" i="37"/>
  <c r="AW341" i="37"/>
  <c r="AI341" i="37"/>
  <c r="AP341" i="37"/>
  <c r="AO654" i="37"/>
  <c r="AH654" i="37"/>
  <c r="AV654" i="37"/>
  <c r="AC654" i="37"/>
  <c r="BB654" i="37"/>
  <c r="AH615" i="37"/>
  <c r="AO615" i="37"/>
  <c r="AV615" i="37"/>
  <c r="AC615" i="37"/>
  <c r="BB615" i="37"/>
  <c r="BB579" i="37"/>
  <c r="AH579" i="37"/>
  <c r="AO579" i="37"/>
  <c r="AV579" i="37"/>
  <c r="AC579" i="37"/>
  <c r="AU305" i="37"/>
  <c r="V305" i="37"/>
  <c r="X305" i="37"/>
  <c r="Z305" i="37"/>
  <c r="AB305" i="37"/>
  <c r="AG305" i="37"/>
  <c r="AN305" i="37"/>
  <c r="BC540" i="37"/>
  <c r="AI540" i="37"/>
  <c r="AP540" i="37"/>
  <c r="AW540" i="37"/>
  <c r="AB507" i="37"/>
  <c r="AG507" i="37"/>
  <c r="V507" i="37"/>
  <c r="X507" i="37"/>
  <c r="Z507" i="37"/>
  <c r="AN507" i="37"/>
  <c r="AU507" i="37"/>
  <c r="BC342" i="37"/>
  <c r="AW342" i="37"/>
  <c r="AI342" i="37"/>
  <c r="AP342" i="37"/>
  <c r="BD304" i="37"/>
  <c r="AX304" i="37"/>
  <c r="AJ304" i="37"/>
  <c r="AQ304" i="37"/>
  <c r="BD448" i="37"/>
  <c r="AJ448" i="37"/>
  <c r="AQ448" i="37"/>
  <c r="AX448" i="37"/>
  <c r="AV567" i="37"/>
  <c r="AH567" i="37"/>
  <c r="AO567" i="37"/>
  <c r="BB567" i="37"/>
  <c r="AC567" i="37"/>
  <c r="BC459" i="37"/>
  <c r="AI459" i="37"/>
  <c r="AW459" i="37"/>
  <c r="AP459" i="37"/>
  <c r="AK547" i="37"/>
  <c r="AR547" i="37"/>
  <c r="AY547" i="37"/>
  <c r="AY523" i="37"/>
  <c r="AK523" i="37"/>
  <c r="AR523" i="37"/>
  <c r="BD732" i="37"/>
  <c r="AQ732" i="37"/>
  <c r="AJ732" i="37"/>
  <c r="AX732" i="37"/>
  <c r="BD665" i="37"/>
  <c r="AX665" i="37"/>
  <c r="AJ665" i="37"/>
  <c r="AQ665" i="37"/>
  <c r="AV695" i="37"/>
  <c r="BB695" i="37"/>
  <c r="AH695" i="37"/>
  <c r="AO695" i="37"/>
  <c r="AC695" i="37"/>
  <c r="BB359" i="37"/>
  <c r="AH359" i="37"/>
  <c r="AO359" i="37"/>
  <c r="AV359" i="37"/>
  <c r="AC359" i="37"/>
  <c r="BD575" i="37"/>
  <c r="AQ575" i="37"/>
  <c r="AX575" i="37"/>
  <c r="AJ575" i="37"/>
  <c r="V416" i="37"/>
  <c r="X416" i="37"/>
  <c r="Z416" i="37"/>
  <c r="AB416" i="37"/>
  <c r="AG416" i="37"/>
  <c r="AN416" i="37"/>
  <c r="AU416" i="37"/>
  <c r="BD630" i="37"/>
  <c r="AX630" i="37"/>
  <c r="AQ630" i="37"/>
  <c r="AJ630" i="37"/>
  <c r="BB378" i="37"/>
  <c r="AV378" i="37"/>
  <c r="AH378" i="37"/>
  <c r="AO378" i="37"/>
  <c r="AC378" i="37"/>
  <c r="BD404" i="37"/>
  <c r="AJ404" i="37"/>
  <c r="AQ404" i="37"/>
  <c r="AX404" i="37"/>
  <c r="AY576" i="37"/>
  <c r="AK576" i="37"/>
  <c r="AR576" i="37"/>
  <c r="Z586" i="37"/>
  <c r="AB586" i="37"/>
  <c r="AG586" i="37"/>
  <c r="AN586" i="37"/>
  <c r="AU586" i="37"/>
  <c r="X586" i="37"/>
  <c r="V586" i="37"/>
  <c r="AN502" i="37"/>
  <c r="AU502" i="37"/>
  <c r="Z502" i="37"/>
  <c r="AB502" i="37"/>
  <c r="AG502" i="37"/>
  <c r="V502" i="37"/>
  <c r="X502" i="37"/>
  <c r="V299" i="37"/>
  <c r="X299" i="37"/>
  <c r="Z299" i="37"/>
  <c r="AB299" i="37"/>
  <c r="AG299" i="37"/>
  <c r="AN299" i="37"/>
  <c r="AU299" i="37"/>
  <c r="AK488" i="37"/>
  <c r="AR488" i="37"/>
  <c r="AY488" i="37"/>
  <c r="AH540" i="37"/>
  <c r="AO540" i="37"/>
  <c r="AV540" i="37"/>
  <c r="BB540" i="37"/>
  <c r="AC540" i="37"/>
  <c r="AV342" i="37"/>
  <c r="AH342" i="37"/>
  <c r="AO342" i="37"/>
  <c r="AC342" i="37"/>
  <c r="BB342" i="37"/>
  <c r="BD687" i="37"/>
  <c r="AJ687" i="37"/>
  <c r="AX687" i="37"/>
  <c r="AQ687" i="37"/>
  <c r="AW304" i="37"/>
  <c r="AI304" i="37"/>
  <c r="AP304" i="37"/>
  <c r="BC304" i="37"/>
  <c r="BB448" i="37"/>
  <c r="AH448" i="37"/>
  <c r="AO448" i="37"/>
  <c r="AV448" i="37"/>
  <c r="AC448" i="37"/>
  <c r="AK581" i="37"/>
  <c r="AR581" i="37"/>
  <c r="AY581" i="37"/>
  <c r="BD547" i="37"/>
  <c r="AX547" i="37"/>
  <c r="AJ547" i="37"/>
  <c r="AQ547" i="37"/>
  <c r="AP466" i="37"/>
  <c r="BC466" i="37"/>
  <c r="AI466" i="37"/>
  <c r="AW466" i="37"/>
  <c r="BB517" i="37"/>
  <c r="AH517" i="37"/>
  <c r="AO517" i="37"/>
  <c r="AV517" i="37"/>
  <c r="AC517" i="37"/>
  <c r="BD523" i="37"/>
  <c r="AJ523" i="37"/>
  <c r="AQ523" i="37"/>
  <c r="AX523" i="37"/>
  <c r="BB732" i="37"/>
  <c r="AH732" i="37"/>
  <c r="AO732" i="37"/>
  <c r="AV732" i="37"/>
  <c r="AC732" i="37"/>
  <c r="BC665" i="37"/>
  <c r="AW665" i="37"/>
  <c r="AI665" i="37"/>
  <c r="AP665" i="37"/>
  <c r="BC575" i="37"/>
  <c r="AI575" i="37"/>
  <c r="AP575" i="37"/>
  <c r="AW575" i="37"/>
  <c r="X509" i="37"/>
  <c r="Z509" i="37"/>
  <c r="AB509" i="37"/>
  <c r="AG509" i="37"/>
  <c r="AN509" i="37"/>
  <c r="AU509" i="37"/>
  <c r="V509" i="37"/>
  <c r="BC660" i="37"/>
  <c r="AP660" i="37"/>
  <c r="AI660" i="37"/>
  <c r="AW660" i="37"/>
  <c r="AV379" i="37"/>
  <c r="AH379" i="37"/>
  <c r="AO379" i="37"/>
  <c r="BB379" i="37"/>
  <c r="AC379" i="37"/>
  <c r="BD686" i="37"/>
  <c r="AJ686" i="37"/>
  <c r="AX686" i="37"/>
  <c r="AQ686" i="37"/>
  <c r="AY512" i="37"/>
  <c r="AK512" i="37"/>
  <c r="AR512" i="37"/>
  <c r="BC404" i="37"/>
  <c r="AP404" i="37"/>
  <c r="AW404" i="37"/>
  <c r="AI404" i="37"/>
  <c r="BB642" i="37"/>
  <c r="AH642" i="37"/>
  <c r="AO642" i="37"/>
  <c r="AV642" i="37"/>
  <c r="BD461" i="37"/>
  <c r="AX461" i="37"/>
  <c r="AJ461" i="37"/>
  <c r="AQ461" i="37"/>
  <c r="BD576" i="37"/>
  <c r="AX576" i="37"/>
  <c r="AJ576" i="37"/>
  <c r="AQ576" i="37"/>
  <c r="AR532" i="37"/>
  <c r="AY532" i="37"/>
  <c r="AK532" i="37"/>
  <c r="BF442" i="37"/>
  <c r="AH485" i="37"/>
  <c r="AO485" i="37"/>
  <c r="AV485" i="37"/>
  <c r="AC485" i="37"/>
  <c r="BB485" i="37"/>
  <c r="BD652" i="37"/>
  <c r="AX652" i="37"/>
  <c r="AJ652" i="37"/>
  <c r="AQ652" i="37"/>
  <c r="BV274" i="37"/>
  <c r="CA274" i="37" s="1"/>
  <c r="U274" i="37" s="1"/>
  <c r="V274" i="37" s="1"/>
  <c r="AH274" i="37" s="1"/>
  <c r="BW46" i="37"/>
  <c r="CB46" i="37" s="1"/>
  <c r="W46" i="37" s="1"/>
  <c r="AN656" i="37"/>
  <c r="V656" i="37"/>
  <c r="Z656" i="37"/>
  <c r="AG656" i="37"/>
  <c r="AU656" i="37"/>
  <c r="X656" i="37"/>
  <c r="AB656" i="37"/>
  <c r="BX274" i="37"/>
  <c r="CC274" i="37" s="1"/>
  <c r="Y274" i="37" s="1"/>
  <c r="BY193" i="37"/>
  <c r="CD193" i="37" s="1"/>
  <c r="AA193" i="37" s="1"/>
  <c r="BV84" i="37"/>
  <c r="CA84" i="37" s="1"/>
  <c r="U84" i="37" s="1"/>
  <c r="BU46" i="37"/>
  <c r="BZ46" i="37" s="1"/>
  <c r="S46" i="37" s="1"/>
  <c r="AG46" i="37" s="1"/>
  <c r="AB445" i="37"/>
  <c r="V445" i="37"/>
  <c r="Z445" i="37"/>
  <c r="AG445" i="37"/>
  <c r="AN445" i="37"/>
  <c r="X445" i="37"/>
  <c r="AU445" i="37"/>
  <c r="AG383" i="37"/>
  <c r="V383" i="37"/>
  <c r="X383" i="37"/>
  <c r="Z383" i="37"/>
  <c r="AB383" i="37"/>
  <c r="AN383" i="37"/>
  <c r="AU383" i="37"/>
  <c r="AU520" i="37"/>
  <c r="V520" i="37"/>
  <c r="X520" i="37"/>
  <c r="Z520" i="37"/>
  <c r="AB520" i="37"/>
  <c r="AG520" i="37"/>
  <c r="AN520" i="37"/>
  <c r="X432" i="37"/>
  <c r="Z432" i="37"/>
  <c r="AB432" i="37"/>
  <c r="AG432" i="37"/>
  <c r="AU432" i="37"/>
  <c r="V432" i="37"/>
  <c r="AN432" i="37"/>
  <c r="X618" i="37"/>
  <c r="V618" i="37"/>
  <c r="Z618" i="37"/>
  <c r="AB618" i="37"/>
  <c r="AG618" i="37"/>
  <c r="AN618" i="37"/>
  <c r="AU618" i="37"/>
  <c r="AK565" i="37"/>
  <c r="AR565" i="37"/>
  <c r="AY565" i="37"/>
  <c r="BB488" i="37"/>
  <c r="AO488" i="37"/>
  <c r="AV488" i="37"/>
  <c r="AH488" i="37"/>
  <c r="AC488" i="37"/>
  <c r="AK599" i="37"/>
  <c r="AR599" i="37"/>
  <c r="AY599" i="37"/>
  <c r="BB687" i="37"/>
  <c r="AH687" i="37"/>
  <c r="AV687" i="37"/>
  <c r="AO687" i="37"/>
  <c r="AC687" i="37"/>
  <c r="AV304" i="37"/>
  <c r="AH304" i="37"/>
  <c r="AO304" i="37"/>
  <c r="AC304" i="37"/>
  <c r="BB304" i="37"/>
  <c r="AU408" i="37"/>
  <c r="V408" i="37"/>
  <c r="X408" i="37"/>
  <c r="AB408" i="37"/>
  <c r="AG408" i="37"/>
  <c r="Z408" i="37"/>
  <c r="AN408" i="37"/>
  <c r="AR677" i="37"/>
  <c r="AY677" i="37"/>
  <c r="AK677" i="37"/>
  <c r="BD430" i="37"/>
  <c r="AJ430" i="37"/>
  <c r="AQ430" i="37"/>
  <c r="AX430" i="37"/>
  <c r="BD581" i="37"/>
  <c r="AJ581" i="37"/>
  <c r="AQ581" i="37"/>
  <c r="AX581" i="37"/>
  <c r="BD466" i="37"/>
  <c r="AQ466" i="37"/>
  <c r="AX466" i="37"/>
  <c r="AJ466" i="37"/>
  <c r="AK517" i="37"/>
  <c r="AR517" i="37"/>
  <c r="AY517" i="37"/>
  <c r="BC523" i="37"/>
  <c r="AI523" i="37"/>
  <c r="AP523" i="37"/>
  <c r="AW523" i="37"/>
  <c r="BC732" i="37"/>
  <c r="AI732" i="37"/>
  <c r="AP732" i="37"/>
  <c r="AW732" i="37"/>
  <c r="BB665" i="37"/>
  <c r="AH665" i="37"/>
  <c r="AO665" i="37"/>
  <c r="AV665" i="37"/>
  <c r="AC665" i="37"/>
  <c r="Z528" i="37"/>
  <c r="AB528" i="37"/>
  <c r="AG528" i="37"/>
  <c r="AN528" i="37"/>
  <c r="AU528" i="37"/>
  <c r="V528" i="37"/>
  <c r="X528" i="37"/>
  <c r="T528" i="37"/>
  <c r="AH575" i="37"/>
  <c r="AO575" i="37"/>
  <c r="AV575" i="37"/>
  <c r="AC575" i="37"/>
  <c r="BB575" i="37"/>
  <c r="AK530" i="37"/>
  <c r="AR530" i="37"/>
  <c r="AY530" i="37"/>
  <c r="BC640" i="37"/>
  <c r="AI640" i="37"/>
  <c r="AW640" i="37"/>
  <c r="AP640" i="37"/>
  <c r="AO630" i="37"/>
  <c r="AV630" i="37"/>
  <c r="AH630" i="37"/>
  <c r="BB630" i="37"/>
  <c r="AR739" i="37"/>
  <c r="AK739" i="37"/>
  <c r="AY739" i="37"/>
  <c r="BD512" i="37"/>
  <c r="AQ512" i="37"/>
  <c r="AX512" i="37"/>
  <c r="AJ512" i="37"/>
  <c r="AH404" i="37"/>
  <c r="AO404" i="37"/>
  <c r="AV404" i="37"/>
  <c r="BB404" i="37"/>
  <c r="AC404" i="37"/>
  <c r="BC461" i="37"/>
  <c r="AW461" i="37"/>
  <c r="AI461" i="37"/>
  <c r="AP461" i="37"/>
  <c r="BC576" i="37"/>
  <c r="AI576" i="37"/>
  <c r="AP576" i="37"/>
  <c r="AW576" i="37"/>
  <c r="BD532" i="37"/>
  <c r="AX532" i="37"/>
  <c r="AJ532" i="37"/>
  <c r="AQ532" i="37"/>
  <c r="AS424" i="37"/>
  <c r="AT424" i="37" s="1"/>
  <c r="AZ424" i="37"/>
  <c r="BA424" i="37" s="1"/>
  <c r="AD424" i="37"/>
  <c r="AE424" i="37" s="1"/>
  <c r="BC335" i="37"/>
  <c r="AI335" i="37"/>
  <c r="AP335" i="37"/>
  <c r="AW335" i="37"/>
  <c r="V340" i="37"/>
  <c r="X340" i="37"/>
  <c r="Z340" i="37"/>
  <c r="AB340" i="37"/>
  <c r="AG340" i="37"/>
  <c r="AN340" i="37"/>
  <c r="AU340" i="37"/>
  <c r="V418" i="37"/>
  <c r="X418" i="37"/>
  <c r="Z418" i="37"/>
  <c r="AB418" i="37"/>
  <c r="AG418" i="37"/>
  <c r="AN418" i="37"/>
  <c r="AU418" i="37"/>
  <c r="AU535" i="37"/>
  <c r="V535" i="37"/>
  <c r="X535" i="37"/>
  <c r="Z535" i="37"/>
  <c r="AB535" i="37"/>
  <c r="AG535" i="37"/>
  <c r="AN535" i="37"/>
  <c r="V705" i="37"/>
  <c r="X705" i="37"/>
  <c r="Z705" i="37"/>
  <c r="AB705" i="37"/>
  <c r="AN705" i="37"/>
  <c r="AG705" i="37"/>
  <c r="AU705" i="37"/>
  <c r="T305" i="37"/>
  <c r="AG556" i="37"/>
  <c r="AN556" i="37"/>
  <c r="AU556" i="37"/>
  <c r="V556" i="37"/>
  <c r="X556" i="37"/>
  <c r="Z556" i="37"/>
  <c r="AB556" i="37"/>
  <c r="V537" i="37"/>
  <c r="X537" i="37"/>
  <c r="Z537" i="37"/>
  <c r="AB537" i="37"/>
  <c r="AG537" i="37"/>
  <c r="AN537" i="37"/>
  <c r="AU537" i="37"/>
  <c r="BC565" i="37"/>
  <c r="AP565" i="37"/>
  <c r="AW565" i="37"/>
  <c r="AI565" i="37"/>
  <c r="BC322" i="37"/>
  <c r="AI322" i="37"/>
  <c r="AP322" i="37"/>
  <c r="AW322" i="37"/>
  <c r="AU499" i="37"/>
  <c r="X499" i="37"/>
  <c r="Z499" i="37"/>
  <c r="AN499" i="37"/>
  <c r="V499" i="37"/>
  <c r="AB499" i="37"/>
  <c r="AG499" i="37"/>
  <c r="BD599" i="37"/>
  <c r="AX599" i="37"/>
  <c r="AJ599" i="37"/>
  <c r="AQ599" i="37"/>
  <c r="AU396" i="37"/>
  <c r="V396" i="37"/>
  <c r="X396" i="37"/>
  <c r="Z396" i="37"/>
  <c r="AB396" i="37"/>
  <c r="AG396" i="37"/>
  <c r="AN396" i="37"/>
  <c r="BD677" i="37"/>
  <c r="AJ677" i="37"/>
  <c r="AQ677" i="37"/>
  <c r="AX677" i="37"/>
  <c r="BC430" i="37"/>
  <c r="AI430" i="37"/>
  <c r="AP430" i="37"/>
  <c r="AW430" i="37"/>
  <c r="BC581" i="37"/>
  <c r="AI581" i="37"/>
  <c r="AP581" i="37"/>
  <c r="AW581" i="37"/>
  <c r="BD713" i="37"/>
  <c r="AJ713" i="37"/>
  <c r="AQ713" i="37"/>
  <c r="AX713" i="37"/>
  <c r="AV466" i="37"/>
  <c r="AH466" i="37"/>
  <c r="AO466" i="37"/>
  <c r="AC466" i="37"/>
  <c r="BB466" i="37"/>
  <c r="BC517" i="37"/>
  <c r="AI517" i="37"/>
  <c r="AP517" i="37"/>
  <c r="AW517" i="37"/>
  <c r="BB523" i="37"/>
  <c r="AV523" i="37"/>
  <c r="AH523" i="37"/>
  <c r="AO523" i="37"/>
  <c r="AC523" i="37"/>
  <c r="V664" i="37"/>
  <c r="X664" i="37"/>
  <c r="Z664" i="37"/>
  <c r="AB664" i="37"/>
  <c r="AG664" i="37"/>
  <c r="AN664" i="37"/>
  <c r="AU664" i="37"/>
  <c r="AY375" i="37"/>
  <c r="AK375" i="37"/>
  <c r="AR375" i="37"/>
  <c r="BC530" i="37"/>
  <c r="AP530" i="37"/>
  <c r="AW530" i="37"/>
  <c r="AI530" i="37"/>
  <c r="AY638" i="37"/>
  <c r="AK638" i="37"/>
  <c r="AR638" i="37"/>
  <c r="BB640" i="37"/>
  <c r="AV640" i="37"/>
  <c r="AH640" i="37"/>
  <c r="AO640" i="37"/>
  <c r="BD369" i="37"/>
  <c r="AJ369" i="37"/>
  <c r="AX369" i="37"/>
  <c r="AQ369" i="37"/>
  <c r="BD620" i="37"/>
  <c r="AJ620" i="37"/>
  <c r="AQ620" i="37"/>
  <c r="AX620" i="37"/>
  <c r="AK569" i="37"/>
  <c r="AR569" i="37"/>
  <c r="AY569" i="37"/>
  <c r="BC512" i="37"/>
  <c r="AP512" i="37"/>
  <c r="AW512" i="37"/>
  <c r="AI512" i="37"/>
  <c r="AK525" i="37"/>
  <c r="AR525" i="37"/>
  <c r="AY525" i="37"/>
  <c r="BD465" i="37"/>
  <c r="AQ465" i="37"/>
  <c r="AX465" i="37"/>
  <c r="AJ465" i="37"/>
  <c r="AH623" i="37"/>
  <c r="AO623" i="37"/>
  <c r="AV623" i="37"/>
  <c r="AC623" i="37"/>
  <c r="BB623" i="37"/>
  <c r="BD642" i="37"/>
  <c r="AX642" i="37"/>
  <c r="AJ642" i="37"/>
  <c r="AQ642" i="37"/>
  <c r="AO576" i="37"/>
  <c r="AH576" i="37"/>
  <c r="AV576" i="37"/>
  <c r="BB576" i="37"/>
  <c r="AC576" i="37"/>
  <c r="AV460" i="37"/>
  <c r="BB460" i="37"/>
  <c r="AH460" i="37"/>
  <c r="AO460" i="37"/>
  <c r="BD598" i="37"/>
  <c r="AX598" i="37"/>
  <c r="AJ598" i="37"/>
  <c r="AQ598" i="37"/>
  <c r="BC464" i="37"/>
  <c r="AI464" i="37"/>
  <c r="AP464" i="37"/>
  <c r="AW464" i="37"/>
  <c r="AK346" i="37"/>
  <c r="AR346" i="37"/>
  <c r="AY346" i="37"/>
  <c r="BC682" i="37"/>
  <c r="AW682" i="37"/>
  <c r="AP682" i="37"/>
  <c r="AI682" i="37"/>
  <c r="AJ400" i="37"/>
  <c r="AQ400" i="37"/>
  <c r="BD400" i="37"/>
  <c r="AX400" i="37"/>
  <c r="AU317" i="37"/>
  <c r="V317" i="37"/>
  <c r="X317" i="37"/>
  <c r="Z317" i="37"/>
  <c r="AB317" i="37"/>
  <c r="AG317" i="37"/>
  <c r="AN317" i="37"/>
  <c r="V385" i="37"/>
  <c r="X385" i="37"/>
  <c r="AN385" i="37"/>
  <c r="AG385" i="37"/>
  <c r="AU385" i="37"/>
  <c r="Z385" i="37"/>
  <c r="AB385" i="37"/>
  <c r="AN368" i="37"/>
  <c r="Z368" i="37"/>
  <c r="AB368" i="37"/>
  <c r="AG368" i="37"/>
  <c r="AU368" i="37"/>
  <c r="V368" i="37"/>
  <c r="X368" i="37"/>
  <c r="AB515" i="37"/>
  <c r="V515" i="37"/>
  <c r="X515" i="37"/>
  <c r="Z515" i="37"/>
  <c r="AG515" i="37"/>
  <c r="AN515" i="37"/>
  <c r="AU515" i="37"/>
  <c r="AO565" i="37"/>
  <c r="AV565" i="37"/>
  <c r="AH565" i="37"/>
  <c r="AC565" i="37"/>
  <c r="BB565" i="37"/>
  <c r="AH322" i="37"/>
  <c r="AO322" i="37"/>
  <c r="AV322" i="37"/>
  <c r="AC322" i="37"/>
  <c r="BB322" i="37"/>
  <c r="BC599" i="37"/>
  <c r="AW599" i="37"/>
  <c r="AI599" i="37"/>
  <c r="AP599" i="37"/>
  <c r="AK471" i="37"/>
  <c r="AR471" i="37"/>
  <c r="AY471" i="37"/>
  <c r="BB677" i="37"/>
  <c r="AO677" i="37"/>
  <c r="AV677" i="37"/>
  <c r="AH677" i="37"/>
  <c r="AC677" i="37"/>
  <c r="AH430" i="37"/>
  <c r="AO430" i="37"/>
  <c r="AV430" i="37"/>
  <c r="BB430" i="37"/>
  <c r="AC430" i="37"/>
  <c r="AH581" i="37"/>
  <c r="AO581" i="37"/>
  <c r="AV581" i="37"/>
  <c r="BB581" i="37"/>
  <c r="AC581" i="37"/>
  <c r="AK321" i="37"/>
  <c r="AR321" i="37"/>
  <c r="AY321" i="37"/>
  <c r="BB713" i="37"/>
  <c r="AH713" i="37"/>
  <c r="AO713" i="37"/>
  <c r="AV713" i="37"/>
  <c r="AK359" i="37"/>
  <c r="AR359" i="37"/>
  <c r="AY359" i="37"/>
  <c r="AI638" i="37"/>
  <c r="AP638" i="37"/>
  <c r="AW638" i="37"/>
  <c r="BC638" i="37"/>
  <c r="AY660" i="37"/>
  <c r="AK660" i="37"/>
  <c r="AR660" i="37"/>
  <c r="AY640" i="37"/>
  <c r="AK640" i="37"/>
  <c r="AR640" i="37"/>
  <c r="AR355" i="37"/>
  <c r="AY355" i="37"/>
  <c r="AK355" i="37"/>
  <c r="BC620" i="37"/>
  <c r="AI620" i="37"/>
  <c r="AP620" i="37"/>
  <c r="AW620" i="37"/>
  <c r="AK686" i="37"/>
  <c r="AR686" i="37"/>
  <c r="AY686" i="37"/>
  <c r="BB512" i="37"/>
  <c r="AV512" i="37"/>
  <c r="AO512" i="37"/>
  <c r="AH512" i="37"/>
  <c r="AC512" i="37"/>
  <c r="BD525" i="37"/>
  <c r="AQ525" i="37"/>
  <c r="AJ525" i="37"/>
  <c r="AX525" i="37"/>
  <c r="BB465" i="37"/>
  <c r="AH465" i="37"/>
  <c r="AV465" i="37"/>
  <c r="AO465" i="37"/>
  <c r="AC465" i="37"/>
  <c r="BC642" i="37"/>
  <c r="AW642" i="37"/>
  <c r="AI642" i="37"/>
  <c r="AP642" i="37"/>
  <c r="BD644" i="37"/>
  <c r="AJ644" i="37"/>
  <c r="AQ644" i="37"/>
  <c r="AX644" i="37"/>
  <c r="BC690" i="37"/>
  <c r="AW690" i="37"/>
  <c r="AP690" i="37"/>
  <c r="AI690" i="37"/>
  <c r="BU139" i="37"/>
  <c r="BZ139" i="37" s="1"/>
  <c r="S139" i="37" s="1"/>
  <c r="AG139" i="37" s="1"/>
  <c r="AU420" i="37"/>
  <c r="V420" i="37"/>
  <c r="Z420" i="37"/>
  <c r="AN420" i="37"/>
  <c r="AB420" i="37"/>
  <c r="AG420" i="37"/>
  <c r="X420" i="37"/>
  <c r="V584" i="37"/>
  <c r="X584" i="37"/>
  <c r="Z584" i="37"/>
  <c r="AB584" i="37"/>
  <c r="AG584" i="37"/>
  <c r="AN584" i="37"/>
  <c r="AU584" i="37"/>
  <c r="V402" i="37"/>
  <c r="X402" i="37"/>
  <c r="Z402" i="37"/>
  <c r="AB402" i="37"/>
  <c r="AG402" i="37"/>
  <c r="AN402" i="37"/>
  <c r="AU402" i="37"/>
  <c r="V373" i="37"/>
  <c r="X373" i="37"/>
  <c r="Z373" i="37"/>
  <c r="AN373" i="37"/>
  <c r="AB373" i="37"/>
  <c r="AG373" i="37"/>
  <c r="AU373" i="37"/>
  <c r="V678" i="37"/>
  <c r="AN678" i="37"/>
  <c r="AU678" i="37"/>
  <c r="X678" i="37"/>
  <c r="Z678" i="37"/>
  <c r="AB678" i="37"/>
  <c r="AG678" i="37"/>
  <c r="X309" i="37"/>
  <c r="Z309" i="37"/>
  <c r="AB309" i="37"/>
  <c r="AG309" i="37"/>
  <c r="AN309" i="37"/>
  <c r="AU309" i="37"/>
  <c r="V309" i="37"/>
  <c r="AU510" i="37"/>
  <c r="X510" i="37"/>
  <c r="Z510" i="37"/>
  <c r="AB510" i="37"/>
  <c r="AG510" i="37"/>
  <c r="AN510" i="37"/>
  <c r="V510" i="37"/>
  <c r="BB599" i="37"/>
  <c r="AV599" i="37"/>
  <c r="AH599" i="37"/>
  <c r="AO599" i="37"/>
  <c r="AC599" i="37"/>
  <c r="AY636" i="37"/>
  <c r="AR636" i="37"/>
  <c r="AK636" i="37"/>
  <c r="BD471" i="37"/>
  <c r="AQ471" i="37"/>
  <c r="AX471" i="37"/>
  <c r="AJ471" i="37"/>
  <c r="AV550" i="37"/>
  <c r="AH550" i="37"/>
  <c r="AO550" i="37"/>
  <c r="AC550" i="37"/>
  <c r="BB550" i="37"/>
  <c r="AK593" i="37"/>
  <c r="AY593" i="37"/>
  <c r="AR593" i="37"/>
  <c r="BD487" i="37"/>
  <c r="AX487" i="37"/>
  <c r="AJ487" i="37"/>
  <c r="AQ487" i="37"/>
  <c r="BD321" i="37"/>
  <c r="AJ321" i="37"/>
  <c r="AQ321" i="37"/>
  <c r="AX321" i="37"/>
  <c r="AK657" i="37"/>
  <c r="AY657" i="37"/>
  <c r="AR657" i="37"/>
  <c r="AR574" i="37"/>
  <c r="AY574" i="37"/>
  <c r="AK574" i="37"/>
  <c r="AR466" i="37"/>
  <c r="AK466" i="37"/>
  <c r="AY466" i="37"/>
  <c r="BD517" i="37"/>
  <c r="AJ517" i="37"/>
  <c r="AQ517" i="37"/>
  <c r="AX517" i="37"/>
  <c r="AY629" i="37"/>
  <c r="AK629" i="37"/>
  <c r="AR629" i="37"/>
  <c r="BD359" i="37"/>
  <c r="AJ359" i="37"/>
  <c r="AQ359" i="37"/>
  <c r="AX359" i="37"/>
  <c r="BD530" i="37"/>
  <c r="AQ530" i="37"/>
  <c r="AX530" i="37"/>
  <c r="AJ530" i="37"/>
  <c r="BD660" i="37"/>
  <c r="AJ660" i="37"/>
  <c r="AQ660" i="37"/>
  <c r="AX660" i="37"/>
  <c r="AH595" i="37"/>
  <c r="BB595" i="37"/>
  <c r="AV595" i="37"/>
  <c r="AO595" i="37"/>
  <c r="AC595" i="37"/>
  <c r="BD355" i="37"/>
  <c r="AQ355" i="37"/>
  <c r="AX355" i="37"/>
  <c r="AJ355" i="37"/>
  <c r="AK369" i="37"/>
  <c r="AR369" i="37"/>
  <c r="AY369" i="37"/>
  <c r="BC686" i="37"/>
  <c r="AW686" i="37"/>
  <c r="AI686" i="37"/>
  <c r="AP686" i="37"/>
  <c r="AW357" i="37"/>
  <c r="BC525" i="37"/>
  <c r="AP525" i="37"/>
  <c r="AI525" i="37"/>
  <c r="AW525" i="37"/>
  <c r="AR465" i="37"/>
  <c r="AY465" i="37"/>
  <c r="AK465" i="37"/>
  <c r="AS382" i="37"/>
  <c r="AT382" i="37" s="1"/>
  <c r="AZ382" i="37"/>
  <c r="BA382" i="37" s="1"/>
  <c r="AD382" i="37"/>
  <c r="AE382" i="37" s="1"/>
  <c r="AH558" i="37"/>
  <c r="AO558" i="37"/>
  <c r="AV558" i="37"/>
  <c r="AC558" i="37"/>
  <c r="BB558" i="37"/>
  <c r="BD521" i="37"/>
  <c r="AQ521" i="37"/>
  <c r="AX521" i="37"/>
  <c r="AJ521" i="37"/>
  <c r="BU195" i="37"/>
  <c r="BZ195" i="37" s="1"/>
  <c r="S195" i="37" s="1"/>
  <c r="AG195" i="37" s="1"/>
  <c r="BV201" i="37"/>
  <c r="CA201" i="37" s="1"/>
  <c r="U201" i="37" s="1"/>
  <c r="V338" i="37"/>
  <c r="X338" i="37"/>
  <c r="Z338" i="37"/>
  <c r="AB338" i="37"/>
  <c r="AG338" i="37"/>
  <c r="AN338" i="37"/>
  <c r="AU338" i="37"/>
  <c r="V726" i="37"/>
  <c r="X726" i="37"/>
  <c r="AB726" i="37"/>
  <c r="Z726" i="37"/>
  <c r="AG726" i="37"/>
  <c r="AN726" i="37"/>
  <c r="AU726" i="37"/>
  <c r="AN720" i="37"/>
  <c r="X720" i="37"/>
  <c r="V720" i="37"/>
  <c r="Z720" i="37"/>
  <c r="AB720" i="37"/>
  <c r="AG720" i="37"/>
  <c r="AU720" i="37"/>
  <c r="AU315" i="37"/>
  <c r="V315" i="37"/>
  <c r="X315" i="37"/>
  <c r="Z315" i="37"/>
  <c r="AB315" i="37"/>
  <c r="AG315" i="37"/>
  <c r="AN315" i="37"/>
  <c r="V433" i="37"/>
  <c r="X433" i="37"/>
  <c r="Z433" i="37"/>
  <c r="AB433" i="37"/>
  <c r="AU433" i="37"/>
  <c r="AG433" i="37"/>
  <c r="AN433" i="37"/>
  <c r="AN555" i="37"/>
  <c r="AU555" i="37"/>
  <c r="V555" i="37"/>
  <c r="X555" i="37"/>
  <c r="Z555" i="37"/>
  <c r="AB555" i="37"/>
  <c r="AG555" i="37"/>
  <c r="AG397" i="37"/>
  <c r="AB397" i="37"/>
  <c r="AN397" i="37"/>
  <c r="AU397" i="37"/>
  <c r="V397" i="37"/>
  <c r="X397" i="37"/>
  <c r="Z397" i="37"/>
  <c r="AU562" i="37"/>
  <c r="V562" i="37"/>
  <c r="AG562" i="37"/>
  <c r="X562" i="37"/>
  <c r="Z562" i="37"/>
  <c r="AB562" i="37"/>
  <c r="AN562" i="37"/>
  <c r="AK560" i="37"/>
  <c r="AR560" i="37"/>
  <c r="AY560" i="37"/>
  <c r="AK336" i="37"/>
  <c r="AR336" i="37"/>
  <c r="AY336" i="37"/>
  <c r="AN320" i="37"/>
  <c r="AU320" i="37"/>
  <c r="V320" i="37"/>
  <c r="X320" i="37"/>
  <c r="Z320" i="37"/>
  <c r="AB320" i="37"/>
  <c r="AG320" i="37"/>
  <c r="AO636" i="37"/>
  <c r="BB636" i="37"/>
  <c r="AV636" i="37"/>
  <c r="AH636" i="37"/>
  <c r="AC636" i="37"/>
  <c r="BC471" i="37"/>
  <c r="AI471" i="37"/>
  <c r="AP471" i="37"/>
  <c r="AW471" i="37"/>
  <c r="AK712" i="37"/>
  <c r="AR712" i="37"/>
  <c r="AY712" i="37"/>
  <c r="BD593" i="37"/>
  <c r="AJ593" i="37"/>
  <c r="AX593" i="37"/>
  <c r="AQ593" i="37"/>
  <c r="BC321" i="37"/>
  <c r="AI321" i="37"/>
  <c r="AP321" i="37"/>
  <c r="AW321" i="37"/>
  <c r="AC713" i="37"/>
  <c r="AK713" i="37"/>
  <c r="AR713" i="37"/>
  <c r="AY713" i="37"/>
  <c r="BC657" i="37"/>
  <c r="AP657" i="37"/>
  <c r="AW657" i="37"/>
  <c r="AI657" i="37"/>
  <c r="BD574" i="37"/>
  <c r="AX574" i="37"/>
  <c r="AJ574" i="37"/>
  <c r="AQ574" i="37"/>
  <c r="AR426" i="37"/>
  <c r="AK426" i="37"/>
  <c r="AY426" i="37"/>
  <c r="AK602" i="37"/>
  <c r="AR602" i="37"/>
  <c r="AY602" i="37"/>
  <c r="AK674" i="37"/>
  <c r="AR674" i="37"/>
  <c r="AY674" i="37"/>
  <c r="BF477" i="37"/>
  <c r="AO530" i="37"/>
  <c r="AV530" i="37"/>
  <c r="AH530" i="37"/>
  <c r="BB530" i="37"/>
  <c r="AC530" i="37"/>
  <c r="BC355" i="37"/>
  <c r="AP355" i="37"/>
  <c r="AW355" i="37"/>
  <c r="AI355" i="37"/>
  <c r="BB525" i="37"/>
  <c r="AH525" i="37"/>
  <c r="AO525" i="37"/>
  <c r="AV525" i="37"/>
  <c r="AC525" i="37"/>
  <c r="BC465" i="37"/>
  <c r="AW465" i="37"/>
  <c r="AI465" i="37"/>
  <c r="AP465" i="37"/>
  <c r="AK539" i="37"/>
  <c r="AR539" i="37"/>
  <c r="AY539" i="37"/>
  <c r="AR450" i="37"/>
  <c r="AY450" i="37"/>
  <c r="AK450" i="37"/>
  <c r="AK711" i="37"/>
  <c r="AR711" i="37"/>
  <c r="AY711" i="37"/>
  <c r="BF424" i="37"/>
  <c r="BX139" i="37"/>
  <c r="CC139" i="37" s="1"/>
  <c r="Y139" i="37" s="1"/>
  <c r="BU97" i="37"/>
  <c r="BZ97" i="37" s="1"/>
  <c r="S97" i="37" s="1"/>
  <c r="AN97" i="37" s="1"/>
  <c r="BU289" i="37"/>
  <c r="BZ289" i="37" s="1"/>
  <c r="S289" i="37" s="1"/>
  <c r="AG289" i="37" s="1"/>
  <c r="BX245" i="37"/>
  <c r="CC245" i="37" s="1"/>
  <c r="Y245" i="37" s="1"/>
  <c r="BX90" i="37"/>
  <c r="CC90" i="37" s="1"/>
  <c r="Y90" i="37" s="1"/>
  <c r="AN367" i="37"/>
  <c r="V367" i="37"/>
  <c r="X367" i="37"/>
  <c r="Z367" i="37"/>
  <c r="AB367" i="37"/>
  <c r="AG367" i="37"/>
  <c r="AU367" i="37"/>
  <c r="AG514" i="37"/>
  <c r="V514" i="37"/>
  <c r="X514" i="37"/>
  <c r="Z514" i="37"/>
  <c r="AB514" i="37"/>
  <c r="AN514" i="37"/>
  <c r="AU514" i="37"/>
  <c r="AU329" i="37"/>
  <c r="V329" i="37"/>
  <c r="X329" i="37"/>
  <c r="Z329" i="37"/>
  <c r="AB329" i="37"/>
  <c r="AG329" i="37"/>
  <c r="AN329" i="37"/>
  <c r="BD560" i="37"/>
  <c r="AJ560" i="37"/>
  <c r="AQ560" i="37"/>
  <c r="AX560" i="37"/>
  <c r="BD336" i="37"/>
  <c r="AJ336" i="37"/>
  <c r="AQ336" i="37"/>
  <c r="AX336" i="37"/>
  <c r="BD636" i="37"/>
  <c r="AJ636" i="37"/>
  <c r="AQ636" i="37"/>
  <c r="AX636" i="37"/>
  <c r="AC712" i="37"/>
  <c r="AH712" i="37"/>
  <c r="AO712" i="37"/>
  <c r="AV712" i="37"/>
  <c r="BB712" i="37"/>
  <c r="BC677" i="37"/>
  <c r="AP677" i="37"/>
  <c r="AW677" i="37"/>
  <c r="AI677" i="37"/>
  <c r="BD653" i="37"/>
  <c r="AX653" i="37"/>
  <c r="AQ653" i="37"/>
  <c r="AJ653" i="37"/>
  <c r="BC593" i="37"/>
  <c r="AW593" i="37"/>
  <c r="AI593" i="37"/>
  <c r="AP593" i="37"/>
  <c r="AH321" i="37"/>
  <c r="AO321" i="37"/>
  <c r="AV321" i="37"/>
  <c r="AC321" i="37"/>
  <c r="BB321" i="37"/>
  <c r="BC713" i="37"/>
  <c r="AI713" i="37"/>
  <c r="AP713" i="37"/>
  <c r="AW713" i="37"/>
  <c r="AV657" i="37"/>
  <c r="AO657" i="37"/>
  <c r="AH657" i="37"/>
  <c r="BB657" i="37"/>
  <c r="BC574" i="37"/>
  <c r="AW574" i="37"/>
  <c r="AI574" i="37"/>
  <c r="AP574" i="37"/>
  <c r="BD426" i="37"/>
  <c r="AQ426" i="37"/>
  <c r="AX426" i="37"/>
  <c r="AJ426" i="37"/>
  <c r="AR732" i="37"/>
  <c r="AK732" i="37"/>
  <c r="AY732" i="37"/>
  <c r="BD602" i="37"/>
  <c r="AJ602" i="37"/>
  <c r="AQ602" i="37"/>
  <c r="AX602" i="37"/>
  <c r="BD674" i="37"/>
  <c r="AQ674" i="37"/>
  <c r="AX674" i="37"/>
  <c r="AJ674" i="37"/>
  <c r="AY702" i="37"/>
  <c r="AK702" i="37"/>
  <c r="AR702" i="37"/>
  <c r="BC388" i="37"/>
  <c r="AP388" i="37"/>
  <c r="AW388" i="37"/>
  <c r="AI388" i="37"/>
  <c r="AK455" i="37"/>
  <c r="AR455" i="37"/>
  <c r="AY455" i="37"/>
  <c r="AK544" i="37"/>
  <c r="AR544" i="37"/>
  <c r="AY544" i="37"/>
  <c r="BD638" i="37"/>
  <c r="AJ638" i="37"/>
  <c r="AQ638" i="37"/>
  <c r="AX638" i="37"/>
  <c r="AO355" i="37"/>
  <c r="AV355" i="37"/>
  <c r="AH355" i="37"/>
  <c r="AC355" i="37"/>
  <c r="BB355" i="37"/>
  <c r="AB470" i="37"/>
  <c r="AG470" i="37"/>
  <c r="AN470" i="37"/>
  <c r="AU470" i="37"/>
  <c r="X470" i="37"/>
  <c r="Z470" i="37"/>
  <c r="V470" i="37"/>
  <c r="BC369" i="37"/>
  <c r="AI369" i="37"/>
  <c r="AW369" i="37"/>
  <c r="AP369" i="37"/>
  <c r="BB398" i="37"/>
  <c r="AO398" i="37"/>
  <c r="AV398" i="37"/>
  <c r="AH398" i="37"/>
  <c r="AC398" i="37"/>
  <c r="BD357" i="37"/>
  <c r="AJ357" i="37"/>
  <c r="AQ357" i="37"/>
  <c r="AX357" i="37"/>
  <c r="AK623" i="37"/>
  <c r="AR623" i="37"/>
  <c r="AY623" i="37"/>
  <c r="AY406" i="37"/>
  <c r="AK393" i="37"/>
  <c r="AR393" i="37"/>
  <c r="AY393" i="37"/>
  <c r="BD450" i="37"/>
  <c r="AJ450" i="37"/>
  <c r="AQ450" i="37"/>
  <c r="AX450" i="37"/>
  <c r="AH711" i="37"/>
  <c r="AO711" i="37"/>
  <c r="AV711" i="37"/>
  <c r="BB711" i="37"/>
  <c r="AC711" i="37"/>
  <c r="AS497" i="37"/>
  <c r="AT497" i="37" s="1"/>
  <c r="AZ497" i="37"/>
  <c r="BA497" i="37" s="1"/>
  <c r="AD497" i="37"/>
  <c r="AE497" i="37" s="1"/>
  <c r="BX241" i="37"/>
  <c r="CC241" i="37" s="1"/>
  <c r="Y241" i="37" s="1"/>
  <c r="Z241" i="37" s="1"/>
  <c r="AJ241" i="37" s="1"/>
  <c r="BW205" i="37"/>
  <c r="CB205" i="37" s="1"/>
  <c r="W205" i="37" s="1"/>
  <c r="X205" i="37" s="1"/>
  <c r="AI205" i="37" s="1"/>
  <c r="BW183" i="37"/>
  <c r="CB183" i="37" s="1"/>
  <c r="W183" i="37" s="1"/>
  <c r="X183" i="37" s="1"/>
  <c r="AI183" i="37" s="1"/>
  <c r="BY180" i="37"/>
  <c r="CD180" i="37" s="1"/>
  <c r="AA180" i="37" s="1"/>
  <c r="BU81" i="37"/>
  <c r="BZ81" i="37" s="1"/>
  <c r="S81" i="37" s="1"/>
  <c r="AG81" i="37" s="1"/>
  <c r="BW241" i="37"/>
  <c r="CB241" i="37" s="1"/>
  <c r="W241" i="37" s="1"/>
  <c r="BW229" i="37"/>
  <c r="CB229" i="37" s="1"/>
  <c r="W229" i="37" s="1"/>
  <c r="BW151" i="37"/>
  <c r="CB151" i="37" s="1"/>
  <c r="W151" i="37" s="1"/>
  <c r="BV97" i="37"/>
  <c r="CA97" i="37" s="1"/>
  <c r="U97" i="37" s="1"/>
  <c r="AU522" i="37"/>
  <c r="V522" i="37"/>
  <c r="X522" i="37"/>
  <c r="Z522" i="37"/>
  <c r="AB522" i="37"/>
  <c r="AG522" i="37"/>
  <c r="AN522" i="37"/>
  <c r="V691" i="37"/>
  <c r="X691" i="37"/>
  <c r="Z691" i="37"/>
  <c r="AB691" i="37"/>
  <c r="AG691" i="37"/>
  <c r="AN691" i="37"/>
  <c r="AU691" i="37"/>
  <c r="BW281" i="37"/>
  <c r="CB281" i="37" s="1"/>
  <c r="W281" i="37" s="1"/>
  <c r="X281" i="37" s="1"/>
  <c r="AI281" i="37" s="1"/>
  <c r="BU278" i="37"/>
  <c r="BZ278" i="37" s="1"/>
  <c r="S278" i="37" s="1"/>
  <c r="AG278" i="37" s="1"/>
  <c r="BX233" i="37"/>
  <c r="CC233" i="37" s="1"/>
  <c r="Y233" i="37" s="1"/>
  <c r="BW226" i="37"/>
  <c r="CB226" i="37" s="1"/>
  <c r="W226" i="37" s="1"/>
  <c r="BV191" i="37"/>
  <c r="CA191" i="37" s="1"/>
  <c r="U191" i="37" s="1"/>
  <c r="BY104" i="37"/>
  <c r="CD104" i="37" s="1"/>
  <c r="AA104" i="37" s="1"/>
  <c r="BU151" i="37"/>
  <c r="BZ151" i="37" s="1"/>
  <c r="S151" i="37" s="1"/>
  <c r="AG151" i="37" s="1"/>
  <c r="BW97" i="37"/>
  <c r="CB97" i="37" s="1"/>
  <c r="W97" i="37" s="1"/>
  <c r="AU643" i="37"/>
  <c r="Z643" i="37"/>
  <c r="V643" i="37"/>
  <c r="AB643" i="37"/>
  <c r="AG643" i="37"/>
  <c r="AN643" i="37"/>
  <c r="X643" i="37"/>
  <c r="AB371" i="37"/>
  <c r="AG371" i="37"/>
  <c r="AU371" i="37"/>
  <c r="AN371" i="37"/>
  <c r="V371" i="37"/>
  <c r="X371" i="37"/>
  <c r="Z371" i="37"/>
  <c r="BC447" i="37"/>
  <c r="AI447" i="37"/>
  <c r="AP447" i="37"/>
  <c r="AW447" i="37"/>
  <c r="AK360" i="37"/>
  <c r="AR360" i="37"/>
  <c r="AY360" i="37"/>
  <c r="BC560" i="37"/>
  <c r="AP560" i="37"/>
  <c r="AW560" i="37"/>
  <c r="AI560" i="37"/>
  <c r="BC336" i="37"/>
  <c r="AI336" i="37"/>
  <c r="AP336" i="37"/>
  <c r="AW336" i="37"/>
  <c r="BD723" i="37"/>
  <c r="AX723" i="37"/>
  <c r="AJ723" i="37"/>
  <c r="AQ723" i="37"/>
  <c r="BB591" i="37"/>
  <c r="AO591" i="37"/>
  <c r="AV591" i="37"/>
  <c r="AH591" i="37"/>
  <c r="AC591" i="37"/>
  <c r="BC636" i="37"/>
  <c r="AP636" i="37"/>
  <c r="AW636" i="37"/>
  <c r="AI636" i="37"/>
  <c r="AP653" i="37"/>
  <c r="AI653" i="37"/>
  <c r="AW653" i="37"/>
  <c r="BC653" i="37"/>
  <c r="AU735" i="37"/>
  <c r="AN735" i="37"/>
  <c r="V735" i="37"/>
  <c r="Z735" i="37"/>
  <c r="X735" i="37"/>
  <c r="AB735" i="37"/>
  <c r="AG735" i="37"/>
  <c r="BD733" i="37"/>
  <c r="AQ733" i="37"/>
  <c r="AJ733" i="37"/>
  <c r="AX733" i="37"/>
  <c r="AV593" i="37"/>
  <c r="AO593" i="37"/>
  <c r="AH593" i="37"/>
  <c r="BB593" i="37"/>
  <c r="AC593" i="37"/>
  <c r="AH574" i="37"/>
  <c r="AV574" i="37"/>
  <c r="AO574" i="37"/>
  <c r="BB574" i="37"/>
  <c r="AC574" i="37"/>
  <c r="BC426" i="37"/>
  <c r="AP426" i="37"/>
  <c r="AI426" i="37"/>
  <c r="AW426" i="37"/>
  <c r="BC674" i="37"/>
  <c r="AP674" i="37"/>
  <c r="AW674" i="37"/>
  <c r="AI674" i="37"/>
  <c r="AV388" i="37"/>
  <c r="AH388" i="37"/>
  <c r="AO388" i="37"/>
  <c r="BB388" i="37"/>
  <c r="AC388" i="37"/>
  <c r="BD455" i="37"/>
  <c r="AJ455" i="37"/>
  <c r="AQ455" i="37"/>
  <c r="AX455" i="37"/>
  <c r="BD544" i="37"/>
  <c r="AJ544" i="37"/>
  <c r="AQ544" i="37"/>
  <c r="AX544" i="37"/>
  <c r="AI543" i="37"/>
  <c r="AP543" i="37"/>
  <c r="AW543" i="37"/>
  <c r="BC543" i="37"/>
  <c r="BB369" i="37"/>
  <c r="AH369" i="37"/>
  <c r="AV369" i="37"/>
  <c r="AO369" i="37"/>
  <c r="AC369" i="37"/>
  <c r="BD676" i="37"/>
  <c r="AQ676" i="37"/>
  <c r="AX676" i="37"/>
  <c r="AJ676" i="37"/>
  <c r="BC398" i="37"/>
  <c r="AP398" i="37"/>
  <c r="AW398" i="37"/>
  <c r="AI398" i="37"/>
  <c r="AO569" i="37"/>
  <c r="AV569" i="37"/>
  <c r="AC569" i="37"/>
  <c r="BB357" i="37"/>
  <c r="AO357" i="37"/>
  <c r="AV357" i="37"/>
  <c r="AH357" i="37"/>
  <c r="AX623" i="37"/>
  <c r="AJ623" i="37"/>
  <c r="AQ623" i="37"/>
  <c r="BD623" i="37"/>
  <c r="AR644" i="37"/>
  <c r="AY644" i="37"/>
  <c r="AK644" i="37"/>
  <c r="AK327" i="37"/>
  <c r="AR327" i="37"/>
  <c r="AY327" i="37"/>
  <c r="BD393" i="37"/>
  <c r="AJ393" i="37"/>
  <c r="AQ393" i="37"/>
  <c r="AX393" i="37"/>
  <c r="BC450" i="37"/>
  <c r="AI450" i="37"/>
  <c r="AP450" i="37"/>
  <c r="AW450" i="37"/>
  <c r="BF497" i="37"/>
  <c r="BF625" i="37"/>
  <c r="BV16" i="37"/>
  <c r="CA16" i="37" s="1"/>
  <c r="U16" i="37" s="1"/>
  <c r="V16" i="37" s="1"/>
  <c r="AH16" i="37" s="1"/>
  <c r="AU719" i="37"/>
  <c r="V719" i="37"/>
  <c r="X719" i="37"/>
  <c r="Z719" i="37"/>
  <c r="AB719" i="37"/>
  <c r="AG719" i="37"/>
  <c r="AN719" i="37"/>
  <c r="AS590" i="37"/>
  <c r="AT590" i="37" s="1"/>
  <c r="AZ590" i="37"/>
  <c r="BA590" i="37" s="1"/>
  <c r="AD590" i="37"/>
  <c r="AE590" i="37" s="1"/>
  <c r="AK322" i="37"/>
  <c r="AR322" i="37"/>
  <c r="AY322" i="37"/>
  <c r="BD360" i="37"/>
  <c r="AJ360" i="37"/>
  <c r="AQ360" i="37"/>
  <c r="AX360" i="37"/>
  <c r="AH560" i="37"/>
  <c r="AV560" i="37"/>
  <c r="AO560" i="37"/>
  <c r="BB560" i="37"/>
  <c r="AC560" i="37"/>
  <c r="AH336" i="37"/>
  <c r="AO336" i="37"/>
  <c r="AV336" i="37"/>
  <c r="BB336" i="37"/>
  <c r="AC336" i="37"/>
  <c r="BD712" i="37"/>
  <c r="AJ712" i="37"/>
  <c r="AQ712" i="37"/>
  <c r="AX712" i="37"/>
  <c r="AK550" i="37"/>
  <c r="AR550" i="37"/>
  <c r="AY550" i="37"/>
  <c r="AO733" i="37"/>
  <c r="AH733" i="37"/>
  <c r="AV733" i="37"/>
  <c r="AC733" i="37"/>
  <c r="BB733" i="37"/>
  <c r="AO426" i="37"/>
  <c r="AV426" i="37"/>
  <c r="AH426" i="37"/>
  <c r="AC426" i="37"/>
  <c r="BB426" i="37"/>
  <c r="AO674" i="37"/>
  <c r="AV674" i="37"/>
  <c r="BB674" i="37"/>
  <c r="AH674" i="37"/>
  <c r="AC674" i="37"/>
  <c r="AW629" i="37"/>
  <c r="AI629" i="37"/>
  <c r="AP629" i="37"/>
  <c r="BC629" i="37"/>
  <c r="AK356" i="37"/>
  <c r="AR356" i="37"/>
  <c r="AY356" i="37"/>
  <c r="AR412" i="37"/>
  <c r="AY412" i="37"/>
  <c r="AK412" i="37"/>
  <c r="BC544" i="37"/>
  <c r="AI544" i="37"/>
  <c r="AP544" i="37"/>
  <c r="AW544" i="37"/>
  <c r="AY595" i="37"/>
  <c r="AR595" i="37"/>
  <c r="AK595" i="37"/>
  <c r="BD504" i="37"/>
  <c r="AQ504" i="37"/>
  <c r="AX504" i="37"/>
  <c r="AJ504" i="37"/>
  <c r="AK491" i="37"/>
  <c r="AR491" i="37"/>
  <c r="AY491" i="37"/>
  <c r="AK469" i="37"/>
  <c r="AR469" i="37"/>
  <c r="AY469" i="37"/>
  <c r="BC623" i="37"/>
  <c r="AI623" i="37"/>
  <c r="AP623" i="37"/>
  <c r="AW623" i="37"/>
  <c r="BC406" i="37"/>
  <c r="AI406" i="37"/>
  <c r="AP406" i="37"/>
  <c r="AW406" i="37"/>
  <c r="BC644" i="37"/>
  <c r="AI644" i="37"/>
  <c r="AP644" i="37"/>
  <c r="AW644" i="37"/>
  <c r="BD327" i="37"/>
  <c r="AJ327" i="37"/>
  <c r="AQ327" i="37"/>
  <c r="AX327" i="37"/>
  <c r="BD492" i="37"/>
  <c r="AQ492" i="37"/>
  <c r="AX492" i="37"/>
  <c r="AJ492" i="37"/>
  <c r="BC393" i="37"/>
  <c r="AI393" i="37"/>
  <c r="AP393" i="37"/>
  <c r="AW393" i="37"/>
  <c r="BB450" i="37"/>
  <c r="AH450" i="37"/>
  <c r="AO450" i="37"/>
  <c r="AV450" i="37"/>
  <c r="AC450" i="37"/>
  <c r="BD711" i="37"/>
  <c r="AJ711" i="37"/>
  <c r="AQ711" i="37"/>
  <c r="AX711" i="37"/>
  <c r="AS478" i="37"/>
  <c r="AT478" i="37" s="1"/>
  <c r="AZ478" i="37"/>
  <c r="BA478" i="37" s="1"/>
  <c r="AD478" i="37"/>
  <c r="AE478" i="37" s="1"/>
  <c r="AS625" i="37"/>
  <c r="AT625" i="37" s="1"/>
  <c r="AZ625" i="37"/>
  <c r="BA625" i="37" s="1"/>
  <c r="AD625" i="37"/>
  <c r="AE625" i="37" s="1"/>
  <c r="BD736" i="37"/>
  <c r="AX736" i="37"/>
  <c r="AJ736" i="37"/>
  <c r="AQ736" i="37"/>
  <c r="BB561" i="37"/>
  <c r="AO561" i="37"/>
  <c r="AH561" i="37"/>
  <c r="AV561" i="37"/>
  <c r="AC561" i="37"/>
  <c r="AK345" i="37"/>
  <c r="AR345" i="37"/>
  <c r="AY345" i="37"/>
  <c r="AN526" i="37"/>
  <c r="V526" i="37"/>
  <c r="X526" i="37"/>
  <c r="Z526" i="37"/>
  <c r="AB526" i="37"/>
  <c r="AG526" i="37"/>
  <c r="AU526" i="37"/>
  <c r="BV163" i="37"/>
  <c r="CA163" i="37" s="1"/>
  <c r="U163" i="37" s="1"/>
  <c r="BV151" i="37"/>
  <c r="CA151" i="37" s="1"/>
  <c r="U151" i="37" s="1"/>
  <c r="BX97" i="37"/>
  <c r="CC97" i="37" s="1"/>
  <c r="Y97" i="37" s="1"/>
  <c r="BW278" i="37"/>
  <c r="CB278" i="37" s="1"/>
  <c r="W278" i="37" s="1"/>
  <c r="BV233" i="37"/>
  <c r="CA233" i="37" s="1"/>
  <c r="U233" i="37" s="1"/>
  <c r="V233" i="37" s="1"/>
  <c r="AH233" i="37" s="1"/>
  <c r="BU201" i="37"/>
  <c r="BZ201" i="37" s="1"/>
  <c r="S201" i="37" s="1"/>
  <c r="AG201" i="37" s="1"/>
  <c r="BX171" i="37"/>
  <c r="CC171" i="37" s="1"/>
  <c r="Y171" i="37" s="1"/>
  <c r="BV198" i="37"/>
  <c r="CA198" i="37" s="1"/>
  <c r="U198" i="37" s="1"/>
  <c r="BY163" i="37"/>
  <c r="CD163" i="37" s="1"/>
  <c r="AA163" i="37" s="1"/>
  <c r="BY151" i="37"/>
  <c r="CD151" i="37" s="1"/>
  <c r="AA151" i="37" s="1"/>
  <c r="BU16" i="37"/>
  <c r="BZ16" i="37" s="1"/>
  <c r="S16" i="37" s="1"/>
  <c r="AG16" i="37" s="1"/>
  <c r="BW35" i="37"/>
  <c r="CB35" i="37" s="1"/>
  <c r="W35" i="37" s="1"/>
  <c r="BV220" i="37"/>
  <c r="CA220" i="37" s="1"/>
  <c r="U220" i="37" s="1"/>
  <c r="Z446" i="37"/>
  <c r="AB446" i="37"/>
  <c r="X446" i="37"/>
  <c r="AG446" i="37"/>
  <c r="AN446" i="37"/>
  <c r="AU446" i="37"/>
  <c r="V446" i="37"/>
  <c r="V472" i="37"/>
  <c r="X472" i="37"/>
  <c r="Z472" i="37"/>
  <c r="AB472" i="37"/>
  <c r="AG472" i="37"/>
  <c r="AN472" i="37"/>
  <c r="AU472" i="37"/>
  <c r="AN468" i="37"/>
  <c r="AU468" i="37"/>
  <c r="V468" i="37"/>
  <c r="X468" i="37"/>
  <c r="Z468" i="37"/>
  <c r="AB468" i="37"/>
  <c r="AG468" i="37"/>
  <c r="X443" i="37"/>
  <c r="AN443" i="37"/>
  <c r="V443" i="37"/>
  <c r="Z443" i="37"/>
  <c r="AB443" i="37"/>
  <c r="AG443" i="37"/>
  <c r="AU443" i="37"/>
  <c r="BD322" i="37"/>
  <c r="AJ322" i="37"/>
  <c r="AQ322" i="37"/>
  <c r="AX322" i="37"/>
  <c r="BC360" i="37"/>
  <c r="AI360" i="37"/>
  <c r="AP360" i="37"/>
  <c r="AW360" i="37"/>
  <c r="AI612" i="37"/>
  <c r="AP612" i="37"/>
  <c r="AW612" i="37"/>
  <c r="BC612" i="37"/>
  <c r="BC712" i="37"/>
  <c r="AI712" i="37"/>
  <c r="AP712" i="37"/>
  <c r="AW712" i="37"/>
  <c r="AK531" i="37"/>
  <c r="AR531" i="37"/>
  <c r="AY531" i="37"/>
  <c r="BB627" i="37"/>
  <c r="AH627" i="37"/>
  <c r="AV627" i="37"/>
  <c r="AO627" i="37"/>
  <c r="AY653" i="37"/>
  <c r="AR653" i="37"/>
  <c r="BD550" i="37"/>
  <c r="AJ550" i="37"/>
  <c r="AQ550" i="37"/>
  <c r="AX550" i="37"/>
  <c r="BC733" i="37"/>
  <c r="AP733" i="37"/>
  <c r="AI733" i="37"/>
  <c r="AW733" i="37"/>
  <c r="BD412" i="37"/>
  <c r="AQ412" i="37"/>
  <c r="AX412" i="37"/>
  <c r="AJ412" i="37"/>
  <c r="AH544" i="37"/>
  <c r="AO544" i="37"/>
  <c r="AV544" i="37"/>
  <c r="BB544" i="37"/>
  <c r="AC544" i="37"/>
  <c r="AY419" i="37"/>
  <c r="AK419" i="37"/>
  <c r="AR419" i="37"/>
  <c r="BD595" i="37"/>
  <c r="AJ595" i="37"/>
  <c r="AQ595" i="37"/>
  <c r="AX595" i="37"/>
  <c r="BC504" i="37"/>
  <c r="AP504" i="37"/>
  <c r="AW504" i="37"/>
  <c r="AI504" i="37"/>
  <c r="BD491" i="37"/>
  <c r="AX491" i="37"/>
  <c r="AQ491" i="37"/>
  <c r="AJ491" i="37"/>
  <c r="BD469" i="37"/>
  <c r="AJ469" i="37"/>
  <c r="AQ469" i="37"/>
  <c r="AX469" i="37"/>
  <c r="AK311" i="37"/>
  <c r="AR311" i="37"/>
  <c r="AY311" i="37"/>
  <c r="BB644" i="37"/>
  <c r="AH644" i="37"/>
  <c r="AO644" i="37"/>
  <c r="AV644" i="37"/>
  <c r="AC644" i="37"/>
  <c r="BC327" i="37"/>
  <c r="AI327" i="37"/>
  <c r="AP327" i="37"/>
  <c r="AW327" i="37"/>
  <c r="BC492" i="37"/>
  <c r="AW492" i="37"/>
  <c r="AI492" i="37"/>
  <c r="AP492" i="37"/>
  <c r="BB393" i="37"/>
  <c r="AH393" i="37"/>
  <c r="AO393" i="37"/>
  <c r="AV393" i="37"/>
  <c r="AC393" i="37"/>
  <c r="BC711" i="37"/>
  <c r="AW711" i="37"/>
  <c r="AI711" i="37"/>
  <c r="AP711" i="37"/>
  <c r="V518" i="37"/>
  <c r="Z518" i="37"/>
  <c r="X518" i="37"/>
  <c r="AB518" i="37"/>
  <c r="AN518" i="37"/>
  <c r="AU518" i="37"/>
  <c r="AG518" i="37"/>
  <c r="V495" i="37"/>
  <c r="AB495" i="37"/>
  <c r="AN495" i="37"/>
  <c r="X495" i="37"/>
  <c r="Z495" i="37"/>
  <c r="AG495" i="37"/>
  <c r="AU495" i="37"/>
  <c r="V405" i="37"/>
  <c r="X405" i="37"/>
  <c r="Z405" i="37"/>
  <c r="AB405" i="37"/>
  <c r="AN405" i="37"/>
  <c r="AG405" i="37"/>
  <c r="AU405" i="37"/>
  <c r="AC360" i="37"/>
  <c r="AH360" i="37"/>
  <c r="AO360" i="37"/>
  <c r="AV360" i="37"/>
  <c r="BB360" i="37"/>
  <c r="BD612" i="37"/>
  <c r="AJ612" i="37"/>
  <c r="AY407" i="37"/>
  <c r="AK407" i="37"/>
  <c r="AR407" i="37"/>
  <c r="BD531" i="37"/>
  <c r="AJ531" i="37"/>
  <c r="AQ531" i="37"/>
  <c r="AX531" i="37"/>
  <c r="AH653" i="37"/>
  <c r="AV653" i="37"/>
  <c r="AO653" i="37"/>
  <c r="BB653" i="37"/>
  <c r="AY670" i="37"/>
  <c r="AK670" i="37"/>
  <c r="AR670" i="37"/>
  <c r="BC550" i="37"/>
  <c r="AI550" i="37"/>
  <c r="AP550" i="37"/>
  <c r="AW550" i="37"/>
  <c r="AR501" i="37"/>
  <c r="AK501" i="37"/>
  <c r="AY501" i="37"/>
  <c r="AV602" i="37"/>
  <c r="AH602" i="37"/>
  <c r="AO602" i="37"/>
  <c r="AC602" i="37"/>
  <c r="BB602" i="37"/>
  <c r="BD356" i="37"/>
  <c r="AQ356" i="37"/>
  <c r="AX356" i="37"/>
  <c r="AJ356" i="37"/>
  <c r="BC412" i="37"/>
  <c r="AP412" i="37"/>
  <c r="AW412" i="37"/>
  <c r="AI412" i="37"/>
  <c r="BC455" i="37"/>
  <c r="AI455" i="37"/>
  <c r="AP455" i="37"/>
  <c r="AW455" i="37"/>
  <c r="BC595" i="37"/>
  <c r="AI595" i="37"/>
  <c r="AP595" i="37"/>
  <c r="AW595" i="37"/>
  <c r="AH504" i="37"/>
  <c r="AO504" i="37"/>
  <c r="BB504" i="37"/>
  <c r="AV504" i="37"/>
  <c r="AC504" i="37"/>
  <c r="BC491" i="37"/>
  <c r="AW491" i="37"/>
  <c r="AP491" i="37"/>
  <c r="AI491" i="37"/>
  <c r="AK676" i="37"/>
  <c r="AR676" i="37"/>
  <c r="AY676" i="37"/>
  <c r="AK603" i="37"/>
  <c r="AR603" i="37"/>
  <c r="AY603" i="37"/>
  <c r="BC469" i="37"/>
  <c r="AI469" i="37"/>
  <c r="AP469" i="37"/>
  <c r="AW469" i="37"/>
  <c r="BD311" i="37"/>
  <c r="AJ311" i="37"/>
  <c r="AQ311" i="37"/>
  <c r="AX311" i="37"/>
  <c r="AH327" i="37"/>
  <c r="AO327" i="37"/>
  <c r="AV327" i="37"/>
  <c r="BB327" i="37"/>
  <c r="AC327" i="37"/>
  <c r="AH492" i="37"/>
  <c r="AV492" i="37"/>
  <c r="AO492" i="37"/>
  <c r="AC492" i="37"/>
  <c r="BB492" i="37"/>
  <c r="AS600" i="37"/>
  <c r="AT600" i="37" s="1"/>
  <c r="AD600" i="37"/>
  <c r="AE600" i="37" s="1"/>
  <c r="AZ600" i="37"/>
  <c r="BA600" i="37" s="1"/>
  <c r="BY220" i="37"/>
  <c r="CD220" i="37" s="1"/>
  <c r="AA220" i="37" s="1"/>
  <c r="V715" i="37"/>
  <c r="Z715" i="37"/>
  <c r="AB715" i="37"/>
  <c r="AN715" i="37"/>
  <c r="AU715" i="37"/>
  <c r="X715" i="37"/>
  <c r="AG715" i="37"/>
  <c r="V337" i="37"/>
  <c r="X337" i="37"/>
  <c r="Z337" i="37"/>
  <c r="AB337" i="37"/>
  <c r="AG337" i="37"/>
  <c r="AN337" i="37"/>
  <c r="AU337" i="37"/>
  <c r="AN423" i="37"/>
  <c r="AU423" i="37"/>
  <c r="V423" i="37"/>
  <c r="X423" i="37"/>
  <c r="Z423" i="37"/>
  <c r="AB423" i="37"/>
  <c r="AG423" i="37"/>
  <c r="AK447" i="37"/>
  <c r="AY447" i="37"/>
  <c r="AR447" i="37"/>
  <c r="AD666" i="37"/>
  <c r="AE666" i="37" s="1"/>
  <c r="AS666" i="37"/>
  <c r="AT666" i="37" s="1"/>
  <c r="AZ666" i="37"/>
  <c r="BA666" i="37" s="1"/>
  <c r="BB612" i="37"/>
  <c r="AH612" i="37"/>
  <c r="AO612" i="37"/>
  <c r="AV612" i="37"/>
  <c r="AR724" i="37"/>
  <c r="AY724" i="37"/>
  <c r="AK724" i="37"/>
  <c r="BB407" i="37"/>
  <c r="AV407" i="37"/>
  <c r="AH407" i="37"/>
  <c r="AO407" i="37"/>
  <c r="AC407" i="37"/>
  <c r="AR738" i="37"/>
  <c r="AY738" i="37"/>
  <c r="AK738" i="37"/>
  <c r="AW531" i="37"/>
  <c r="BC531" i="37"/>
  <c r="AI531" i="37"/>
  <c r="AP531" i="37"/>
  <c r="AQ670" i="37"/>
  <c r="AX670" i="37"/>
  <c r="AJ670" i="37"/>
  <c r="BD670" i="37"/>
  <c r="BB501" i="37"/>
  <c r="AO501" i="37"/>
  <c r="AH501" i="37"/>
  <c r="AV501" i="37"/>
  <c r="AC501" i="37"/>
  <c r="AY439" i="37"/>
  <c r="AK439" i="37"/>
  <c r="AR439" i="37"/>
  <c r="AK701" i="37"/>
  <c r="AR701" i="37"/>
  <c r="AY701" i="37"/>
  <c r="AR541" i="37"/>
  <c r="AK541" i="37"/>
  <c r="AY541" i="37"/>
  <c r="AK324" i="37"/>
  <c r="AR324" i="37"/>
  <c r="AY324" i="37"/>
  <c r="AO412" i="37"/>
  <c r="AV412" i="37"/>
  <c r="AH412" i="37"/>
  <c r="AC412" i="37"/>
  <c r="BB412" i="37"/>
  <c r="AR388" i="37"/>
  <c r="AY388" i="37"/>
  <c r="AK388" i="37"/>
  <c r="BD632" i="37"/>
  <c r="AQ632" i="37"/>
  <c r="AJ632" i="37"/>
  <c r="AX632" i="37"/>
  <c r="BC676" i="37"/>
  <c r="AP676" i="37"/>
  <c r="AW676" i="37"/>
  <c r="AI676" i="37"/>
  <c r="AK398" i="37"/>
  <c r="AR398" i="37"/>
  <c r="AY398" i="37"/>
  <c r="BD603" i="37"/>
  <c r="AJ603" i="37"/>
  <c r="AQ603" i="37"/>
  <c r="AX603" i="37"/>
  <c r="BB469" i="37"/>
  <c r="AH469" i="37"/>
  <c r="AO469" i="37"/>
  <c r="AV469" i="37"/>
  <c r="AC469" i="37"/>
  <c r="BC311" i="37"/>
  <c r="AI311" i="37"/>
  <c r="AP311" i="37"/>
  <c r="AW311" i="37"/>
  <c r="AK605" i="37"/>
  <c r="AR605" i="37"/>
  <c r="AY605" i="37"/>
  <c r="AK492" i="37"/>
  <c r="AY492" i="37"/>
  <c r="AR492" i="37"/>
  <c r="BB431" i="37"/>
  <c r="AH431" i="37"/>
  <c r="AO431" i="37"/>
  <c r="AV431" i="37"/>
  <c r="AC431" i="37"/>
  <c r="AR513" i="37"/>
  <c r="AY513" i="37"/>
  <c r="AK513" i="37"/>
  <c r="BF563" i="37"/>
  <c r="AU730" i="37"/>
  <c r="V730" i="37"/>
  <c r="Z730" i="37"/>
  <c r="X730" i="37"/>
  <c r="AB730" i="37"/>
  <c r="AG730" i="37"/>
  <c r="AN730" i="37"/>
  <c r="AU452" i="37"/>
  <c r="V452" i="37"/>
  <c r="X452" i="37"/>
  <c r="Z452" i="37"/>
  <c r="AB452" i="37"/>
  <c r="AG452" i="37"/>
  <c r="AN452" i="37"/>
  <c r="V706" i="37"/>
  <c r="X706" i="37"/>
  <c r="Z706" i="37"/>
  <c r="AB706" i="37"/>
  <c r="AN706" i="37"/>
  <c r="AU706" i="37"/>
  <c r="AG706" i="37"/>
  <c r="V312" i="37"/>
  <c r="X312" i="37"/>
  <c r="Z312" i="37"/>
  <c r="AB312" i="37"/>
  <c r="AG312" i="37"/>
  <c r="AN312" i="37"/>
  <c r="AU312" i="37"/>
  <c r="BD447" i="37"/>
  <c r="AX447" i="37"/>
  <c r="AJ447" i="37"/>
  <c r="AQ447" i="37"/>
  <c r="BD483" i="37"/>
  <c r="AJ483" i="37"/>
  <c r="AX483" i="37"/>
  <c r="AQ483" i="37"/>
  <c r="BD591" i="37"/>
  <c r="AQ591" i="37"/>
  <c r="AX591" i="37"/>
  <c r="AJ591" i="37"/>
  <c r="BB738" i="37"/>
  <c r="AH738" i="37"/>
  <c r="AO738" i="37"/>
  <c r="AV738" i="37"/>
  <c r="AC738" i="37"/>
  <c r="BB531" i="37"/>
  <c r="AH531" i="37"/>
  <c r="AV531" i="37"/>
  <c r="AO531" i="37"/>
  <c r="AC531" i="37"/>
  <c r="BD439" i="37"/>
  <c r="AX439" i="37"/>
  <c r="AJ439" i="37"/>
  <c r="AQ439" i="37"/>
  <c r="BC701" i="37"/>
  <c r="AI701" i="37"/>
  <c r="AP701" i="37"/>
  <c r="AW701" i="37"/>
  <c r="BB541" i="37"/>
  <c r="AO541" i="37"/>
  <c r="AH541" i="37"/>
  <c r="AV541" i="37"/>
  <c r="AC541" i="37"/>
  <c r="BD324" i="37"/>
  <c r="AJ324" i="37"/>
  <c r="AQ324" i="37"/>
  <c r="AX324" i="37"/>
  <c r="V538" i="37"/>
  <c r="X538" i="37"/>
  <c r="Z538" i="37"/>
  <c r="AB538" i="37"/>
  <c r="AG538" i="37"/>
  <c r="AN538" i="37"/>
  <c r="AU538" i="37"/>
  <c r="AR659" i="37"/>
  <c r="AK659" i="37"/>
  <c r="AY659" i="37"/>
  <c r="BC632" i="37"/>
  <c r="AP632" i="37"/>
  <c r="AW632" i="37"/>
  <c r="AI632" i="37"/>
  <c r="BD419" i="37"/>
  <c r="AJ419" i="37"/>
  <c r="AQ419" i="37"/>
  <c r="AX419" i="37"/>
  <c r="AB482" i="37"/>
  <c r="AN482" i="37"/>
  <c r="AU482" i="37"/>
  <c r="V482" i="37"/>
  <c r="X482" i="37"/>
  <c r="Z482" i="37"/>
  <c r="AG482" i="37"/>
  <c r="BD462" i="37"/>
  <c r="AQ462" i="37"/>
  <c r="AX462" i="37"/>
  <c r="AJ462" i="37"/>
  <c r="AO491" i="37"/>
  <c r="AV491" i="37"/>
  <c r="AH491" i="37"/>
  <c r="BB491" i="37"/>
  <c r="AC491" i="37"/>
  <c r="AO676" i="37"/>
  <c r="AV676" i="37"/>
  <c r="AH676" i="37"/>
  <c r="BB676" i="37"/>
  <c r="AC676" i="37"/>
  <c r="BD398" i="37"/>
  <c r="AQ398" i="37"/>
  <c r="AX398" i="37"/>
  <c r="AJ398" i="37"/>
  <c r="AK399" i="37"/>
  <c r="AR399" i="37"/>
  <c r="AY399" i="37"/>
  <c r="AH311" i="37"/>
  <c r="AO311" i="37"/>
  <c r="AV311" i="37"/>
  <c r="AC311" i="37"/>
  <c r="BB311" i="37"/>
  <c r="BD605" i="37"/>
  <c r="AJ605" i="37"/>
  <c r="AQ605" i="37"/>
  <c r="AX605" i="37"/>
  <c r="BD328" i="37"/>
  <c r="AX328" i="37"/>
  <c r="AJ328" i="37"/>
  <c r="AQ328" i="37"/>
  <c r="AS548" i="37"/>
  <c r="AT548" i="37" s="1"/>
  <c r="AZ548" i="37"/>
  <c r="BA548" i="37" s="1"/>
  <c r="AD548" i="37"/>
  <c r="AE548" i="37" s="1"/>
  <c r="BD513" i="37"/>
  <c r="AJ513" i="37"/>
  <c r="AX513" i="37"/>
  <c r="AQ513" i="37"/>
  <c r="AG456" i="37"/>
  <c r="V456" i="37"/>
  <c r="X456" i="37"/>
  <c r="Z456" i="37"/>
  <c r="AN456" i="37"/>
  <c r="AB456" i="37"/>
  <c r="AU456" i="37"/>
  <c r="T507" i="37"/>
  <c r="AN631" i="37"/>
  <c r="AU631" i="37"/>
  <c r="V631" i="37"/>
  <c r="X631" i="37"/>
  <c r="Z631" i="37"/>
  <c r="AB631" i="37"/>
  <c r="AG631" i="37"/>
  <c r="BB447" i="37"/>
  <c r="AH447" i="37"/>
  <c r="AO447" i="37"/>
  <c r="AV447" i="37"/>
  <c r="AC447" i="37"/>
  <c r="AY313" i="37"/>
  <c r="AK313" i="37"/>
  <c r="AR313" i="37"/>
  <c r="BD724" i="37"/>
  <c r="AX724" i="37"/>
  <c r="AQ724" i="37"/>
  <c r="AJ724" i="37"/>
  <c r="BD407" i="37"/>
  <c r="AX407" i="37"/>
  <c r="AJ407" i="37"/>
  <c r="AQ407" i="37"/>
  <c r="AO529" i="37"/>
  <c r="AH529" i="37"/>
  <c r="AV529" i="37"/>
  <c r="BB529" i="37"/>
  <c r="AC529" i="37"/>
  <c r="AK733" i="37"/>
  <c r="AR733" i="37"/>
  <c r="AY733" i="37"/>
  <c r="BC439" i="37"/>
  <c r="AW439" i="37"/>
  <c r="AI439" i="37"/>
  <c r="AP439" i="37"/>
  <c r="AK516" i="37"/>
  <c r="AY516" i="37"/>
  <c r="AR516" i="37"/>
  <c r="BD701" i="37"/>
  <c r="AQ701" i="37"/>
  <c r="AX701" i="37"/>
  <c r="AJ701" i="37"/>
  <c r="AK527" i="37"/>
  <c r="AY527" i="37"/>
  <c r="AR527" i="37"/>
  <c r="AR564" i="37"/>
  <c r="AY564" i="37"/>
  <c r="AK564" i="37"/>
  <c r="AR511" i="37"/>
  <c r="AK511" i="37"/>
  <c r="AY511" i="37"/>
  <c r="AY728" i="37"/>
  <c r="AK728" i="37"/>
  <c r="AR728" i="37"/>
  <c r="AY573" i="37"/>
  <c r="AK573" i="37"/>
  <c r="AR573" i="37"/>
  <c r="AU422" i="37"/>
  <c r="X422" i="37"/>
  <c r="Z422" i="37"/>
  <c r="AB422" i="37"/>
  <c r="AG422" i="37"/>
  <c r="AN422" i="37"/>
  <c r="V422" i="37"/>
  <c r="BC419" i="37"/>
  <c r="AI419" i="37"/>
  <c r="AP419" i="37"/>
  <c r="AW419" i="37"/>
  <c r="AK300" i="37"/>
  <c r="AR300" i="37"/>
  <c r="AY300" i="37"/>
  <c r="AR504" i="37"/>
  <c r="AY504" i="37"/>
  <c r="AK504" i="37"/>
  <c r="BD399" i="37"/>
  <c r="AQ399" i="37"/>
  <c r="AX399" i="37"/>
  <c r="AJ399" i="37"/>
  <c r="BC698" i="37"/>
  <c r="AP698" i="37"/>
  <c r="AI698" i="37"/>
  <c r="AW698" i="37"/>
  <c r="BC605" i="37"/>
  <c r="AI605" i="37"/>
  <c r="AP605" i="37"/>
  <c r="AW605" i="37"/>
  <c r="AR524" i="37"/>
  <c r="AK524" i="37"/>
  <c r="AY524" i="37"/>
  <c r="BC328" i="37"/>
  <c r="AW328" i="37"/>
  <c r="AI328" i="37"/>
  <c r="AP328" i="37"/>
  <c r="AP513" i="37"/>
  <c r="AW513" i="37"/>
  <c r="AI513" i="37"/>
  <c r="BC513" i="37"/>
  <c r="V473" i="37"/>
  <c r="Z473" i="37"/>
  <c r="AG473" i="37"/>
  <c r="AN473" i="37"/>
  <c r="AU473" i="37"/>
  <c r="X473" i="37"/>
  <c r="AB473" i="37"/>
  <c r="X693" i="37"/>
  <c r="AU693" i="37"/>
  <c r="V693" i="37"/>
  <c r="Z693" i="37"/>
  <c r="AB693" i="37"/>
  <c r="AG693" i="37"/>
  <c r="AN693" i="37"/>
  <c r="AU707" i="37"/>
  <c r="X707" i="37"/>
  <c r="AB707" i="37"/>
  <c r="AG707" i="37"/>
  <c r="V707" i="37"/>
  <c r="Z707" i="37"/>
  <c r="AN707" i="37"/>
  <c r="V741" i="37"/>
  <c r="X741" i="37"/>
  <c r="Z741" i="37"/>
  <c r="AG741" i="37"/>
  <c r="AB741" i="37"/>
  <c r="AU741" i="37"/>
  <c r="AN741" i="37"/>
  <c r="AK655" i="37"/>
  <c r="AR655" i="37"/>
  <c r="AY655" i="37"/>
  <c r="BD313" i="37"/>
  <c r="AJ313" i="37"/>
  <c r="AQ313" i="37"/>
  <c r="AX313" i="37"/>
  <c r="X500" i="37"/>
  <c r="Z500" i="37"/>
  <c r="AN500" i="37"/>
  <c r="AU500" i="37"/>
  <c r="V500" i="37"/>
  <c r="AB500" i="37"/>
  <c r="AG500" i="37"/>
  <c r="BC724" i="37"/>
  <c r="AP724" i="37"/>
  <c r="AI724" i="37"/>
  <c r="AW724" i="37"/>
  <c r="BC407" i="37"/>
  <c r="AW407" i="37"/>
  <c r="AI407" i="37"/>
  <c r="AP407" i="37"/>
  <c r="BC670" i="37"/>
  <c r="AP670" i="37"/>
  <c r="AW670" i="37"/>
  <c r="AI670" i="37"/>
  <c r="BD501" i="37"/>
  <c r="AX501" i="37"/>
  <c r="AJ501" i="37"/>
  <c r="AQ501" i="37"/>
  <c r="AC439" i="37"/>
  <c r="AV439" i="37"/>
  <c r="AH439" i="37"/>
  <c r="AO439" i="37"/>
  <c r="BB439" i="37"/>
  <c r="BD516" i="37"/>
  <c r="AJ516" i="37"/>
  <c r="AQ516" i="37"/>
  <c r="AX516" i="37"/>
  <c r="AH701" i="37"/>
  <c r="AO701" i="37"/>
  <c r="AV701" i="37"/>
  <c r="AC701" i="37"/>
  <c r="BB701" i="37"/>
  <c r="BD541" i="37"/>
  <c r="AJ541" i="37"/>
  <c r="AQ541" i="37"/>
  <c r="AX541" i="37"/>
  <c r="BD527" i="37"/>
  <c r="AJ527" i="37"/>
  <c r="AQ527" i="37"/>
  <c r="AX527" i="37"/>
  <c r="BD731" i="37"/>
  <c r="AJ731" i="37"/>
  <c r="AQ731" i="37"/>
  <c r="AX731" i="37"/>
  <c r="BC728" i="37"/>
  <c r="AI728" i="37"/>
  <c r="AP728" i="37"/>
  <c r="AW728" i="37"/>
  <c r="BD589" i="37"/>
  <c r="AX589" i="37"/>
  <c r="AJ589" i="37"/>
  <c r="AQ589" i="37"/>
  <c r="BB419" i="37"/>
  <c r="AH419" i="37"/>
  <c r="AO419" i="37"/>
  <c r="AV419" i="37"/>
  <c r="AC419" i="37"/>
  <c r="BD727" i="37"/>
  <c r="AJ727" i="37"/>
  <c r="AQ727" i="37"/>
  <c r="AX727" i="37"/>
  <c r="BD300" i="37"/>
  <c r="AJ300" i="37"/>
  <c r="AQ300" i="37"/>
  <c r="AX300" i="37"/>
  <c r="AY462" i="37"/>
  <c r="AK462" i="37"/>
  <c r="AR462" i="37"/>
  <c r="BD411" i="37"/>
  <c r="AQ411" i="37"/>
  <c r="AX411" i="37"/>
  <c r="AJ411" i="37"/>
  <c r="BB399" i="37"/>
  <c r="AO399" i="37"/>
  <c r="AV399" i="37"/>
  <c r="AH399" i="37"/>
  <c r="AC399" i="37"/>
  <c r="BC603" i="37"/>
  <c r="AI603" i="37"/>
  <c r="AP603" i="37"/>
  <c r="AW603" i="37"/>
  <c r="BB698" i="37"/>
  <c r="AO698" i="37"/>
  <c r="AV698" i="37"/>
  <c r="AH698" i="37"/>
  <c r="AC698" i="37"/>
  <c r="AH605" i="37"/>
  <c r="AO605" i="37"/>
  <c r="AV605" i="37"/>
  <c r="BB605" i="37"/>
  <c r="AC605" i="37"/>
  <c r="AK349" i="37"/>
  <c r="AR349" i="37"/>
  <c r="AY349" i="37"/>
  <c r="BB607" i="37"/>
  <c r="AV607" i="37"/>
  <c r="AH607" i="37"/>
  <c r="AO607" i="37"/>
  <c r="AC607" i="37"/>
  <c r="AY394" i="37"/>
  <c r="AK394" i="37"/>
  <c r="AR394" i="37"/>
  <c r="BD628" i="37"/>
  <c r="AX628" i="37"/>
  <c r="AJ628" i="37"/>
  <c r="AQ628" i="37"/>
  <c r="AI347" i="37"/>
  <c r="AP347" i="37"/>
  <c r="AW347" i="37"/>
  <c r="BC347" i="37"/>
  <c r="BD650" i="37"/>
  <c r="AX650" i="37"/>
  <c r="AJ650" i="37"/>
  <c r="AQ650" i="37"/>
  <c r="AK431" i="37"/>
  <c r="AY431" i="37"/>
  <c r="AR431" i="37"/>
  <c r="AS667" i="37"/>
  <c r="AT667" i="37" s="1"/>
  <c r="AZ667" i="37"/>
  <c r="BA667" i="37" s="1"/>
  <c r="AD667" i="37"/>
  <c r="AE667" i="37" s="1"/>
  <c r="X434" i="37"/>
  <c r="Z434" i="37"/>
  <c r="AU434" i="37"/>
  <c r="V434" i="37"/>
  <c r="AB434" i="37"/>
  <c r="AG434" i="37"/>
  <c r="AN434" i="37"/>
  <c r="V533" i="37"/>
  <c r="AB533" i="37"/>
  <c r="AU533" i="37"/>
  <c r="X533" i="37"/>
  <c r="Z533" i="37"/>
  <c r="AG533" i="37"/>
  <c r="AN533" i="37"/>
  <c r="V376" i="37"/>
  <c r="X376" i="37"/>
  <c r="Z376" i="37"/>
  <c r="AB376" i="37"/>
  <c r="AG376" i="37"/>
  <c r="AN376" i="37"/>
  <c r="AU376" i="37"/>
  <c r="AN395" i="37"/>
  <c r="V395" i="37"/>
  <c r="X395" i="37"/>
  <c r="Z395" i="37"/>
  <c r="AB395" i="37"/>
  <c r="AG395" i="37"/>
  <c r="AU395" i="37"/>
  <c r="AU692" i="37"/>
  <c r="V692" i="37"/>
  <c r="X692" i="37"/>
  <c r="AB692" i="37"/>
  <c r="AG692" i="37"/>
  <c r="AN692" i="37"/>
  <c r="Z692" i="37"/>
  <c r="BC655" i="37"/>
  <c r="AP655" i="37"/>
  <c r="AI655" i="37"/>
  <c r="AW655" i="37"/>
  <c r="AK480" i="37"/>
  <c r="AR480" i="37"/>
  <c r="AY480" i="37"/>
  <c r="AR483" i="37"/>
  <c r="AY483" i="37"/>
  <c r="AK483" i="37"/>
  <c r="BC313" i="37"/>
  <c r="AI313" i="37"/>
  <c r="AP313" i="37"/>
  <c r="AW313" i="37"/>
  <c r="AR718" i="37"/>
  <c r="AK718" i="37"/>
  <c r="AY718" i="37"/>
  <c r="AV724" i="37"/>
  <c r="AH724" i="37"/>
  <c r="AO724" i="37"/>
  <c r="BB724" i="37"/>
  <c r="AC724" i="37"/>
  <c r="AO670" i="37"/>
  <c r="AV670" i="37"/>
  <c r="AH670" i="37"/>
  <c r="BB670" i="37"/>
  <c r="AC670" i="37"/>
  <c r="BC501" i="37"/>
  <c r="AP501" i="37"/>
  <c r="AI501" i="37"/>
  <c r="AW501" i="37"/>
  <c r="BC516" i="37"/>
  <c r="AI516" i="37"/>
  <c r="AP516" i="37"/>
  <c r="AW516" i="37"/>
  <c r="BC541" i="37"/>
  <c r="AI541" i="37"/>
  <c r="AP541" i="37"/>
  <c r="AW541" i="37"/>
  <c r="BC527" i="37"/>
  <c r="AW527" i="37"/>
  <c r="AI527" i="37"/>
  <c r="AP527" i="37"/>
  <c r="AK358" i="37"/>
  <c r="AR358" i="37"/>
  <c r="AY358" i="37"/>
  <c r="BD564" i="37"/>
  <c r="AQ564" i="37"/>
  <c r="AX564" i="37"/>
  <c r="AJ564" i="37"/>
  <c r="BC511" i="37"/>
  <c r="AI511" i="37"/>
  <c r="AP511" i="37"/>
  <c r="AW511" i="37"/>
  <c r="AH728" i="37"/>
  <c r="AO728" i="37"/>
  <c r="AV728" i="37"/>
  <c r="AC728" i="37"/>
  <c r="BB728" i="37"/>
  <c r="AV589" i="37"/>
  <c r="AO589" i="37"/>
  <c r="AH589" i="37"/>
  <c r="AC589" i="37"/>
  <c r="BB589" i="37"/>
  <c r="BD573" i="37"/>
  <c r="AX573" i="37"/>
  <c r="AJ573" i="37"/>
  <c r="AQ573" i="37"/>
  <c r="AK332" i="37"/>
  <c r="AR332" i="37"/>
  <c r="AY332" i="37"/>
  <c r="BD709" i="37"/>
  <c r="AQ709" i="37"/>
  <c r="AJ709" i="37"/>
  <c r="AX709" i="37"/>
  <c r="BC300" i="37"/>
  <c r="AI300" i="37"/>
  <c r="AP300" i="37"/>
  <c r="AW300" i="37"/>
  <c r="BC462" i="37"/>
  <c r="AW462" i="37"/>
  <c r="AI462" i="37"/>
  <c r="AP462" i="37"/>
  <c r="AO411" i="37"/>
  <c r="AV411" i="37"/>
  <c r="AH411" i="37"/>
  <c r="BB411" i="37"/>
  <c r="AC411" i="37"/>
  <c r="BB603" i="37"/>
  <c r="AV603" i="37"/>
  <c r="AH603" i="37"/>
  <c r="AO603" i="37"/>
  <c r="AC603" i="37"/>
  <c r="AY314" i="37"/>
  <c r="AK314" i="37"/>
  <c r="AR314" i="37"/>
  <c r="AK604" i="37"/>
  <c r="AR604" i="37"/>
  <c r="AY604" i="37"/>
  <c r="BD349" i="37"/>
  <c r="AJ349" i="37"/>
  <c r="AQ349" i="37"/>
  <c r="AX349" i="37"/>
  <c r="AN463" i="37"/>
  <c r="AU463" i="37"/>
  <c r="V463" i="37"/>
  <c r="Z463" i="37"/>
  <c r="X463" i="37"/>
  <c r="AB463" i="37"/>
  <c r="AG463" i="37"/>
  <c r="T463" i="37"/>
  <c r="AY607" i="37"/>
  <c r="AR607" i="37"/>
  <c r="AK607" i="37"/>
  <c r="BD394" i="37"/>
  <c r="AQ394" i="37"/>
  <c r="AJ394" i="37"/>
  <c r="AX394" i="37"/>
  <c r="BC628" i="37"/>
  <c r="AI628" i="37"/>
  <c r="AW628" i="37"/>
  <c r="AP628" i="37"/>
  <c r="AN588" i="37"/>
  <c r="AG588" i="37"/>
  <c r="AU588" i="37"/>
  <c r="V588" i="37"/>
  <c r="X588" i="37"/>
  <c r="Z588" i="37"/>
  <c r="AB588" i="37"/>
  <c r="BB347" i="37"/>
  <c r="AH347" i="37"/>
  <c r="AO347" i="37"/>
  <c r="AV347" i="37"/>
  <c r="AC347" i="37"/>
  <c r="BD431" i="37"/>
  <c r="AJ431" i="37"/>
  <c r="AQ431" i="37"/>
  <c r="AX431" i="37"/>
  <c r="X570" i="37"/>
  <c r="AB570" i="37"/>
  <c r="AG570" i="37"/>
  <c r="AU570" i="37"/>
  <c r="V570" i="37"/>
  <c r="Z570" i="37"/>
  <c r="AN570" i="37"/>
  <c r="BD568" i="37"/>
  <c r="AJ568" i="37"/>
  <c r="AX568" i="37"/>
  <c r="AQ568" i="37"/>
  <c r="X496" i="37"/>
  <c r="V496" i="37"/>
  <c r="Z496" i="37"/>
  <c r="AB496" i="37"/>
  <c r="AG496" i="37"/>
  <c r="AN496" i="37"/>
  <c r="AU496" i="37"/>
  <c r="V572" i="37"/>
  <c r="X572" i="37"/>
  <c r="Z572" i="37"/>
  <c r="AB572" i="37"/>
  <c r="AG572" i="37"/>
  <c r="AN572" i="37"/>
  <c r="AU572" i="37"/>
  <c r="AV480" i="37"/>
  <c r="AH480" i="37"/>
  <c r="AO480" i="37"/>
  <c r="AC480" i="37"/>
  <c r="BB480" i="37"/>
  <c r="BC483" i="37"/>
  <c r="AP483" i="37"/>
  <c r="AW483" i="37"/>
  <c r="AI483" i="37"/>
  <c r="AH313" i="37"/>
  <c r="AO313" i="37"/>
  <c r="AV313" i="37"/>
  <c r="AC313" i="37"/>
  <c r="BB313" i="37"/>
  <c r="BD718" i="37"/>
  <c r="AJ718" i="37"/>
  <c r="AQ718" i="37"/>
  <c r="AX718" i="37"/>
  <c r="V663" i="37"/>
  <c r="X663" i="37"/>
  <c r="AB663" i="37"/>
  <c r="AN663" i="37"/>
  <c r="Z663" i="37"/>
  <c r="AG663" i="37"/>
  <c r="AU663" i="37"/>
  <c r="AK621" i="37"/>
  <c r="AR621" i="37"/>
  <c r="AY621" i="37"/>
  <c r="AU316" i="37"/>
  <c r="V316" i="37"/>
  <c r="X316" i="37"/>
  <c r="Z316" i="37"/>
  <c r="AB316" i="37"/>
  <c r="AG316" i="37"/>
  <c r="AN316" i="37"/>
  <c r="AR722" i="37"/>
  <c r="AY722" i="37"/>
  <c r="AK722" i="37"/>
  <c r="AO527" i="37"/>
  <c r="AV527" i="37"/>
  <c r="AH527" i="37"/>
  <c r="BB527" i="37"/>
  <c r="AC527" i="37"/>
  <c r="BD358" i="37"/>
  <c r="AJ358" i="37"/>
  <c r="AQ358" i="37"/>
  <c r="AX358" i="37"/>
  <c r="BC564" i="37"/>
  <c r="AP564" i="37"/>
  <c r="AW564" i="37"/>
  <c r="AI564" i="37"/>
  <c r="AV511" i="37"/>
  <c r="AH511" i="37"/>
  <c r="AO511" i="37"/>
  <c r="BB511" i="37"/>
  <c r="AK589" i="37"/>
  <c r="AR589" i="37"/>
  <c r="AY589" i="37"/>
  <c r="BC573" i="37"/>
  <c r="AW573" i="37"/>
  <c r="AI573" i="37"/>
  <c r="AP573" i="37"/>
  <c r="BD332" i="37"/>
  <c r="AJ332" i="37"/>
  <c r="AQ332" i="37"/>
  <c r="AX332" i="37"/>
  <c r="BD387" i="37"/>
  <c r="AQ387" i="37"/>
  <c r="AX387" i="37"/>
  <c r="AJ387" i="37"/>
  <c r="Z534" i="37"/>
  <c r="AU534" i="37"/>
  <c r="V534" i="37"/>
  <c r="X534" i="37"/>
  <c r="AB534" i="37"/>
  <c r="AG534" i="37"/>
  <c r="AN534" i="37"/>
  <c r="BC727" i="37"/>
  <c r="AI727" i="37"/>
  <c r="AP727" i="37"/>
  <c r="AW727" i="37"/>
  <c r="AH300" i="37"/>
  <c r="AO300" i="37"/>
  <c r="AV300" i="37"/>
  <c r="BB300" i="37"/>
  <c r="AC300" i="37"/>
  <c r="AV462" i="37"/>
  <c r="AO462" i="37"/>
  <c r="AH462" i="37"/>
  <c r="BB462" i="37"/>
  <c r="AC462" i="37"/>
  <c r="BD314" i="37"/>
  <c r="AX314" i="37"/>
  <c r="AJ314" i="37"/>
  <c r="AQ314" i="37"/>
  <c r="AR609" i="37"/>
  <c r="AY609" i="37"/>
  <c r="AK609" i="37"/>
  <c r="BC349" i="37"/>
  <c r="AI349" i="37"/>
  <c r="AP349" i="37"/>
  <c r="AW349" i="37"/>
  <c r="BD607" i="37"/>
  <c r="AX607" i="37"/>
  <c r="AJ607" i="37"/>
  <c r="AQ607" i="37"/>
  <c r="BB628" i="37"/>
  <c r="AO628" i="37"/>
  <c r="AV628" i="37"/>
  <c r="AH628" i="37"/>
  <c r="AY549" i="37"/>
  <c r="AK549" i="37"/>
  <c r="AR549" i="37"/>
  <c r="BF548" i="37"/>
  <c r="BF474" i="37"/>
  <c r="AJ662" i="37"/>
  <c r="AQ662" i="37"/>
  <c r="BD662" i="37"/>
  <c r="AX662" i="37"/>
  <c r="AW435" i="37"/>
  <c r="BC435" i="37"/>
  <c r="AI435" i="37"/>
  <c r="AP435" i="37"/>
  <c r="BX195" i="37"/>
  <c r="CC195" i="37" s="1"/>
  <c r="Y195" i="37" s="1"/>
  <c r="X729" i="37"/>
  <c r="AB729" i="37"/>
  <c r="V729" i="37"/>
  <c r="Z729" i="37"/>
  <c r="AU729" i="37"/>
  <c r="AG729" i="37"/>
  <c r="AN729" i="37"/>
  <c r="V451" i="37"/>
  <c r="X451" i="37"/>
  <c r="Z451" i="37"/>
  <c r="AB451" i="37"/>
  <c r="AG451" i="37"/>
  <c r="AU451" i="37"/>
  <c r="AN451" i="37"/>
  <c r="AN319" i="37"/>
  <c r="AU319" i="37"/>
  <c r="V319" i="37"/>
  <c r="X319" i="37"/>
  <c r="Z319" i="37"/>
  <c r="AB319" i="37"/>
  <c r="AG319" i="37"/>
  <c r="AB622" i="37"/>
  <c r="V622" i="37"/>
  <c r="X622" i="37"/>
  <c r="Z622" i="37"/>
  <c r="AG622" i="37"/>
  <c r="AN622" i="37"/>
  <c r="AU622" i="37"/>
  <c r="BD655" i="37"/>
  <c r="AQ655" i="37"/>
  <c r="AJ655" i="37"/>
  <c r="AX655" i="37"/>
  <c r="BB483" i="37"/>
  <c r="AO483" i="37"/>
  <c r="AV483" i="37"/>
  <c r="AH483" i="37"/>
  <c r="AC483" i="37"/>
  <c r="AR536" i="37"/>
  <c r="AY536" i="37"/>
  <c r="AK536" i="37"/>
  <c r="BC718" i="37"/>
  <c r="AI718" i="37"/>
  <c r="AP718" i="37"/>
  <c r="AW718" i="37"/>
  <c r="AY716" i="37"/>
  <c r="AR716" i="37"/>
  <c r="AK716" i="37"/>
  <c r="BD621" i="37"/>
  <c r="AQ621" i="37"/>
  <c r="AJ621" i="37"/>
  <c r="AX621" i="37"/>
  <c r="BC738" i="37"/>
  <c r="AP738" i="37"/>
  <c r="AI738" i="37"/>
  <c r="AW738" i="37"/>
  <c r="AK679" i="37"/>
  <c r="AR679" i="37"/>
  <c r="AY679" i="37"/>
  <c r="BD529" i="37"/>
  <c r="AQ529" i="37"/>
  <c r="AJ529" i="37"/>
  <c r="AX529" i="37"/>
  <c r="AH516" i="37"/>
  <c r="AO516" i="37"/>
  <c r="AV516" i="37"/>
  <c r="BB516" i="37"/>
  <c r="AC516" i="37"/>
  <c r="AI722" i="37"/>
  <c r="AP722" i="37"/>
  <c r="AW722" i="37"/>
  <c r="BC722" i="37"/>
  <c r="BC358" i="37"/>
  <c r="AI358" i="37"/>
  <c r="AP358" i="37"/>
  <c r="AW358" i="37"/>
  <c r="BD728" i="37"/>
  <c r="AX728" i="37"/>
  <c r="AJ728" i="37"/>
  <c r="AQ728" i="37"/>
  <c r="BC589" i="37"/>
  <c r="AW589" i="37"/>
  <c r="AI589" i="37"/>
  <c r="AP589" i="37"/>
  <c r="BB573" i="37"/>
  <c r="AV573" i="37"/>
  <c r="AH573" i="37"/>
  <c r="AO573" i="37"/>
  <c r="AC573" i="37"/>
  <c r="BC332" i="37"/>
  <c r="AP332" i="37"/>
  <c r="AW332" i="37"/>
  <c r="AI332" i="37"/>
  <c r="AH387" i="37"/>
  <c r="AO387" i="37"/>
  <c r="AV387" i="37"/>
  <c r="BB387" i="37"/>
  <c r="AC387" i="37"/>
  <c r="AJ645" i="37"/>
  <c r="AQ645" i="37"/>
  <c r="AX645" i="37"/>
  <c r="BD645" i="37"/>
  <c r="BC737" i="37"/>
  <c r="AI737" i="37"/>
  <c r="AP737" i="37"/>
  <c r="AW737" i="37"/>
  <c r="BD346" i="37"/>
  <c r="AJ346" i="37"/>
  <c r="AQ346" i="37"/>
  <c r="AX346" i="37"/>
  <c r="AO554" i="37"/>
  <c r="AV554" i="37"/>
  <c r="AH554" i="37"/>
  <c r="AL554" i="37" s="1"/>
  <c r="AM554" i="37" s="1"/>
  <c r="AC554" i="37"/>
  <c r="BB554" i="37"/>
  <c r="BF554" i="37" s="1"/>
  <c r="AK326" i="37"/>
  <c r="AR326" i="37"/>
  <c r="AY326" i="37"/>
  <c r="AR411" i="37"/>
  <c r="AY411" i="37"/>
  <c r="AK411" i="37"/>
  <c r="BC314" i="37"/>
  <c r="AW314" i="37"/>
  <c r="AI314" i="37"/>
  <c r="AP314" i="37"/>
  <c r="AW609" i="37"/>
  <c r="AP609" i="37"/>
  <c r="AI609" i="37"/>
  <c r="BC609" i="37"/>
  <c r="BB349" i="37"/>
  <c r="AH349" i="37"/>
  <c r="AO349" i="37"/>
  <c r="AV349" i="37"/>
  <c r="AC349" i="37"/>
  <c r="BC607" i="37"/>
  <c r="AW607" i="37"/>
  <c r="AI607" i="37"/>
  <c r="AP607" i="37"/>
  <c r="BD549" i="37"/>
  <c r="AQ549" i="37"/>
  <c r="AJ549" i="37"/>
  <c r="AX549" i="37"/>
  <c r="AR421" i="37"/>
  <c r="AY421" i="37"/>
  <c r="AK421" i="37"/>
  <c r="AZ474" i="37"/>
  <c r="BA474" i="37" s="1"/>
  <c r="AS474" i="37"/>
  <c r="AT474" i="37" s="1"/>
  <c r="AD474" i="37"/>
  <c r="AE474" i="37" s="1"/>
  <c r="BB519" i="37"/>
  <c r="BF519" i="37" s="1"/>
  <c r="AV519" i="37"/>
  <c r="AO519" i="37"/>
  <c r="AH519" i="37"/>
  <c r="AC519" i="37"/>
  <c r="BD610" i="37"/>
  <c r="AQ610" i="37"/>
  <c r="AJ610" i="37"/>
  <c r="AX610" i="37"/>
  <c r="BD486" i="37"/>
  <c r="AJ486" i="37"/>
  <c r="AQ486" i="37"/>
  <c r="AX486" i="37"/>
  <c r="BB634" i="37"/>
  <c r="AV634" i="37"/>
  <c r="AH634" i="37"/>
  <c r="AO634" i="37"/>
  <c r="BC417" i="37"/>
  <c r="AI417" i="37"/>
  <c r="AP417" i="37"/>
  <c r="AW417" i="37"/>
  <c r="AK428" i="37"/>
  <c r="AY428" i="37"/>
  <c r="AR428" i="37"/>
  <c r="BU218" i="37"/>
  <c r="BZ218" i="37" s="1"/>
  <c r="S218" i="37" s="1"/>
  <c r="AG218" i="37" s="1"/>
  <c r="BY195" i="37"/>
  <c r="CD195" i="37" s="1"/>
  <c r="AA195" i="37" s="1"/>
  <c r="Z427" i="37"/>
  <c r="AB427" i="37"/>
  <c r="AN427" i="37"/>
  <c r="AU427" i="37"/>
  <c r="X427" i="37"/>
  <c r="AG427" i="37"/>
  <c r="V427" i="37"/>
  <c r="AN685" i="37"/>
  <c r="AU685" i="37"/>
  <c r="X685" i="37"/>
  <c r="Z685" i="37"/>
  <c r="AB685" i="37"/>
  <c r="AG685" i="37"/>
  <c r="V685" i="37"/>
  <c r="AU392" i="37"/>
  <c r="V392" i="37"/>
  <c r="X392" i="37"/>
  <c r="Z392" i="37"/>
  <c r="AB392" i="37"/>
  <c r="AG392" i="37"/>
  <c r="AN392" i="37"/>
  <c r="X658" i="37"/>
  <c r="Z658" i="37"/>
  <c r="V658" i="37"/>
  <c r="AB658" i="37"/>
  <c r="AG658" i="37"/>
  <c r="AN658" i="37"/>
  <c r="AU658" i="37"/>
  <c r="V467" i="37"/>
  <c r="AN467" i="37"/>
  <c r="X467" i="37"/>
  <c r="AU467" i="37"/>
  <c r="Z467" i="37"/>
  <c r="AB467" i="37"/>
  <c r="AG467" i="37"/>
  <c r="BB655" i="37"/>
  <c r="AH655" i="37"/>
  <c r="AO655" i="37"/>
  <c r="AV655" i="37"/>
  <c r="AC655" i="37"/>
  <c r="BD480" i="37"/>
  <c r="AJ480" i="37"/>
  <c r="AX480" i="37"/>
  <c r="AQ480" i="37"/>
  <c r="BD536" i="37"/>
  <c r="AJ536" i="37"/>
  <c r="AQ536" i="37"/>
  <c r="AX536" i="37"/>
  <c r="BB718" i="37"/>
  <c r="AV718" i="37"/>
  <c r="AH718" i="37"/>
  <c r="AO718" i="37"/>
  <c r="AC718" i="37"/>
  <c r="AK414" i="37"/>
  <c r="AR414" i="37"/>
  <c r="AY414" i="37"/>
  <c r="BC621" i="37"/>
  <c r="AP621" i="37"/>
  <c r="AW621" i="37"/>
  <c r="AI621" i="37"/>
  <c r="BD679" i="37"/>
  <c r="AQ679" i="37"/>
  <c r="AX679" i="37"/>
  <c r="AJ679" i="37"/>
  <c r="AY380" i="37"/>
  <c r="AK380" i="37"/>
  <c r="AR380" i="37"/>
  <c r="AH722" i="37"/>
  <c r="AV722" i="37"/>
  <c r="AO722" i="37"/>
  <c r="AC722" i="37"/>
  <c r="BB722" i="37"/>
  <c r="BB358" i="37"/>
  <c r="AH358" i="37"/>
  <c r="AO358" i="37"/>
  <c r="AV358" i="37"/>
  <c r="AC358" i="37"/>
  <c r="AO332" i="37"/>
  <c r="AV332" i="37"/>
  <c r="AH332" i="37"/>
  <c r="BB332" i="37"/>
  <c r="AC332" i="37"/>
  <c r="AR709" i="37"/>
  <c r="AK709" i="37"/>
  <c r="AY709" i="37"/>
  <c r="BB737" i="37"/>
  <c r="AH737" i="37"/>
  <c r="AV737" i="37"/>
  <c r="AO737" i="37"/>
  <c r="AC737" i="37"/>
  <c r="BD326" i="37"/>
  <c r="AJ326" i="37"/>
  <c r="AQ326" i="37"/>
  <c r="AX326" i="37"/>
  <c r="BC411" i="37"/>
  <c r="AP411" i="37"/>
  <c r="AW411" i="37"/>
  <c r="AI411" i="37"/>
  <c r="BC399" i="37"/>
  <c r="AP399" i="37"/>
  <c r="AW399" i="37"/>
  <c r="AI399" i="37"/>
  <c r="BB314" i="37"/>
  <c r="AH314" i="37"/>
  <c r="AO314" i="37"/>
  <c r="AV314" i="37"/>
  <c r="AC314" i="37"/>
  <c r="BD609" i="37"/>
  <c r="AQ609" i="37"/>
  <c r="AX609" i="37"/>
  <c r="AJ609" i="37"/>
  <c r="AF366" i="37"/>
  <c r="AC628" i="37"/>
  <c r="AR628" i="37"/>
  <c r="AY628" i="37"/>
  <c r="AK628" i="37"/>
  <c r="BC549" i="37"/>
  <c r="AI549" i="37"/>
  <c r="AP549" i="37"/>
  <c r="AW549" i="37"/>
  <c r="AH571" i="37"/>
  <c r="AO571" i="37"/>
  <c r="AV571" i="37"/>
  <c r="BB571" i="37"/>
  <c r="AK650" i="37"/>
  <c r="AY650" i="37"/>
  <c r="AR650" i="37"/>
  <c r="BD421" i="37"/>
  <c r="AX421" i="37"/>
  <c r="AJ421" i="37"/>
  <c r="AQ421" i="37"/>
  <c r="BD710" i="37"/>
  <c r="AJ710" i="37"/>
  <c r="AQ710" i="37"/>
  <c r="AX710" i="37"/>
  <c r="AS683" i="37"/>
  <c r="AT683" i="37" s="1"/>
  <c r="AZ683" i="37"/>
  <c r="BA683" i="37" s="1"/>
  <c r="AD683" i="37"/>
  <c r="AE683" i="37" s="1"/>
  <c r="AS350" i="37"/>
  <c r="AT350" i="37" s="1"/>
  <c r="AZ350" i="37"/>
  <c r="BA350" i="37" s="1"/>
  <c r="AD350" i="37"/>
  <c r="AE350" i="37" s="1"/>
  <c r="AH441" i="37"/>
  <c r="AO441" i="37"/>
  <c r="AV441" i="37"/>
  <c r="BB441" i="37"/>
  <c r="AC441" i="37"/>
  <c r="Z552" i="37"/>
  <c r="AB552" i="37"/>
  <c r="AG552" i="37"/>
  <c r="AN552" i="37"/>
  <c r="AU552" i="37"/>
  <c r="V552" i="37"/>
  <c r="X552" i="37"/>
  <c r="BX249" i="37"/>
  <c r="CC249" i="37" s="1"/>
  <c r="Y249" i="37" s="1"/>
  <c r="BU179" i="37"/>
  <c r="BZ179" i="37" s="1"/>
  <c r="S179" i="37" s="1"/>
  <c r="AG179" i="37" s="1"/>
  <c r="BV179" i="37"/>
  <c r="CA179" i="37" s="1"/>
  <c r="U179" i="37" s="1"/>
  <c r="BW75" i="37"/>
  <c r="CB75" i="37" s="1"/>
  <c r="W75" i="37" s="1"/>
  <c r="BW217" i="37"/>
  <c r="CB217" i="37" s="1"/>
  <c r="W217" i="37" s="1"/>
  <c r="X217" i="37" s="1"/>
  <c r="AI217" i="37" s="1"/>
  <c r="BX217" i="37"/>
  <c r="CC217" i="37" s="1"/>
  <c r="Y217" i="37" s="1"/>
  <c r="Z217" i="37" s="1"/>
  <c r="AJ217" i="37" s="1"/>
  <c r="BV75" i="37"/>
  <c r="CA75" i="37" s="1"/>
  <c r="U75" i="37" s="1"/>
  <c r="AG635" i="37"/>
  <c r="AN635" i="37"/>
  <c r="V635" i="37"/>
  <c r="X635" i="37"/>
  <c r="Z635" i="37"/>
  <c r="AB635" i="37"/>
  <c r="AU635" i="37"/>
  <c r="X389" i="37"/>
  <c r="Z389" i="37"/>
  <c r="AB389" i="37"/>
  <c r="AU389" i="37"/>
  <c r="V389" i="37"/>
  <c r="AG389" i="37"/>
  <c r="AN389" i="37"/>
  <c r="AN721" i="37"/>
  <c r="AB721" i="37"/>
  <c r="AG721" i="37"/>
  <c r="X721" i="37"/>
  <c r="AU721" i="37"/>
  <c r="V721" i="37"/>
  <c r="Z721" i="37"/>
  <c r="BC480" i="37"/>
  <c r="AP480" i="37"/>
  <c r="AW480" i="37"/>
  <c r="AI480" i="37"/>
  <c r="BC536" i="37"/>
  <c r="AI536" i="37"/>
  <c r="AP536" i="37"/>
  <c r="AW536" i="37"/>
  <c r="BD414" i="37"/>
  <c r="AJ414" i="37"/>
  <c r="AQ414" i="37"/>
  <c r="AX414" i="37"/>
  <c r="BC716" i="37"/>
  <c r="AW716" i="37"/>
  <c r="AP716" i="37"/>
  <c r="AI716" i="37"/>
  <c r="AH621" i="37"/>
  <c r="AO621" i="37"/>
  <c r="AV621" i="37"/>
  <c r="AC621" i="37"/>
  <c r="BB621" i="37"/>
  <c r="AK361" i="37"/>
  <c r="AR361" i="37"/>
  <c r="AY361" i="37"/>
  <c r="BC679" i="37"/>
  <c r="AP679" i="37"/>
  <c r="AW679" i="37"/>
  <c r="AI679" i="37"/>
  <c r="BC380" i="37"/>
  <c r="AP380" i="37"/>
  <c r="AW380" i="37"/>
  <c r="AI380" i="37"/>
  <c r="AY592" i="37"/>
  <c r="AR592" i="37"/>
  <c r="AK592" i="37"/>
  <c r="AN490" i="37"/>
  <c r="AU490" i="37"/>
  <c r="X490" i="37"/>
  <c r="V490" i="37"/>
  <c r="Z490" i="37"/>
  <c r="AB490" i="37"/>
  <c r="AG490" i="37"/>
  <c r="T490" i="37"/>
  <c r="AK339" i="37"/>
  <c r="AR339" i="37"/>
  <c r="AY339" i="37"/>
  <c r="BD737" i="37"/>
  <c r="AJ737" i="37"/>
  <c r="AQ737" i="37"/>
  <c r="AX737" i="37"/>
  <c r="AK675" i="37"/>
  <c r="AR675" i="37"/>
  <c r="AY675" i="37"/>
  <c r="BB346" i="37"/>
  <c r="AH346" i="37"/>
  <c r="AO346" i="37"/>
  <c r="AV346" i="37"/>
  <c r="AC346" i="37"/>
  <c r="AR403" i="37"/>
  <c r="AK403" i="37"/>
  <c r="AY403" i="37"/>
  <c r="AK453" i="37"/>
  <c r="AR453" i="37"/>
  <c r="AY453" i="37"/>
  <c r="AV609" i="37"/>
  <c r="BB609" i="37"/>
  <c r="AO609" i="37"/>
  <c r="AH609" i="37"/>
  <c r="AC609" i="37"/>
  <c r="AO549" i="37"/>
  <c r="AH549" i="37"/>
  <c r="AV549" i="37"/>
  <c r="AC549" i="37"/>
  <c r="BB549" i="37"/>
  <c r="BC421" i="37"/>
  <c r="AW421" i="37"/>
  <c r="AI421" i="37"/>
  <c r="AP421" i="37"/>
  <c r="AK568" i="37"/>
  <c r="AY568" i="37"/>
  <c r="AR568" i="37"/>
  <c r="BV183" i="37"/>
  <c r="CA183" i="37" s="1"/>
  <c r="U183" i="37" s="1"/>
  <c r="V183" i="37" s="1"/>
  <c r="AH183" i="37" s="1"/>
  <c r="BU75" i="37"/>
  <c r="BZ75" i="37" s="1"/>
  <c r="S75" i="37" s="1"/>
  <c r="AU75" i="37" s="1"/>
  <c r="V647" i="37"/>
  <c r="X647" i="37"/>
  <c r="AB647" i="37"/>
  <c r="AU647" i="37"/>
  <c r="Z647" i="37"/>
  <c r="AG647" i="37"/>
  <c r="AN647" i="37"/>
  <c r="BW225" i="37"/>
  <c r="CB225" i="37" s="1"/>
  <c r="W225" i="37" s="1"/>
  <c r="BU112" i="37"/>
  <c r="BZ112" i="37" s="1"/>
  <c r="S112" i="37" s="1"/>
  <c r="AG112" i="37" s="1"/>
  <c r="BX48" i="37"/>
  <c r="CC48" i="37" s="1"/>
  <c r="Y48" i="37" s="1"/>
  <c r="Z48" i="37" s="1"/>
  <c r="AJ48" i="37" s="1"/>
  <c r="BY9" i="37"/>
  <c r="CD9" i="37" s="1"/>
  <c r="AA9" i="37" s="1"/>
  <c r="X506" i="37"/>
  <c r="V506" i="37"/>
  <c r="Z506" i="37"/>
  <c r="AB506" i="37"/>
  <c r="AG506" i="37"/>
  <c r="AN506" i="37"/>
  <c r="AU506" i="37"/>
  <c r="V594" i="37"/>
  <c r="X594" i="37"/>
  <c r="Z594" i="37"/>
  <c r="AB594" i="37"/>
  <c r="AG594" i="37"/>
  <c r="AN594" i="37"/>
  <c r="AU594" i="37"/>
  <c r="V301" i="37"/>
  <c r="X301" i="37"/>
  <c r="Z301" i="37"/>
  <c r="AB301" i="37"/>
  <c r="AG301" i="37"/>
  <c r="AN301" i="37"/>
  <c r="AU301" i="37"/>
  <c r="T416" i="37"/>
  <c r="X680" i="37"/>
  <c r="AN680" i="37"/>
  <c r="AU680" i="37"/>
  <c r="V680" i="37"/>
  <c r="Z680" i="37"/>
  <c r="AB680" i="37"/>
  <c r="AG680" i="37"/>
  <c r="AK614" i="37"/>
  <c r="AR614" i="37"/>
  <c r="AY614" i="37"/>
  <c r="AB699" i="37"/>
  <c r="V699" i="37"/>
  <c r="AN699" i="37"/>
  <c r="X699" i="37"/>
  <c r="Z699" i="37"/>
  <c r="AG699" i="37"/>
  <c r="AU699" i="37"/>
  <c r="BB536" i="37"/>
  <c r="AH536" i="37"/>
  <c r="AO536" i="37"/>
  <c r="AV536" i="37"/>
  <c r="AC536" i="37"/>
  <c r="BC414" i="37"/>
  <c r="AI414" i="37"/>
  <c r="AP414" i="37"/>
  <c r="AW414" i="37"/>
  <c r="BD716" i="37"/>
  <c r="AX716" i="37"/>
  <c r="AJ716" i="37"/>
  <c r="AQ716" i="37"/>
  <c r="AJ361" i="37"/>
  <c r="AQ361" i="37"/>
  <c r="AX361" i="37"/>
  <c r="BD361" i="37"/>
  <c r="AO679" i="37"/>
  <c r="AV679" i="37"/>
  <c r="BB679" i="37"/>
  <c r="AH679" i="37"/>
  <c r="AC679" i="37"/>
  <c r="AO380" i="37"/>
  <c r="AV380" i="37"/>
  <c r="AH380" i="37"/>
  <c r="AC380" i="37"/>
  <c r="BB380" i="37"/>
  <c r="BC704" i="37"/>
  <c r="AW704" i="37"/>
  <c r="AI704" i="37"/>
  <c r="AP704" i="37"/>
  <c r="AK577" i="37"/>
  <c r="AR577" i="37"/>
  <c r="AY577" i="37"/>
  <c r="BD722" i="37"/>
  <c r="AJ722" i="37"/>
  <c r="AX722" i="37"/>
  <c r="AQ722" i="37"/>
  <c r="BB592" i="37"/>
  <c r="AO592" i="37"/>
  <c r="AV592" i="37"/>
  <c r="AH592" i="37"/>
  <c r="AC592" i="37"/>
  <c r="BF438" i="37"/>
  <c r="BD339" i="37"/>
  <c r="AJ339" i="37"/>
  <c r="AQ339" i="37"/>
  <c r="AX339" i="37"/>
  <c r="AK645" i="37"/>
  <c r="AR645" i="37"/>
  <c r="AY645" i="37"/>
  <c r="BD403" i="37"/>
  <c r="AJ403" i="37"/>
  <c r="AQ403" i="37"/>
  <c r="AX403" i="37"/>
  <c r="BB326" i="37"/>
  <c r="AH326" i="37"/>
  <c r="AO326" i="37"/>
  <c r="AV326" i="37"/>
  <c r="AC326" i="37"/>
  <c r="BD453" i="37"/>
  <c r="AJ453" i="37"/>
  <c r="AQ453" i="37"/>
  <c r="AX453" i="37"/>
  <c r="AH508" i="37"/>
  <c r="AO508" i="37"/>
  <c r="AV508" i="37"/>
  <c r="AC508" i="37"/>
  <c r="BB508" i="37"/>
  <c r="AK347" i="37"/>
  <c r="AR347" i="37"/>
  <c r="AY347" i="37"/>
  <c r="BC650" i="37"/>
  <c r="AI650" i="37"/>
  <c r="AP650" i="37"/>
  <c r="AW650" i="37"/>
  <c r="AV421" i="37"/>
  <c r="AH421" i="37"/>
  <c r="AO421" i="37"/>
  <c r="AC421" i="37"/>
  <c r="BB421" i="37"/>
  <c r="BC568" i="37"/>
  <c r="AI568" i="37"/>
  <c r="AP568" i="37"/>
  <c r="AW568" i="37"/>
  <c r="BB578" i="37"/>
  <c r="AH578" i="37"/>
  <c r="AO578" i="37"/>
  <c r="AV578" i="37"/>
  <c r="AC578" i="37"/>
  <c r="BX259" i="37"/>
  <c r="CC259" i="37" s="1"/>
  <c r="Y259" i="37" s="1"/>
  <c r="BU171" i="37"/>
  <c r="BZ171" i="37" s="1"/>
  <c r="S171" i="37" s="1"/>
  <c r="AG171" i="37" s="1"/>
  <c r="AR558" i="37"/>
  <c r="AK558" i="37"/>
  <c r="AY558" i="37"/>
  <c r="BC614" i="37"/>
  <c r="AI614" i="37"/>
  <c r="AP614" i="37"/>
  <c r="AW614" i="37"/>
  <c r="BD352" i="37"/>
  <c r="AX352" i="37"/>
  <c r="AJ352" i="37"/>
  <c r="AQ352" i="37"/>
  <c r="AH414" i="37"/>
  <c r="AO414" i="37"/>
  <c r="AV414" i="37"/>
  <c r="AC414" i="37"/>
  <c r="BB414" i="37"/>
  <c r="AG481" i="37"/>
  <c r="AU481" i="37"/>
  <c r="X481" i="37"/>
  <c r="Z481" i="37"/>
  <c r="AB481" i="37"/>
  <c r="V481" i="37"/>
  <c r="AN481" i="37"/>
  <c r="AV716" i="37"/>
  <c r="AH716" i="37"/>
  <c r="AO716" i="37"/>
  <c r="AC716" i="37"/>
  <c r="BB716" i="37"/>
  <c r="BC503" i="37"/>
  <c r="AI503" i="37"/>
  <c r="AP503" i="37"/>
  <c r="AW503" i="37"/>
  <c r="BC361" i="37"/>
  <c r="AI361" i="37"/>
  <c r="AP361" i="37"/>
  <c r="AW361" i="37"/>
  <c r="AK441" i="37"/>
  <c r="AY441" i="37"/>
  <c r="AR441" i="37"/>
  <c r="AV704" i="37"/>
  <c r="AH704" i="37"/>
  <c r="AO704" i="37"/>
  <c r="AC704" i="37"/>
  <c r="BB704" i="37"/>
  <c r="BD577" i="37"/>
  <c r="AX577" i="37"/>
  <c r="AJ577" i="37"/>
  <c r="AQ577" i="37"/>
  <c r="AR615" i="37"/>
  <c r="AY615" i="37"/>
  <c r="AK615" i="37"/>
  <c r="BC339" i="37"/>
  <c r="AI339" i="37"/>
  <c r="AP339" i="37"/>
  <c r="AW339" i="37"/>
  <c r="AY690" i="37"/>
  <c r="AK690" i="37"/>
  <c r="AR690" i="37"/>
  <c r="BC645" i="37"/>
  <c r="AP645" i="37"/>
  <c r="AI645" i="37"/>
  <c r="AW645" i="37"/>
  <c r="AH675" i="37"/>
  <c r="AO675" i="37"/>
  <c r="AV675" i="37"/>
  <c r="BB675" i="37"/>
  <c r="AC675" i="37"/>
  <c r="BC403" i="37"/>
  <c r="AI403" i="37"/>
  <c r="AP403" i="37"/>
  <c r="AW403" i="37"/>
  <c r="AG386" i="37"/>
  <c r="AN386" i="37"/>
  <c r="AU386" i="37"/>
  <c r="V386" i="37"/>
  <c r="X386" i="37"/>
  <c r="Z386" i="37"/>
  <c r="AB386" i="37"/>
  <c r="AK400" i="37"/>
  <c r="AR400" i="37"/>
  <c r="AY400" i="37"/>
  <c r="BD454" i="37"/>
  <c r="AJ454" i="37"/>
  <c r="AQ454" i="37"/>
  <c r="AX454" i="37"/>
  <c r="AK725" i="37"/>
  <c r="AR725" i="37"/>
  <c r="AY725" i="37"/>
  <c r="BC453" i="37"/>
  <c r="AP453" i="37"/>
  <c r="AI453" i="37"/>
  <c r="AW453" i="37"/>
  <c r="AK508" i="37"/>
  <c r="AR508" i="37"/>
  <c r="AY508" i="37"/>
  <c r="BD566" i="37"/>
  <c r="AJ566" i="37"/>
  <c r="AQ566" i="37"/>
  <c r="AX566" i="37"/>
  <c r="AR571" i="37"/>
  <c r="AK571" i="37"/>
  <c r="AY571" i="37"/>
  <c r="BD347" i="37"/>
  <c r="AJ347" i="37"/>
  <c r="AQ347" i="37"/>
  <c r="AX347" i="37"/>
  <c r="BB650" i="37"/>
  <c r="AH650" i="37"/>
  <c r="AO650" i="37"/>
  <c r="AV650" i="37"/>
  <c r="AC650" i="37"/>
  <c r="V703" i="37"/>
  <c r="X703" i="37"/>
  <c r="Z703" i="37"/>
  <c r="AB703" i="37"/>
  <c r="AN703" i="37"/>
  <c r="AU703" i="37"/>
  <c r="AG703" i="37"/>
  <c r="BV245" i="37"/>
  <c r="CA245" i="37" s="1"/>
  <c r="U245" i="37" s="1"/>
  <c r="BV171" i="37"/>
  <c r="CA171" i="37" s="1"/>
  <c r="U171" i="37" s="1"/>
  <c r="BV99" i="37"/>
  <c r="CA99" i="37" s="1"/>
  <c r="U99" i="37" s="1"/>
  <c r="BW259" i="37"/>
  <c r="CB259" i="37" s="1"/>
  <c r="W259" i="37" s="1"/>
  <c r="X259" i="37" s="1"/>
  <c r="AI259" i="37" s="1"/>
  <c r="BX225" i="37"/>
  <c r="CC225" i="37" s="1"/>
  <c r="Y225" i="37" s="1"/>
  <c r="BX112" i="37"/>
  <c r="CC112" i="37" s="1"/>
  <c r="Y112" i="37" s="1"/>
  <c r="BU22" i="37"/>
  <c r="BZ22" i="37" s="1"/>
  <c r="S22" i="37" s="1"/>
  <c r="AN22" i="37" s="1"/>
  <c r="AN479" i="37"/>
  <c r="AU479" i="37"/>
  <c r="V479" i="37"/>
  <c r="X479" i="37"/>
  <c r="Z479" i="37"/>
  <c r="AB479" i="37"/>
  <c r="AG479" i="37"/>
  <c r="AU343" i="37"/>
  <c r="V343" i="37"/>
  <c r="X343" i="37"/>
  <c r="Z343" i="37"/>
  <c r="AB343" i="37"/>
  <c r="AG343" i="37"/>
  <c r="AN343" i="37"/>
  <c r="BY257" i="37"/>
  <c r="CD257" i="37" s="1"/>
  <c r="AA257" i="37" s="1"/>
  <c r="BW220" i="37"/>
  <c r="CB220" i="37" s="1"/>
  <c r="W220" i="37" s="1"/>
  <c r="X220" i="37" s="1"/>
  <c r="AI220" i="37" s="1"/>
  <c r="BV38" i="37"/>
  <c r="CA38" i="37" s="1"/>
  <c r="U38" i="37" s="1"/>
  <c r="V641" i="37"/>
  <c r="AG641" i="37"/>
  <c r="X641" i="37"/>
  <c r="AB641" i="37"/>
  <c r="Z641" i="37"/>
  <c r="AN641" i="37"/>
  <c r="AU641" i="37"/>
  <c r="X323" i="37"/>
  <c r="Z323" i="37"/>
  <c r="AB323" i="37"/>
  <c r="AG323" i="37"/>
  <c r="AN323" i="37"/>
  <c r="AU323" i="37"/>
  <c r="V323" i="37"/>
  <c r="AH415" i="37"/>
  <c r="AL415" i="37" s="1"/>
  <c r="AM415" i="37" s="1"/>
  <c r="AO415" i="37"/>
  <c r="AV415" i="37"/>
  <c r="AC415" i="37"/>
  <c r="BB415" i="37"/>
  <c r="BD558" i="37"/>
  <c r="AQ558" i="37"/>
  <c r="AJ558" i="37"/>
  <c r="AX558" i="37"/>
  <c r="AV503" i="37"/>
  <c r="AO503" i="37"/>
  <c r="AH503" i="37"/>
  <c r="AC503" i="37"/>
  <c r="BB503" i="37"/>
  <c r="BB361" i="37"/>
  <c r="AH361" i="37"/>
  <c r="AO361" i="37"/>
  <c r="AV361" i="37"/>
  <c r="AC361" i="37"/>
  <c r="BD441" i="37"/>
  <c r="AJ441" i="37"/>
  <c r="AQ441" i="37"/>
  <c r="AX441" i="37"/>
  <c r="BD380" i="37"/>
  <c r="AX380" i="37"/>
  <c r="AQ380" i="37"/>
  <c r="AJ380" i="37"/>
  <c r="BD704" i="37"/>
  <c r="AX704" i="37"/>
  <c r="AJ704" i="37"/>
  <c r="AQ704" i="37"/>
  <c r="AW577" i="37"/>
  <c r="AI577" i="37"/>
  <c r="AP577" i="37"/>
  <c r="BC577" i="37"/>
  <c r="BD592" i="37"/>
  <c r="AX592" i="37"/>
  <c r="AJ592" i="37"/>
  <c r="AQ592" i="37"/>
  <c r="AK485" i="37"/>
  <c r="AR485" i="37"/>
  <c r="AY485" i="37"/>
  <c r="BD615" i="37"/>
  <c r="AJ615" i="37"/>
  <c r="AX615" i="37"/>
  <c r="AQ615" i="37"/>
  <c r="AK417" i="37"/>
  <c r="AR417" i="37"/>
  <c r="AY417" i="37"/>
  <c r="AH339" i="37"/>
  <c r="AO339" i="37"/>
  <c r="AV339" i="37"/>
  <c r="AC339" i="37"/>
  <c r="BB339" i="37"/>
  <c r="BD690" i="37"/>
  <c r="AJ690" i="37"/>
  <c r="AX690" i="37"/>
  <c r="AQ690" i="37"/>
  <c r="AO645" i="37"/>
  <c r="AV645" i="37"/>
  <c r="AH645" i="37"/>
  <c r="AC645" i="37"/>
  <c r="BB645" i="37"/>
  <c r="AR737" i="37"/>
  <c r="AK737" i="37"/>
  <c r="AY737" i="37"/>
  <c r="AY682" i="37"/>
  <c r="AK682" i="37"/>
  <c r="AR682" i="37"/>
  <c r="AH403" i="37"/>
  <c r="AO403" i="37"/>
  <c r="AV403" i="37"/>
  <c r="BB403" i="37"/>
  <c r="AC403" i="37"/>
  <c r="BC400" i="37"/>
  <c r="AP400" i="37"/>
  <c r="AW400" i="37"/>
  <c r="AI400" i="37"/>
  <c r="BC454" i="37"/>
  <c r="AP454" i="37"/>
  <c r="AI454" i="37"/>
  <c r="AW454" i="37"/>
  <c r="BD725" i="37"/>
  <c r="AX725" i="37"/>
  <c r="AJ725" i="37"/>
  <c r="AQ725" i="37"/>
  <c r="AV604" i="37"/>
  <c r="AH604" i="37"/>
  <c r="AO604" i="37"/>
  <c r="BB604" i="37"/>
  <c r="BD508" i="37"/>
  <c r="AX508" i="37"/>
  <c r="AJ508" i="37"/>
  <c r="AQ508" i="37"/>
  <c r="BB449" i="37"/>
  <c r="AH449" i="37"/>
  <c r="AL449" i="37" s="1"/>
  <c r="AM449" i="37" s="1"/>
  <c r="AO449" i="37"/>
  <c r="AV449" i="37"/>
  <c r="AC449" i="37"/>
  <c r="AS307" i="37"/>
  <c r="AT307" i="37" s="1"/>
  <c r="AZ307" i="37"/>
  <c r="BA307" i="37" s="1"/>
  <c r="AD307" i="37"/>
  <c r="AY710" i="37"/>
  <c r="AK710" i="37"/>
  <c r="AR710" i="37"/>
  <c r="BB444" i="37"/>
  <c r="AH444" i="37"/>
  <c r="AO444" i="37"/>
  <c r="AV444" i="37"/>
  <c r="BU245" i="37"/>
  <c r="BZ245" i="37" s="1"/>
  <c r="S245" i="37" s="1"/>
  <c r="AG245" i="37" s="1"/>
  <c r="BW179" i="37"/>
  <c r="CB179" i="37" s="1"/>
  <c r="W179" i="37" s="1"/>
  <c r="BW48" i="37"/>
  <c r="CB48" i="37" s="1"/>
  <c r="W48" i="37" s="1"/>
  <c r="X48" i="37" s="1"/>
  <c r="AI48" i="37" s="1"/>
  <c r="BW153" i="37"/>
  <c r="CB153" i="37" s="1"/>
  <c r="W153" i="37" s="1"/>
  <c r="X153" i="37" s="1"/>
  <c r="AI153" i="37" s="1"/>
  <c r="AN681" i="37"/>
  <c r="AU681" i="37"/>
  <c r="V681" i="37"/>
  <c r="X681" i="37"/>
  <c r="Z681" i="37"/>
  <c r="AB681" i="37"/>
  <c r="AG681" i="37"/>
  <c r="BV259" i="37"/>
  <c r="CA259" i="37" s="1"/>
  <c r="U259" i="37" s="1"/>
  <c r="BU230" i="37"/>
  <c r="BZ230" i="37" s="1"/>
  <c r="S230" i="37" s="1"/>
  <c r="AG230" i="37" s="1"/>
  <c r="BX202" i="37"/>
  <c r="CC202" i="37" s="1"/>
  <c r="Y202" i="37" s="1"/>
  <c r="BX153" i="37"/>
  <c r="CC153" i="37" s="1"/>
  <c r="Y153" i="37" s="1"/>
  <c r="AN381" i="37"/>
  <c r="AU381" i="37"/>
  <c r="V381" i="37"/>
  <c r="X381" i="37"/>
  <c r="Z381" i="37"/>
  <c r="AB381" i="37"/>
  <c r="AG381" i="37"/>
  <c r="V740" i="37"/>
  <c r="AN740" i="37"/>
  <c r="X740" i="37"/>
  <c r="Z740" i="37"/>
  <c r="AB740" i="37"/>
  <c r="AG740" i="37"/>
  <c r="AU740" i="37"/>
  <c r="AU410" i="37"/>
  <c r="V410" i="37"/>
  <c r="Z410" i="37"/>
  <c r="X410" i="37"/>
  <c r="AB410" i="37"/>
  <c r="AG410" i="37"/>
  <c r="AN410" i="37"/>
  <c r="BC558" i="37"/>
  <c r="AI558" i="37"/>
  <c r="AP558" i="37"/>
  <c r="AW558" i="37"/>
  <c r="BD614" i="37"/>
  <c r="AJ614" i="37"/>
  <c r="AQ614" i="37"/>
  <c r="AX614" i="37"/>
  <c r="AV352" i="37"/>
  <c r="BB352" i="37"/>
  <c r="AH352" i="37"/>
  <c r="AO352" i="37"/>
  <c r="AC352" i="37"/>
  <c r="AR662" i="37"/>
  <c r="AK662" i="37"/>
  <c r="AY662" i="37"/>
  <c r="AO697" i="37"/>
  <c r="AV697" i="37"/>
  <c r="AH697" i="37"/>
  <c r="AC697" i="37"/>
  <c r="BB697" i="37"/>
  <c r="BC441" i="37"/>
  <c r="AP441" i="37"/>
  <c r="AI441" i="37"/>
  <c r="AW441" i="37"/>
  <c r="AR521" i="37"/>
  <c r="AY521" i="37"/>
  <c r="AK521" i="37"/>
  <c r="BB585" i="37"/>
  <c r="BF585" i="37" s="1"/>
  <c r="AV585" i="37"/>
  <c r="AH585" i="37"/>
  <c r="AO585" i="37"/>
  <c r="AC585" i="37"/>
  <c r="BB577" i="37"/>
  <c r="AV577" i="37"/>
  <c r="AH577" i="37"/>
  <c r="AO577" i="37"/>
  <c r="AC577" i="37"/>
  <c r="BB401" i="37"/>
  <c r="AH401" i="37"/>
  <c r="AO401" i="37"/>
  <c r="AV401" i="37"/>
  <c r="BC592" i="37"/>
  <c r="AP592" i="37"/>
  <c r="AW592" i="37"/>
  <c r="AI592" i="37"/>
  <c r="BC485" i="37"/>
  <c r="AI485" i="37"/>
  <c r="AP485" i="37"/>
  <c r="AW485" i="37"/>
  <c r="BC615" i="37"/>
  <c r="AI615" i="37"/>
  <c r="AW615" i="37"/>
  <c r="AP615" i="37"/>
  <c r="BC634" i="37"/>
  <c r="AI634" i="37"/>
  <c r="AW634" i="37"/>
  <c r="AP634" i="37"/>
  <c r="V310" i="37"/>
  <c r="X310" i="37"/>
  <c r="Z310" i="37"/>
  <c r="AB310" i="37"/>
  <c r="AG310" i="37"/>
  <c r="AN310" i="37"/>
  <c r="AU310" i="37"/>
  <c r="T310" i="37"/>
  <c r="BD417" i="37"/>
  <c r="AJ417" i="37"/>
  <c r="AQ417" i="37"/>
  <c r="AX417" i="37"/>
  <c r="AH690" i="37"/>
  <c r="AO690" i="37"/>
  <c r="AV690" i="37"/>
  <c r="BB690" i="37"/>
  <c r="AC690" i="37"/>
  <c r="AR464" i="37"/>
  <c r="AY464" i="37"/>
  <c r="AK464" i="37"/>
  <c r="BD682" i="37"/>
  <c r="AJ682" i="37"/>
  <c r="AQ682" i="37"/>
  <c r="AX682" i="37"/>
  <c r="AK652" i="37"/>
  <c r="AY652" i="37"/>
  <c r="AR652" i="37"/>
  <c r="BB400" i="37"/>
  <c r="AH400" i="37"/>
  <c r="AO400" i="37"/>
  <c r="AV400" i="37"/>
  <c r="AC400" i="37"/>
  <c r="BC725" i="37"/>
  <c r="AP725" i="37"/>
  <c r="AI725" i="37"/>
  <c r="AW725" i="37"/>
  <c r="AY364" i="37"/>
  <c r="AK364" i="37"/>
  <c r="AR364" i="37"/>
  <c r="BC508" i="37"/>
  <c r="AW508" i="37"/>
  <c r="AI508" i="37"/>
  <c r="AP508" i="37"/>
  <c r="AB557" i="37"/>
  <c r="AG557" i="37"/>
  <c r="AN557" i="37"/>
  <c r="AU557" i="37"/>
  <c r="V557" i="37"/>
  <c r="X557" i="37"/>
  <c r="Z557" i="37"/>
  <c r="T557" i="37"/>
  <c r="BC571" i="37"/>
  <c r="AI571" i="37"/>
  <c r="AP571" i="37"/>
  <c r="AW571" i="37"/>
  <c r="AP710" i="37"/>
  <c r="AI710" i="37"/>
  <c r="AW710" i="37"/>
  <c r="BC710" i="37"/>
  <c r="AR318" i="37"/>
  <c r="AY318" i="37"/>
  <c r="AK318" i="37"/>
  <c r="T643" i="37"/>
  <c r="T371" i="37"/>
  <c r="T446" i="37"/>
  <c r="T472" i="37"/>
  <c r="T468" i="37"/>
  <c r="T443" i="37"/>
  <c r="T518" i="37"/>
  <c r="T495" i="37"/>
  <c r="T405" i="37"/>
  <c r="T715" i="37"/>
  <c r="T337" i="37"/>
  <c r="T423" i="37"/>
  <c r="T706" i="37"/>
  <c r="T312" i="37"/>
  <c r="T456" i="37"/>
  <c r="T631" i="37"/>
  <c r="T552" i="37"/>
  <c r="T703" i="37"/>
  <c r="T473" i="37"/>
  <c r="T693" i="37"/>
  <c r="T707" i="37"/>
  <c r="T741" i="37"/>
  <c r="T533" i="37"/>
  <c r="T376" i="37"/>
  <c r="T395" i="37"/>
  <c r="T692" i="37"/>
  <c r="T572" i="37"/>
  <c r="T451" i="37"/>
  <c r="T319" i="37"/>
  <c r="T622" i="37"/>
  <c r="T427" i="37"/>
  <c r="T685" i="37"/>
  <c r="T392" i="37"/>
  <c r="T658" i="37"/>
  <c r="T467" i="37"/>
  <c r="T635" i="37"/>
  <c r="T389" i="37"/>
  <c r="T647" i="37"/>
  <c r="T721" i="37"/>
  <c r="T594" i="37"/>
  <c r="T301" i="37"/>
  <c r="T680" i="37"/>
  <c r="T729" i="37"/>
  <c r="T506" i="37"/>
  <c r="T479" i="37"/>
  <c r="T343" i="37"/>
  <c r="T681" i="37"/>
  <c r="T641" i="37"/>
  <c r="T323" i="37"/>
  <c r="T452" i="37"/>
  <c r="T381" i="37"/>
  <c r="T740" i="37"/>
  <c r="T410" i="37"/>
  <c r="T413" i="37"/>
  <c r="T351" i="37"/>
  <c r="T672" i="37"/>
  <c r="T639" i="37"/>
  <c r="T624" i="37"/>
  <c r="T372" i="37"/>
  <c r="T684" i="37"/>
  <c r="T505" i="37"/>
  <c r="T596" i="37"/>
  <c r="T440" i="37"/>
  <c r="T377" i="37"/>
  <c r="T457" i="37"/>
  <c r="T613" i="37"/>
  <c r="T476" i="37"/>
  <c r="T661" i="37"/>
  <c r="T582" i="37"/>
  <c r="T484" i="37"/>
  <c r="T475" i="37"/>
  <c r="T551" i="37"/>
  <c r="T637" i="37"/>
  <c r="T308" i="37"/>
  <c r="T390" i="37"/>
  <c r="T302" i="37"/>
  <c r="T365" i="37"/>
  <c r="T354" i="37"/>
  <c r="T384" i="37"/>
  <c r="T306" i="37"/>
  <c r="T601" i="37"/>
  <c r="T617" i="37"/>
  <c r="T580" i="37"/>
  <c r="T331" i="37"/>
  <c r="T374" i="37"/>
  <c r="T526" i="37"/>
  <c r="T434" i="37"/>
  <c r="T586" i="37"/>
  <c r="T502" i="37"/>
  <c r="T299" i="37"/>
  <c r="T445" i="37"/>
  <c r="T383" i="37"/>
  <c r="T520" i="37"/>
  <c r="T432" i="37"/>
  <c r="T618" i="37"/>
  <c r="T719" i="37"/>
  <c r="T340" i="37"/>
  <c r="T418" i="37"/>
  <c r="T535" i="37"/>
  <c r="T705" i="37"/>
  <c r="T556" i="37"/>
  <c r="T537" i="37"/>
  <c r="T656" i="37"/>
  <c r="T317" i="37"/>
  <c r="T385" i="37"/>
  <c r="T368" i="37"/>
  <c r="T515" i="37"/>
  <c r="T420" i="37"/>
  <c r="T584" i="37"/>
  <c r="T402" i="37"/>
  <c r="T373" i="37"/>
  <c r="T678" i="37"/>
  <c r="T309" i="37"/>
  <c r="T510" i="37"/>
  <c r="T730" i="37"/>
  <c r="T338" i="37"/>
  <c r="T726" i="37"/>
  <c r="T720" i="37"/>
  <c r="T315" i="37"/>
  <c r="T433" i="37"/>
  <c r="T555" i="37"/>
  <c r="T397" i="37"/>
  <c r="T391" i="37"/>
  <c r="T522" i="37"/>
  <c r="T367" i="37"/>
  <c r="T514" i="37"/>
  <c r="T691" i="37"/>
  <c r="T329" i="37"/>
  <c r="BV139" i="37"/>
  <c r="CA139" i="37" s="1"/>
  <c r="U139" i="37" s="1"/>
  <c r="V139" i="37" s="1"/>
  <c r="AH139" i="37" s="1"/>
  <c r="BW139" i="37"/>
  <c r="CB139" i="37" s="1"/>
  <c r="W139" i="37" s="1"/>
  <c r="X139" i="37" s="1"/>
  <c r="AI139" i="37" s="1"/>
  <c r="BV48" i="37"/>
  <c r="CA48" i="37" s="1"/>
  <c r="U48" i="37" s="1"/>
  <c r="V48" i="37" s="1"/>
  <c r="AH48" i="37" s="1"/>
  <c r="BX74" i="37"/>
  <c r="CC74" i="37" s="1"/>
  <c r="Y74" i="37" s="1"/>
  <c r="BW78" i="37"/>
  <c r="CB78" i="37" s="1"/>
  <c r="W78" i="37" s="1"/>
  <c r="BV104" i="37"/>
  <c r="CA104" i="37" s="1"/>
  <c r="U104" i="37" s="1"/>
  <c r="V104" i="37" s="1"/>
  <c r="BB104" i="37" s="1"/>
  <c r="BW16" i="37"/>
  <c r="CB16" i="37" s="1"/>
  <c r="W16" i="37" s="1"/>
  <c r="BU174" i="37"/>
  <c r="BZ174" i="37" s="1"/>
  <c r="S174" i="37" s="1"/>
  <c r="AG174" i="37" s="1"/>
  <c r="BV174" i="37"/>
  <c r="CA174" i="37" s="1"/>
  <c r="U174" i="37" s="1"/>
  <c r="BX85" i="37"/>
  <c r="CC85" i="37" s="1"/>
  <c r="Y85" i="37" s="1"/>
  <c r="BW135" i="37"/>
  <c r="CB135" i="37" s="1"/>
  <c r="W135" i="37" s="1"/>
  <c r="X135" i="37" s="1"/>
  <c r="AI135" i="37" s="1"/>
  <c r="BW157" i="37"/>
  <c r="CB157" i="37" s="1"/>
  <c r="W157" i="37" s="1"/>
  <c r="BV252" i="37"/>
  <c r="CA252" i="37" s="1"/>
  <c r="U252" i="37" s="1"/>
  <c r="BU211" i="37"/>
  <c r="BZ211" i="37" s="1"/>
  <c r="S211" i="37" s="1"/>
  <c r="AG211" i="37" s="1"/>
  <c r="BV157" i="37"/>
  <c r="CA157" i="37" s="1"/>
  <c r="U157" i="37" s="1"/>
  <c r="BU252" i="37"/>
  <c r="BZ252" i="37" s="1"/>
  <c r="S252" i="37" s="1"/>
  <c r="AG252" i="37" s="1"/>
  <c r="BX157" i="37"/>
  <c r="CC157" i="37" s="1"/>
  <c r="Y157" i="37" s="1"/>
  <c r="BW257" i="37"/>
  <c r="CB257" i="37" s="1"/>
  <c r="W257" i="37" s="1"/>
  <c r="BU170" i="37"/>
  <c r="BZ170" i="37" s="1"/>
  <c r="S170" i="37" s="1"/>
  <c r="AB170" i="37" s="1"/>
  <c r="AK170" i="37" s="1"/>
  <c r="BX252" i="37"/>
  <c r="CC252" i="37" s="1"/>
  <c r="Y252" i="37" s="1"/>
  <c r="BV257" i="37"/>
  <c r="CA257" i="37" s="1"/>
  <c r="U257" i="37" s="1"/>
  <c r="BU157" i="37"/>
  <c r="BZ157" i="37" s="1"/>
  <c r="S157" i="37" s="1"/>
  <c r="AN157" i="37" s="1"/>
  <c r="BX170" i="37"/>
  <c r="CC170" i="37" s="1"/>
  <c r="Y170" i="37" s="1"/>
  <c r="BU257" i="37"/>
  <c r="BZ257" i="37" s="1"/>
  <c r="S257" i="37" s="1"/>
  <c r="AN257" i="37" s="1"/>
  <c r="BY227" i="37"/>
  <c r="CD227" i="37" s="1"/>
  <c r="AA227" i="37" s="1"/>
  <c r="BW184" i="37"/>
  <c r="CB184" i="37" s="1"/>
  <c r="W184" i="37" s="1"/>
  <c r="BW252" i="37"/>
  <c r="CB252" i="37" s="1"/>
  <c r="W252" i="37" s="1"/>
  <c r="BY211" i="37"/>
  <c r="CD211" i="37" s="1"/>
  <c r="AA211" i="37" s="1"/>
  <c r="BV184" i="37"/>
  <c r="CA184" i="37" s="1"/>
  <c r="U184" i="37" s="1"/>
  <c r="BX179" i="37"/>
  <c r="CC179" i="37" s="1"/>
  <c r="Y179" i="37" s="1"/>
  <c r="BX184" i="37"/>
  <c r="CC184" i="37" s="1"/>
  <c r="Y184" i="37" s="1"/>
  <c r="BU184" i="37"/>
  <c r="BZ184" i="37" s="1"/>
  <c r="S184" i="37" s="1"/>
  <c r="AG184" i="37" s="1"/>
  <c r="BW174" i="37"/>
  <c r="CB174" i="37" s="1"/>
  <c r="W174" i="37" s="1"/>
  <c r="BY160" i="37"/>
  <c r="CD160" i="37" s="1"/>
  <c r="AA160" i="37" s="1"/>
  <c r="BW52" i="37"/>
  <c r="CB52" i="37" s="1"/>
  <c r="W52" i="37" s="1"/>
  <c r="BW211" i="37"/>
  <c r="CB211" i="37" s="1"/>
  <c r="W211" i="37" s="1"/>
  <c r="BV65" i="37"/>
  <c r="CA65" i="37" s="1"/>
  <c r="U65" i="37" s="1"/>
  <c r="V65" i="37" s="1"/>
  <c r="AH65" i="37" s="1"/>
  <c r="BX65" i="37"/>
  <c r="CC65" i="37" s="1"/>
  <c r="Y65" i="37" s="1"/>
  <c r="Z65" i="37" s="1"/>
  <c r="AJ65" i="37" s="1"/>
  <c r="BV138" i="37"/>
  <c r="CA138" i="37" s="1"/>
  <c r="U138" i="37" s="1"/>
  <c r="V138" i="37" s="1"/>
  <c r="AH138" i="37" s="1"/>
  <c r="BW175" i="37"/>
  <c r="CB175" i="37" s="1"/>
  <c r="W175" i="37" s="1"/>
  <c r="X175" i="37" s="1"/>
  <c r="AI175" i="37" s="1"/>
  <c r="BV133" i="37"/>
  <c r="CA133" i="37" s="1"/>
  <c r="U133" i="37" s="1"/>
  <c r="BY186" i="37"/>
  <c r="CD186" i="37" s="1"/>
  <c r="AA186" i="37" s="1"/>
  <c r="BX175" i="37"/>
  <c r="CC175" i="37" s="1"/>
  <c r="Y175" i="37" s="1"/>
  <c r="Z175" i="37" s="1"/>
  <c r="AJ175" i="37" s="1"/>
  <c r="BV175" i="37"/>
  <c r="CA175" i="37" s="1"/>
  <c r="U175" i="37" s="1"/>
  <c r="V175" i="37" s="1"/>
  <c r="AH175" i="37" s="1"/>
  <c r="BV74" i="37"/>
  <c r="CA74" i="37" s="1"/>
  <c r="U74" i="37" s="1"/>
  <c r="BY65" i="37"/>
  <c r="CD65" i="37" s="1"/>
  <c r="AA65" i="37" s="1"/>
  <c r="AB65" i="37" s="1"/>
  <c r="AK65" i="37" s="1"/>
  <c r="BV64" i="37"/>
  <c r="CA64" i="37" s="1"/>
  <c r="U64" i="37" s="1"/>
  <c r="BU79" i="37"/>
  <c r="BZ79" i="37" s="1"/>
  <c r="S79" i="37" s="1"/>
  <c r="AG79" i="37" s="1"/>
  <c r="BW19" i="37"/>
  <c r="CB19" i="37" s="1"/>
  <c r="W19" i="37" s="1"/>
  <c r="BU110" i="37"/>
  <c r="BZ110" i="37" s="1"/>
  <c r="S110" i="37" s="1"/>
  <c r="AG110" i="37" s="1"/>
  <c r="BU111" i="37"/>
  <c r="BZ111" i="37" s="1"/>
  <c r="S111" i="37" s="1"/>
  <c r="AG111" i="37" s="1"/>
  <c r="BU64" i="37"/>
  <c r="BZ64" i="37" s="1"/>
  <c r="S64" i="37" s="1"/>
  <c r="AG64" i="37" s="1"/>
  <c r="BW62" i="37"/>
  <c r="CB62" i="37" s="1"/>
  <c r="W62" i="37" s="1"/>
  <c r="BW138" i="37"/>
  <c r="CB138" i="37" s="1"/>
  <c r="W138" i="37" s="1"/>
  <c r="BV211" i="37"/>
  <c r="CA211" i="37" s="1"/>
  <c r="U211" i="37" s="1"/>
  <c r="BU160" i="37"/>
  <c r="BZ160" i="37" s="1"/>
  <c r="S160" i="37" s="1"/>
  <c r="BX174" i="37"/>
  <c r="CC174" i="37" s="1"/>
  <c r="Y174" i="37" s="1"/>
  <c r="BW164" i="37"/>
  <c r="CB164" i="37" s="1"/>
  <c r="W164" i="37" s="1"/>
  <c r="BX16" i="37"/>
  <c r="CC16" i="37" s="1"/>
  <c r="Y16" i="37" s="1"/>
  <c r="BU164" i="37"/>
  <c r="BZ164" i="37" s="1"/>
  <c r="S164" i="37" s="1"/>
  <c r="BX138" i="37"/>
  <c r="CC138" i="37" s="1"/>
  <c r="Y138" i="37" s="1"/>
  <c r="Z138" i="37" s="1"/>
  <c r="AJ138" i="37" s="1"/>
  <c r="BU74" i="37"/>
  <c r="BZ74" i="37" s="1"/>
  <c r="S74" i="37" s="1"/>
  <c r="BW43" i="37"/>
  <c r="CB43" i="37" s="1"/>
  <c r="W43" i="37" s="1"/>
  <c r="T125" i="37"/>
  <c r="AG125" i="37"/>
  <c r="BU54" i="37"/>
  <c r="BZ54" i="37" s="1"/>
  <c r="S54" i="37" s="1"/>
  <c r="AG54" i="37" s="1"/>
  <c r="BU43" i="37"/>
  <c r="BZ43" i="37" s="1"/>
  <c r="S43" i="37" s="1"/>
  <c r="T43" i="37" s="1"/>
  <c r="T104" i="37"/>
  <c r="AG104" i="37"/>
  <c r="BY110" i="37"/>
  <c r="CD110" i="37" s="1"/>
  <c r="AA110" i="37" s="1"/>
  <c r="BX164" i="37"/>
  <c r="CC164" i="37" s="1"/>
  <c r="Y164" i="37" s="1"/>
  <c r="BY22" i="37"/>
  <c r="CD22" i="37" s="1"/>
  <c r="AA22" i="37" s="1"/>
  <c r="T150" i="37"/>
  <c r="AG150" i="37"/>
  <c r="BV164" i="37"/>
  <c r="CA164" i="37" s="1"/>
  <c r="U164" i="37" s="1"/>
  <c r="BU216" i="37"/>
  <c r="BZ216" i="37" s="1"/>
  <c r="S216" i="37" s="1"/>
  <c r="BU145" i="37"/>
  <c r="BZ145" i="37" s="1"/>
  <c r="S145" i="37" s="1"/>
  <c r="AG145" i="37" s="1"/>
  <c r="BY74" i="37"/>
  <c r="CD74" i="37" s="1"/>
  <c r="AA74" i="37" s="1"/>
  <c r="T281" i="37"/>
  <c r="AG281" i="37"/>
  <c r="T256" i="37"/>
  <c r="AG256" i="37"/>
  <c r="T280" i="37"/>
  <c r="AG280" i="37"/>
  <c r="AN280" i="37"/>
  <c r="BX110" i="37"/>
  <c r="CC110" i="37" s="1"/>
  <c r="Y110" i="37" s="1"/>
  <c r="BW104" i="37"/>
  <c r="CB104" i="37" s="1"/>
  <c r="W104" i="37" s="1"/>
  <c r="X104" i="37" s="1"/>
  <c r="BW101" i="37"/>
  <c r="CB101" i="37" s="1"/>
  <c r="W101" i="37" s="1"/>
  <c r="BW110" i="37"/>
  <c r="CB110" i="37" s="1"/>
  <c r="W110" i="37" s="1"/>
  <c r="BW54" i="37"/>
  <c r="CB54" i="37" s="1"/>
  <c r="W54" i="37" s="1"/>
  <c r="T32" i="37"/>
  <c r="AG32" i="37"/>
  <c r="BW22" i="37"/>
  <c r="CB22" i="37" s="1"/>
  <c r="W22" i="37" s="1"/>
  <c r="BY100" i="37"/>
  <c r="CD100" i="37" s="1"/>
  <c r="AA100" i="37" s="1"/>
  <c r="T51" i="37"/>
  <c r="AG51" i="37"/>
  <c r="Z125" i="37"/>
  <c r="AJ125" i="37" s="1"/>
  <c r="BX77" i="37"/>
  <c r="CC77" i="37" s="1"/>
  <c r="Y77" i="37" s="1"/>
  <c r="BV18" i="37"/>
  <c r="CA18" i="37" s="1"/>
  <c r="U18" i="37" s="1"/>
  <c r="BY267" i="37"/>
  <c r="CD267" i="37" s="1"/>
  <c r="AA267" i="37" s="1"/>
  <c r="AB125" i="37"/>
  <c r="AR125" i="37" s="1"/>
  <c r="BU84" i="37"/>
  <c r="BZ84" i="37" s="1"/>
  <c r="S84" i="37" s="1"/>
  <c r="AG84" i="37" s="1"/>
  <c r="BV22" i="37"/>
  <c r="CA22" i="37" s="1"/>
  <c r="U22" i="37" s="1"/>
  <c r="T76" i="37"/>
  <c r="AG76" i="37"/>
  <c r="BY55" i="37"/>
  <c r="CD55" i="37" s="1"/>
  <c r="AA55" i="37" s="1"/>
  <c r="Z104" i="37"/>
  <c r="AJ104" i="37" s="1"/>
  <c r="AB104" i="37"/>
  <c r="AK104" i="37" s="1"/>
  <c r="AN125" i="37"/>
  <c r="AU125" i="37"/>
  <c r="AN32" i="37"/>
  <c r="AU32" i="37"/>
  <c r="V32" i="37"/>
  <c r="AH32" i="37" s="1"/>
  <c r="X32" i="37"/>
  <c r="AW32" i="37" s="1"/>
  <c r="BX79" i="37"/>
  <c r="CC79" i="37" s="1"/>
  <c r="Y79" i="37" s="1"/>
  <c r="BU93" i="37"/>
  <c r="BZ93" i="37" s="1"/>
  <c r="S93" i="37" s="1"/>
  <c r="AU93" i="37" s="1"/>
  <c r="BW136" i="37"/>
  <c r="CB136" i="37" s="1"/>
  <c r="W136" i="37" s="1"/>
  <c r="BY64" i="37"/>
  <c r="CD64" i="37" s="1"/>
  <c r="AA64" i="37" s="1"/>
  <c r="BU78" i="37"/>
  <c r="BZ78" i="37" s="1"/>
  <c r="S78" i="37" s="1"/>
  <c r="AG78" i="37" s="1"/>
  <c r="BW51" i="37"/>
  <c r="CB51" i="37" s="1"/>
  <c r="W51" i="37" s="1"/>
  <c r="X51" i="37" s="1"/>
  <c r="AI51" i="37" s="1"/>
  <c r="BX239" i="37"/>
  <c r="CC239" i="37" s="1"/>
  <c r="Y239" i="37" s="1"/>
  <c r="Z239" i="37" s="1"/>
  <c r="AJ239" i="37" s="1"/>
  <c r="BU133" i="37"/>
  <c r="BZ133" i="37" s="1"/>
  <c r="S133" i="37" s="1"/>
  <c r="AG133" i="37" s="1"/>
  <c r="BW124" i="37"/>
  <c r="CB124" i="37" s="1"/>
  <c r="W124" i="37" s="1"/>
  <c r="BU297" i="37"/>
  <c r="BZ297" i="37" s="1"/>
  <c r="S297" i="37" s="1"/>
  <c r="AG297" i="37" s="1"/>
  <c r="BW133" i="37"/>
  <c r="CB133" i="37" s="1"/>
  <c r="W133" i="37" s="1"/>
  <c r="BU121" i="37"/>
  <c r="BZ121" i="37" s="1"/>
  <c r="S121" i="37" s="1"/>
  <c r="AG121" i="37" s="1"/>
  <c r="BW73" i="37"/>
  <c r="CB73" i="37" s="1"/>
  <c r="W73" i="37" s="1"/>
  <c r="BW29" i="37"/>
  <c r="CB29" i="37" s="1"/>
  <c r="W29" i="37" s="1"/>
  <c r="X29" i="37" s="1"/>
  <c r="AI29" i="37" s="1"/>
  <c r="BU83" i="37"/>
  <c r="BZ83" i="37" s="1"/>
  <c r="S83" i="37" s="1"/>
  <c r="AG83" i="37" s="1"/>
  <c r="BV8" i="37"/>
  <c r="CA8" i="37" s="1"/>
  <c r="U8" i="37" s="1"/>
  <c r="BU8" i="37"/>
  <c r="BZ8" i="37" s="1"/>
  <c r="S8" i="37" s="1"/>
  <c r="AG8" i="37" s="1"/>
  <c r="BV43" i="37"/>
  <c r="CA43" i="37" s="1"/>
  <c r="U43" i="37" s="1"/>
  <c r="BW162" i="37"/>
  <c r="CB162" i="37" s="1"/>
  <c r="W162" i="37" s="1"/>
  <c r="BY43" i="37"/>
  <c r="CD43" i="37" s="1"/>
  <c r="AA43" i="37" s="1"/>
  <c r="BV262" i="37"/>
  <c r="CA262" i="37" s="1"/>
  <c r="U262" i="37" s="1"/>
  <c r="BU19" i="37"/>
  <c r="BZ19" i="37" s="1"/>
  <c r="S19" i="37" s="1"/>
  <c r="AN19" i="37" s="1"/>
  <c r="BW273" i="37"/>
  <c r="CB273" i="37" s="1"/>
  <c r="W273" i="37" s="1"/>
  <c r="BV298" i="37"/>
  <c r="CA298" i="37" s="1"/>
  <c r="U298" i="37" s="1"/>
  <c r="BU298" i="37"/>
  <c r="BZ298" i="37" s="1"/>
  <c r="S298" i="37" s="1"/>
  <c r="Z298" i="37" s="1"/>
  <c r="AJ298" i="37" s="1"/>
  <c r="BY288" i="37"/>
  <c r="CD288" i="37" s="1"/>
  <c r="AA288" i="37" s="1"/>
  <c r="BX30" i="37"/>
  <c r="CC30" i="37" s="1"/>
  <c r="Y30" i="37" s="1"/>
  <c r="Z30" i="37" s="1"/>
  <c r="AJ30" i="37" s="1"/>
  <c r="AN150" i="37"/>
  <c r="AU76" i="37"/>
  <c r="AN76" i="37"/>
  <c r="V76" i="37"/>
  <c r="X76" i="37"/>
  <c r="AI76" i="37" s="1"/>
  <c r="AB76" i="37"/>
  <c r="AR76" i="37" s="1"/>
  <c r="AU104" i="37"/>
  <c r="BX261" i="37"/>
  <c r="CC261" i="37" s="1"/>
  <c r="Y261" i="37" s="1"/>
  <c r="BX41" i="37"/>
  <c r="CC41" i="37" s="1"/>
  <c r="Y41" i="37" s="1"/>
  <c r="BU172" i="37"/>
  <c r="BZ172" i="37" s="1"/>
  <c r="S172" i="37" s="1"/>
  <c r="AG172" i="37" s="1"/>
  <c r="BX98" i="37"/>
  <c r="CC98" i="37" s="1"/>
  <c r="Y98" i="37" s="1"/>
  <c r="BU98" i="37"/>
  <c r="BZ98" i="37" s="1"/>
  <c r="S98" i="37" s="1"/>
  <c r="AG98" i="37" s="1"/>
  <c r="BW14" i="37"/>
  <c r="CB14" i="37" s="1"/>
  <c r="W14" i="37" s="1"/>
  <c r="BW288" i="37"/>
  <c r="CB288" i="37" s="1"/>
  <c r="W288" i="37" s="1"/>
  <c r="BV67" i="37"/>
  <c r="CA67" i="37" s="1"/>
  <c r="U67" i="37" s="1"/>
  <c r="BW261" i="37"/>
  <c r="CB261" i="37" s="1"/>
  <c r="W261" i="37" s="1"/>
  <c r="BU5" i="37"/>
  <c r="BZ5" i="37" s="1"/>
  <c r="S5" i="37" s="1"/>
  <c r="AG5" i="37" s="1"/>
  <c r="AU51" i="37"/>
  <c r="AN51" i="37"/>
  <c r="Z32" i="37"/>
  <c r="BV261" i="37"/>
  <c r="CA261" i="37" s="1"/>
  <c r="U261" i="37" s="1"/>
  <c r="BX287" i="37"/>
  <c r="CC287" i="37" s="1"/>
  <c r="Y287" i="37" s="1"/>
  <c r="BU261" i="37"/>
  <c r="BZ261" i="37" s="1"/>
  <c r="S261" i="37" s="1"/>
  <c r="AN261" i="37" s="1"/>
  <c r="BU267" i="37"/>
  <c r="BZ267" i="37" s="1"/>
  <c r="S267" i="37" s="1"/>
  <c r="BY8" i="37"/>
  <c r="CD8" i="37" s="1"/>
  <c r="AA8" i="37" s="1"/>
  <c r="BX264" i="37"/>
  <c r="CC264" i="37" s="1"/>
  <c r="Y264" i="37" s="1"/>
  <c r="BU41" i="37"/>
  <c r="BZ41" i="37" s="1"/>
  <c r="S41" i="37" s="1"/>
  <c r="AG41" i="37" s="1"/>
  <c r="BV41" i="37"/>
  <c r="CA41" i="37" s="1"/>
  <c r="U41" i="37" s="1"/>
  <c r="BW41" i="37"/>
  <c r="CB41" i="37" s="1"/>
  <c r="W41" i="37" s="1"/>
  <c r="BW7" i="37"/>
  <c r="CB7" i="37" s="1"/>
  <c r="W7" i="37" s="1"/>
  <c r="X7" i="37" s="1"/>
  <c r="AI7" i="37" s="1"/>
  <c r="BW94" i="37"/>
  <c r="CB94" i="37" s="1"/>
  <c r="W94" i="37" s="1"/>
  <c r="BX154" i="37"/>
  <c r="CC154" i="37" s="1"/>
  <c r="Y154" i="37" s="1"/>
  <c r="BV7" i="37"/>
  <c r="CA7" i="37" s="1"/>
  <c r="U7" i="37" s="1"/>
  <c r="V7" i="37" s="1"/>
  <c r="AH7" i="37" s="1"/>
  <c r="BX54" i="37"/>
  <c r="CC54" i="37" s="1"/>
  <c r="Y54" i="37" s="1"/>
  <c r="BU286" i="37"/>
  <c r="BZ286" i="37" s="1"/>
  <c r="S286" i="37" s="1"/>
  <c r="AN286" i="37" s="1"/>
  <c r="BV286" i="37"/>
  <c r="CA286" i="37" s="1"/>
  <c r="U286" i="37" s="1"/>
  <c r="BU291" i="37"/>
  <c r="BZ291" i="37" s="1"/>
  <c r="S291" i="37" s="1"/>
  <c r="T291" i="37" s="1"/>
  <c r="BW286" i="37"/>
  <c r="CB286" i="37" s="1"/>
  <c r="W286" i="37" s="1"/>
  <c r="BX286" i="37"/>
  <c r="CC286" i="37" s="1"/>
  <c r="Y286" i="37" s="1"/>
  <c r="BU122" i="37"/>
  <c r="BZ122" i="37" s="1"/>
  <c r="S122" i="37" s="1"/>
  <c r="Z122" i="37" s="1"/>
  <c r="AJ122" i="37" s="1"/>
  <c r="BV72" i="37"/>
  <c r="CA72" i="37" s="1"/>
  <c r="U72" i="37" s="1"/>
  <c r="BW72" i="37"/>
  <c r="CB72" i="37" s="1"/>
  <c r="W72" i="37" s="1"/>
  <c r="BX7" i="37"/>
  <c r="CC7" i="37" s="1"/>
  <c r="Y7" i="37" s="1"/>
  <c r="Z7" i="37" s="1"/>
  <c r="AJ7" i="37" s="1"/>
  <c r="BY218" i="37"/>
  <c r="CD218" i="37" s="1"/>
  <c r="AA218" i="37" s="1"/>
  <c r="BW4" i="37"/>
  <c r="CB4" i="37" s="1"/>
  <c r="W4" i="37" s="1"/>
  <c r="BV154" i="37"/>
  <c r="CA154" i="37" s="1"/>
  <c r="U154" i="37" s="1"/>
  <c r="BV288" i="37"/>
  <c r="CA288" i="37" s="1"/>
  <c r="U288" i="37" s="1"/>
  <c r="BY51" i="37"/>
  <c r="CD51" i="37" s="1"/>
  <c r="AA51" i="37" s="1"/>
  <c r="AB51" i="37" s="1"/>
  <c r="BX78" i="37"/>
  <c r="CC78" i="37" s="1"/>
  <c r="Y78" i="37" s="1"/>
  <c r="BW8" i="37"/>
  <c r="CB8" i="37" s="1"/>
  <c r="W8" i="37" s="1"/>
  <c r="BX172" i="37"/>
  <c r="CC172" i="37" s="1"/>
  <c r="Y172" i="37" s="1"/>
  <c r="BU4" i="37"/>
  <c r="BZ4" i="37" s="1"/>
  <c r="S4" i="37" s="1"/>
  <c r="BU154" i="37"/>
  <c r="BZ154" i="37" s="1"/>
  <c r="S154" i="37" s="1"/>
  <c r="BY62" i="37"/>
  <c r="CD62" i="37" s="1"/>
  <c r="AA62" i="37" s="1"/>
  <c r="BX51" i="37"/>
  <c r="CC51" i="37" s="1"/>
  <c r="Y51" i="37" s="1"/>
  <c r="Z51" i="37" s="1"/>
  <c r="BW64" i="37"/>
  <c r="CB64" i="37" s="1"/>
  <c r="W64" i="37" s="1"/>
  <c r="BW58" i="37"/>
  <c r="CB58" i="37" s="1"/>
  <c r="W58" i="37" s="1"/>
  <c r="X58" i="37" s="1"/>
  <c r="AI58" i="37" s="1"/>
  <c r="BU288" i="37"/>
  <c r="BZ288" i="37" s="1"/>
  <c r="S288" i="37" s="1"/>
  <c r="BV5" i="37"/>
  <c r="CA5" i="37" s="1"/>
  <c r="U5" i="37" s="1"/>
  <c r="BU72" i="37"/>
  <c r="BZ72" i="37" s="1"/>
  <c r="S72" i="37" s="1"/>
  <c r="BW172" i="37"/>
  <c r="CB172" i="37" s="1"/>
  <c r="W172" i="37" s="1"/>
  <c r="BW154" i="37"/>
  <c r="CB154" i="37" s="1"/>
  <c r="W154" i="37" s="1"/>
  <c r="BU67" i="37"/>
  <c r="BZ67" i="37" s="1"/>
  <c r="S67" i="37" s="1"/>
  <c r="AG67" i="37" s="1"/>
  <c r="BX111" i="37"/>
  <c r="CC111" i="37" s="1"/>
  <c r="Y111" i="37" s="1"/>
  <c r="BW67" i="37"/>
  <c r="CB67" i="37" s="1"/>
  <c r="W67" i="37" s="1"/>
  <c r="BW216" i="37"/>
  <c r="CB216" i="37" s="1"/>
  <c r="W216" i="37" s="1"/>
  <c r="BW30" i="37"/>
  <c r="CB30" i="37" s="1"/>
  <c r="W30" i="37" s="1"/>
  <c r="X30" i="37" s="1"/>
  <c r="AI30" i="37" s="1"/>
  <c r="BY34" i="37"/>
  <c r="CD34" i="37" s="1"/>
  <c r="AA34" i="37" s="1"/>
  <c r="BX84" i="37"/>
  <c r="CC84" i="37" s="1"/>
  <c r="Y84" i="37" s="1"/>
  <c r="BY271" i="37"/>
  <c r="CD271" i="37" s="1"/>
  <c r="AA271" i="37" s="1"/>
  <c r="BY68" i="37"/>
  <c r="CD68" i="37" s="1"/>
  <c r="AA68" i="37" s="1"/>
  <c r="BU209" i="37"/>
  <c r="BZ209" i="37" s="1"/>
  <c r="S209" i="37" s="1"/>
  <c r="T209" i="37" s="1"/>
  <c r="BU68" i="37"/>
  <c r="BZ68" i="37" s="1"/>
  <c r="S68" i="37" s="1"/>
  <c r="BW189" i="37"/>
  <c r="CB189" i="37" s="1"/>
  <c r="W189" i="37" s="1"/>
  <c r="BW214" i="37"/>
  <c r="CB214" i="37" s="1"/>
  <c r="W214" i="37" s="1"/>
  <c r="BX246" i="37"/>
  <c r="CC246" i="37" s="1"/>
  <c r="Y246" i="37" s="1"/>
  <c r="BV268" i="37"/>
  <c r="CA268" i="37" s="1"/>
  <c r="U268" i="37" s="1"/>
  <c r="BX186" i="37"/>
  <c r="CC186" i="37" s="1"/>
  <c r="Y186" i="37" s="1"/>
  <c r="BW231" i="37"/>
  <c r="CB231" i="37" s="1"/>
  <c r="W231" i="37" s="1"/>
  <c r="BU247" i="37"/>
  <c r="BZ247" i="37" s="1"/>
  <c r="S247" i="37" s="1"/>
  <c r="AG247" i="37" s="1"/>
  <c r="BU268" i="37"/>
  <c r="BZ268" i="37" s="1"/>
  <c r="S268" i="37" s="1"/>
  <c r="AG268" i="37" s="1"/>
  <c r="BV231" i="37"/>
  <c r="CA231" i="37" s="1"/>
  <c r="U231" i="37" s="1"/>
  <c r="BY247" i="37"/>
  <c r="CD247" i="37" s="1"/>
  <c r="AA247" i="37" s="1"/>
  <c r="BX231" i="37"/>
  <c r="CC231" i="37" s="1"/>
  <c r="Y231" i="37" s="1"/>
  <c r="BW256" i="37"/>
  <c r="CB256" i="37" s="1"/>
  <c r="W256" i="37" s="1"/>
  <c r="X256" i="37" s="1"/>
  <c r="AI256" i="37" s="1"/>
  <c r="BX256" i="37"/>
  <c r="CC256" i="37" s="1"/>
  <c r="Y256" i="37" s="1"/>
  <c r="Z256" i="37" s="1"/>
  <c r="BV271" i="37"/>
  <c r="CA271" i="37" s="1"/>
  <c r="U271" i="37" s="1"/>
  <c r="BX194" i="37"/>
  <c r="CC194" i="37" s="1"/>
  <c r="Y194" i="37" s="1"/>
  <c r="BY246" i="37"/>
  <c r="CD246" i="37" s="1"/>
  <c r="AA246" i="37" s="1"/>
  <c r="BV107" i="37"/>
  <c r="CA107" i="37" s="1"/>
  <c r="U107" i="37" s="1"/>
  <c r="BW247" i="37"/>
  <c r="CB247" i="37" s="1"/>
  <c r="W247" i="37" s="1"/>
  <c r="BW194" i="37"/>
  <c r="CB194" i="37" s="1"/>
  <c r="W194" i="37" s="1"/>
  <c r="BU285" i="37"/>
  <c r="BZ285" i="37" s="1"/>
  <c r="S285" i="37" s="1"/>
  <c r="BU186" i="37"/>
  <c r="BZ186" i="37" s="1"/>
  <c r="S186" i="37" s="1"/>
  <c r="AG186" i="37" s="1"/>
  <c r="BW246" i="37"/>
  <c r="CB246" i="37" s="1"/>
  <c r="W246" i="37" s="1"/>
  <c r="BW68" i="37"/>
  <c r="CB68" i="37" s="1"/>
  <c r="W68" i="37" s="1"/>
  <c r="BU194" i="37"/>
  <c r="BZ194" i="37" s="1"/>
  <c r="S194" i="37" s="1"/>
  <c r="BU246" i="37"/>
  <c r="BZ246" i="37" s="1"/>
  <c r="S246" i="37" s="1"/>
  <c r="AG246" i="37" s="1"/>
  <c r="BU231" i="37"/>
  <c r="BZ231" i="37" s="1"/>
  <c r="S231" i="37" s="1"/>
  <c r="AB231" i="37" s="1"/>
  <c r="AK231" i="37" s="1"/>
  <c r="BU166" i="37"/>
  <c r="BZ166" i="37" s="1"/>
  <c r="S166" i="37" s="1"/>
  <c r="AG166" i="37" s="1"/>
  <c r="BY209" i="37"/>
  <c r="CD209" i="37" s="1"/>
  <c r="AA209" i="37" s="1"/>
  <c r="BV194" i="37"/>
  <c r="CA194" i="37" s="1"/>
  <c r="U194" i="37" s="1"/>
  <c r="BV189" i="37"/>
  <c r="CA189" i="37" s="1"/>
  <c r="U189" i="37" s="1"/>
  <c r="BU107" i="37"/>
  <c r="BZ107" i="37" s="1"/>
  <c r="S107" i="37" s="1"/>
  <c r="AU107" i="37" s="1"/>
  <c r="BX68" i="37"/>
  <c r="CC68" i="37" s="1"/>
  <c r="Y68" i="37" s="1"/>
  <c r="BX100" i="37"/>
  <c r="CC100" i="37" s="1"/>
  <c r="Y100" i="37" s="1"/>
  <c r="BV247" i="37"/>
  <c r="CA247" i="37" s="1"/>
  <c r="U247" i="37" s="1"/>
  <c r="BX117" i="37"/>
  <c r="CC117" i="37" s="1"/>
  <c r="Y117" i="37" s="1"/>
  <c r="BY256" i="37"/>
  <c r="CD256" i="37" s="1"/>
  <c r="AA256" i="37" s="1"/>
  <c r="AB256" i="37" s="1"/>
  <c r="BX107" i="37"/>
  <c r="CC107" i="37" s="1"/>
  <c r="Y107" i="37" s="1"/>
  <c r="BX214" i="37"/>
  <c r="CC214" i="37" s="1"/>
  <c r="Y214" i="37" s="1"/>
  <c r="BU214" i="37"/>
  <c r="BZ214" i="37" s="1"/>
  <c r="S214" i="37" s="1"/>
  <c r="AG214" i="37" s="1"/>
  <c r="BV122" i="37"/>
  <c r="CA122" i="37" s="1"/>
  <c r="U122" i="37" s="1"/>
  <c r="BW84" i="37"/>
  <c r="CB84" i="37" s="1"/>
  <c r="W84" i="37" s="1"/>
  <c r="BU34" i="37"/>
  <c r="BZ34" i="37" s="1"/>
  <c r="S34" i="37" s="1"/>
  <c r="AG34" i="37" s="1"/>
  <c r="BV209" i="37"/>
  <c r="CA209" i="37" s="1"/>
  <c r="U209" i="37" s="1"/>
  <c r="BV214" i="37"/>
  <c r="CA214" i="37" s="1"/>
  <c r="U214" i="37" s="1"/>
  <c r="BV108" i="37"/>
  <c r="CA108" i="37" s="1"/>
  <c r="U108" i="37" s="1"/>
  <c r="BV275" i="37"/>
  <c r="CA275" i="37" s="1"/>
  <c r="U275" i="37" s="1"/>
  <c r="BW239" i="37"/>
  <c r="CB239" i="37" s="1"/>
  <c r="W239" i="37" s="1"/>
  <c r="X239" i="37" s="1"/>
  <c r="AI239" i="37" s="1"/>
  <c r="BV239" i="37"/>
  <c r="CA239" i="37" s="1"/>
  <c r="U239" i="37" s="1"/>
  <c r="V239" i="37" s="1"/>
  <c r="AH239" i="37" s="1"/>
  <c r="BU189" i="37"/>
  <c r="BZ189" i="37" s="1"/>
  <c r="S189" i="37" s="1"/>
  <c r="BV45" i="37"/>
  <c r="CA45" i="37" s="1"/>
  <c r="U45" i="37" s="1"/>
  <c r="BX189" i="37"/>
  <c r="CC189" i="37" s="1"/>
  <c r="Y189" i="37" s="1"/>
  <c r="BW107" i="37"/>
  <c r="CB107" i="37" s="1"/>
  <c r="W107" i="37" s="1"/>
  <c r="BY295" i="37"/>
  <c r="CD295" i="37" s="1"/>
  <c r="AA295" i="37" s="1"/>
  <c r="AB295" i="37" s="1"/>
  <c r="AK295" i="37" s="1"/>
  <c r="BX285" i="37"/>
  <c r="CC285" i="37" s="1"/>
  <c r="Y285" i="37" s="1"/>
  <c r="BW25" i="37"/>
  <c r="CB25" i="37" s="1"/>
  <c r="W25" i="37" s="1"/>
  <c r="BX254" i="37"/>
  <c r="CC254" i="37" s="1"/>
  <c r="Y254" i="37" s="1"/>
  <c r="BY285" i="37"/>
  <c r="CD285" i="37" s="1"/>
  <c r="AA285" i="37" s="1"/>
  <c r="BW128" i="37"/>
  <c r="CB128" i="37" s="1"/>
  <c r="W128" i="37" s="1"/>
  <c r="BU101" i="37"/>
  <c r="BZ101" i="37" s="1"/>
  <c r="S101" i="37" s="1"/>
  <c r="AG101" i="37" s="1"/>
  <c r="BW6" i="37"/>
  <c r="CB6" i="37" s="1"/>
  <c r="W6" i="37" s="1"/>
  <c r="BY187" i="37"/>
  <c r="CD187" i="37" s="1"/>
  <c r="AA187" i="37" s="1"/>
  <c r="BY266" i="37"/>
  <c r="CD266" i="37" s="1"/>
  <c r="AA266" i="37" s="1"/>
  <c r="BY101" i="37"/>
  <c r="CD101" i="37" s="1"/>
  <c r="AA101" i="37" s="1"/>
  <c r="BW264" i="37"/>
  <c r="CB264" i="37" s="1"/>
  <c r="W264" i="37" s="1"/>
  <c r="BV242" i="37"/>
  <c r="CA242" i="37" s="1"/>
  <c r="U242" i="37" s="1"/>
  <c r="BU176" i="37"/>
  <c r="BZ176" i="37" s="1"/>
  <c r="S176" i="37" s="1"/>
  <c r="AG176" i="37" s="1"/>
  <c r="BX135" i="37"/>
  <c r="CC135" i="37" s="1"/>
  <c r="Y135" i="37" s="1"/>
  <c r="Z135" i="37" s="1"/>
  <c r="AJ135" i="37" s="1"/>
  <c r="BU25" i="37"/>
  <c r="BZ25" i="37" s="1"/>
  <c r="S25" i="37" s="1"/>
  <c r="AG25" i="37" s="1"/>
  <c r="BX242" i="37"/>
  <c r="CC242" i="37" s="1"/>
  <c r="Y242" i="37" s="1"/>
  <c r="BX280" i="37"/>
  <c r="CC280" i="37" s="1"/>
  <c r="Y280" i="37" s="1"/>
  <c r="Z280" i="37" s="1"/>
  <c r="AJ280" i="37" s="1"/>
  <c r="BY242" i="37"/>
  <c r="CD242" i="37" s="1"/>
  <c r="AA242" i="37" s="1"/>
  <c r="BW56" i="37"/>
  <c r="CB56" i="37" s="1"/>
  <c r="W56" i="37" s="1"/>
  <c r="BV264" i="37"/>
  <c r="CA264" i="37" s="1"/>
  <c r="U264" i="37" s="1"/>
  <c r="BV83" i="37"/>
  <c r="CA83" i="37" s="1"/>
  <c r="U83" i="37" s="1"/>
  <c r="BX25" i="37"/>
  <c r="CC25" i="37" s="1"/>
  <c r="Y25" i="37" s="1"/>
  <c r="BW254" i="37"/>
  <c r="CB254" i="37" s="1"/>
  <c r="W254" i="37" s="1"/>
  <c r="BV285" i="37"/>
  <c r="CA285" i="37" s="1"/>
  <c r="U285" i="37" s="1"/>
  <c r="BW63" i="37"/>
  <c r="CB63" i="37" s="1"/>
  <c r="W63" i="37" s="1"/>
  <c r="BV52" i="37"/>
  <c r="CA52" i="37" s="1"/>
  <c r="U52" i="37" s="1"/>
  <c r="BU18" i="37"/>
  <c r="BZ18" i="37" s="1"/>
  <c r="S18" i="37" s="1"/>
  <c r="BY280" i="37"/>
  <c r="CD280" i="37" s="1"/>
  <c r="AA280" i="37" s="1"/>
  <c r="AB280" i="37" s="1"/>
  <c r="AK280" i="37" s="1"/>
  <c r="BY71" i="37"/>
  <c r="CD71" i="37" s="1"/>
  <c r="AA71" i="37" s="1"/>
  <c r="BW187" i="37"/>
  <c r="CB187" i="37" s="1"/>
  <c r="W187" i="37" s="1"/>
  <c r="BW295" i="37"/>
  <c r="CB295" i="37" s="1"/>
  <c r="W295" i="37" s="1"/>
  <c r="X295" i="37" s="1"/>
  <c r="AI295" i="37" s="1"/>
  <c r="BV124" i="37"/>
  <c r="CA124" i="37" s="1"/>
  <c r="U124" i="37" s="1"/>
  <c r="BX187" i="37"/>
  <c r="CC187" i="37" s="1"/>
  <c r="Y187" i="37" s="1"/>
  <c r="BU6" i="37"/>
  <c r="BZ6" i="37" s="1"/>
  <c r="S6" i="37" s="1"/>
  <c r="AG6" i="37" s="1"/>
  <c r="BU123" i="37"/>
  <c r="BZ123" i="37" s="1"/>
  <c r="S123" i="37" s="1"/>
  <c r="AG123" i="37" s="1"/>
  <c r="BU187" i="37"/>
  <c r="BZ187" i="37" s="1"/>
  <c r="S187" i="37" s="1"/>
  <c r="AG187" i="37" s="1"/>
  <c r="BX295" i="37"/>
  <c r="CC295" i="37" s="1"/>
  <c r="Y295" i="37" s="1"/>
  <c r="Z295" i="37" s="1"/>
  <c r="AJ295" i="37" s="1"/>
  <c r="BU100" i="37"/>
  <c r="BZ100" i="37" s="1"/>
  <c r="S100" i="37" s="1"/>
  <c r="BV166" i="37"/>
  <c r="CA166" i="37" s="1"/>
  <c r="U166" i="37" s="1"/>
  <c r="BW291" i="37"/>
  <c r="CB291" i="37" s="1"/>
  <c r="W291" i="37" s="1"/>
  <c r="BV234" i="37"/>
  <c r="CA234" i="37" s="1"/>
  <c r="U234" i="37" s="1"/>
  <c r="BV295" i="37"/>
  <c r="CA295" i="37" s="1"/>
  <c r="U295" i="37" s="1"/>
  <c r="V295" i="37" s="1"/>
  <c r="AH295" i="37" s="1"/>
  <c r="BX166" i="37"/>
  <c r="CC166" i="37" s="1"/>
  <c r="Y166" i="37" s="1"/>
  <c r="BV98" i="37"/>
  <c r="CA98" i="37" s="1"/>
  <c r="U98" i="37" s="1"/>
  <c r="BW123" i="37"/>
  <c r="CB123" i="37" s="1"/>
  <c r="W123" i="37" s="1"/>
  <c r="BY93" i="37"/>
  <c r="CD93" i="37" s="1"/>
  <c r="AA93" i="37" s="1"/>
  <c r="BX93" i="37"/>
  <c r="CC93" i="37" s="1"/>
  <c r="Y93" i="37" s="1"/>
  <c r="BU77" i="37"/>
  <c r="BZ77" i="37" s="1"/>
  <c r="S77" i="37" s="1"/>
  <c r="AG77" i="37" s="1"/>
  <c r="BY18" i="37"/>
  <c r="CD18" i="37" s="1"/>
  <c r="AA18" i="37" s="1"/>
  <c r="BY239" i="37"/>
  <c r="CD239" i="37" s="1"/>
  <c r="AA239" i="37" s="1"/>
  <c r="AB239" i="37" s="1"/>
  <c r="AK239" i="37" s="1"/>
  <c r="BW121" i="37"/>
  <c r="CB121" i="37" s="1"/>
  <c r="W121" i="37" s="1"/>
  <c r="BV77" i="37"/>
  <c r="CA77" i="37" s="1"/>
  <c r="U77" i="37" s="1"/>
  <c r="BW47" i="37"/>
  <c r="CB47" i="37" s="1"/>
  <c r="W47" i="37" s="1"/>
  <c r="BW34" i="37"/>
  <c r="CB34" i="37" s="1"/>
  <c r="W34" i="37" s="1"/>
  <c r="BU47" i="37"/>
  <c r="BZ47" i="37" s="1"/>
  <c r="S47" i="37" s="1"/>
  <c r="BV115" i="37"/>
  <c r="CA115" i="37" s="1"/>
  <c r="U115" i="37" s="1"/>
  <c r="BU63" i="37"/>
  <c r="BZ63" i="37" s="1"/>
  <c r="S63" i="37" s="1"/>
  <c r="AG63" i="37" s="1"/>
  <c r="BV260" i="37"/>
  <c r="CA260" i="37" s="1"/>
  <c r="U260" i="37" s="1"/>
  <c r="BV254" i="37"/>
  <c r="CA254" i="37" s="1"/>
  <c r="U254" i="37" s="1"/>
  <c r="BW234" i="37"/>
  <c r="CB234" i="37" s="1"/>
  <c r="W234" i="37" s="1"/>
  <c r="BV186" i="37"/>
  <c r="CA186" i="37" s="1"/>
  <c r="U186" i="37" s="1"/>
  <c r="BX115" i="37"/>
  <c r="CC115" i="37" s="1"/>
  <c r="Y115" i="37" s="1"/>
  <c r="BU52" i="37"/>
  <c r="BZ52" i="37" s="1"/>
  <c r="S52" i="37" s="1"/>
  <c r="BX83" i="37"/>
  <c r="CC83" i="37" s="1"/>
  <c r="Y83" i="37" s="1"/>
  <c r="BV6" i="37"/>
  <c r="CA6" i="37" s="1"/>
  <c r="U6" i="37" s="1"/>
  <c r="BV135" i="37"/>
  <c r="CA135" i="37" s="1"/>
  <c r="U135" i="37" s="1"/>
  <c r="V135" i="37" s="1"/>
  <c r="AH135" i="37" s="1"/>
  <c r="BX52" i="37"/>
  <c r="CC52" i="37" s="1"/>
  <c r="Y52" i="37" s="1"/>
  <c r="BY83" i="37"/>
  <c r="CD83" i="37" s="1"/>
  <c r="AA83" i="37" s="1"/>
  <c r="BY6" i="37"/>
  <c r="CD6" i="37" s="1"/>
  <c r="AA6" i="37" s="1"/>
  <c r="BV291" i="37"/>
  <c r="CA291" i="37" s="1"/>
  <c r="U291" i="37" s="1"/>
  <c r="BU254" i="37"/>
  <c r="BZ254" i="37" s="1"/>
  <c r="S254" i="37" s="1"/>
  <c r="BV172" i="37"/>
  <c r="CA172" i="37" s="1"/>
  <c r="U172" i="37" s="1"/>
  <c r="BV181" i="37"/>
  <c r="CA181" i="37" s="1"/>
  <c r="U181" i="37" s="1"/>
  <c r="BV117" i="37"/>
  <c r="CA117" i="37" s="1"/>
  <c r="U117" i="37" s="1"/>
  <c r="BW268" i="37"/>
  <c r="CB268" i="37" s="1"/>
  <c r="W268" i="37" s="1"/>
  <c r="BY181" i="37"/>
  <c r="CD181" i="37" s="1"/>
  <c r="AA181" i="37" s="1"/>
  <c r="BU99" i="37"/>
  <c r="BZ99" i="37" s="1"/>
  <c r="S99" i="37" s="1"/>
  <c r="BX99" i="37"/>
  <c r="CC99" i="37" s="1"/>
  <c r="Y99" i="37" s="1"/>
  <c r="BY25" i="37"/>
  <c r="CD25" i="37" s="1"/>
  <c r="AA25" i="37" s="1"/>
  <c r="BU38" i="37"/>
  <c r="BZ38" i="37" s="1"/>
  <c r="S38" i="37" s="1"/>
  <c r="AU38" i="37" s="1"/>
  <c r="BV19" i="37"/>
  <c r="CA19" i="37" s="1"/>
  <c r="U19" i="37" s="1"/>
  <c r="BV71" i="37"/>
  <c r="CA71" i="37" s="1"/>
  <c r="U71" i="37" s="1"/>
  <c r="BW166" i="37"/>
  <c r="CB166" i="37" s="1"/>
  <c r="W166" i="37" s="1"/>
  <c r="BX147" i="37"/>
  <c r="CC147" i="37" s="1"/>
  <c r="Y147" i="37" s="1"/>
  <c r="BW193" i="37"/>
  <c r="CB193" i="37" s="1"/>
  <c r="W193" i="37" s="1"/>
  <c r="BV276" i="37"/>
  <c r="CA276" i="37" s="1"/>
  <c r="U276" i="37" s="1"/>
  <c r="BV182" i="37"/>
  <c r="CA182" i="37" s="1"/>
  <c r="U182" i="37" s="1"/>
  <c r="BU193" i="37"/>
  <c r="BZ193" i="37" s="1"/>
  <c r="S193" i="37" s="1"/>
  <c r="BV78" i="37"/>
  <c r="CA78" i="37" s="1"/>
  <c r="U78" i="37" s="1"/>
  <c r="BX101" i="37"/>
  <c r="CC101" i="37" s="1"/>
  <c r="Y101" i="37" s="1"/>
  <c r="BV63" i="37"/>
  <c r="CA63" i="37" s="1"/>
  <c r="U63" i="37" s="1"/>
  <c r="BU108" i="37"/>
  <c r="BZ108" i="37" s="1"/>
  <c r="S108" i="37" s="1"/>
  <c r="AG108" i="37" s="1"/>
  <c r="BX71" i="37"/>
  <c r="CC71" i="37" s="1"/>
  <c r="Y71" i="37" s="1"/>
  <c r="BX181" i="37"/>
  <c r="CC181" i="37" s="1"/>
  <c r="Y181" i="37" s="1"/>
  <c r="BU275" i="37"/>
  <c r="BZ275" i="37" s="1"/>
  <c r="S275" i="37" s="1"/>
  <c r="BV193" i="37"/>
  <c r="CA193" i="37" s="1"/>
  <c r="U193" i="37" s="1"/>
  <c r="BW98" i="37"/>
  <c r="CB98" i="37" s="1"/>
  <c r="W98" i="37" s="1"/>
  <c r="BU71" i="37"/>
  <c r="BZ71" i="37" s="1"/>
  <c r="S71" i="37" s="1"/>
  <c r="AG71" i="37" s="1"/>
  <c r="BX63" i="37"/>
  <c r="CC63" i="37" s="1"/>
  <c r="Y63" i="37" s="1"/>
  <c r="BW280" i="37"/>
  <c r="CB280" i="37" s="1"/>
  <c r="W280" i="37" s="1"/>
  <c r="X280" i="37" s="1"/>
  <c r="AP280" i="37" s="1"/>
  <c r="BU242" i="37"/>
  <c r="BZ242" i="37" s="1"/>
  <c r="S242" i="37" s="1"/>
  <c r="BW93" i="37"/>
  <c r="CB93" i="37" s="1"/>
  <c r="W93" i="37" s="1"/>
  <c r="BW77" i="37"/>
  <c r="CB77" i="37" s="1"/>
  <c r="W77" i="37" s="1"/>
  <c r="BV102" i="37"/>
  <c r="CA102" i="37" s="1"/>
  <c r="U102" i="37" s="1"/>
  <c r="BU117" i="37"/>
  <c r="BZ117" i="37" s="1"/>
  <c r="S117" i="37" s="1"/>
  <c r="AG117" i="37" s="1"/>
  <c r="BW11" i="37"/>
  <c r="CB11" i="37" s="1"/>
  <c r="W11" i="37" s="1"/>
  <c r="BW26" i="37"/>
  <c r="CB26" i="37" s="1"/>
  <c r="W26" i="37" s="1"/>
  <c r="BX11" i="37"/>
  <c r="CC11" i="37" s="1"/>
  <c r="Y11" i="37" s="1"/>
  <c r="BX152" i="37"/>
  <c r="CC152" i="37" s="1"/>
  <c r="Y152" i="37" s="1"/>
  <c r="BU188" i="37"/>
  <c r="BZ188" i="37" s="1"/>
  <c r="S188" i="37" s="1"/>
  <c r="AG188" i="37" s="1"/>
  <c r="BU102" i="37"/>
  <c r="BZ102" i="37" s="1"/>
  <c r="S102" i="37" s="1"/>
  <c r="AU102" i="37" s="1"/>
  <c r="BY11" i="37"/>
  <c r="CD11" i="37" s="1"/>
  <c r="AA11" i="37" s="1"/>
  <c r="BV208" i="37"/>
  <c r="CA208" i="37" s="1"/>
  <c r="U208" i="37" s="1"/>
  <c r="V208" i="37" s="1"/>
  <c r="AH208" i="37" s="1"/>
  <c r="BV188" i="37"/>
  <c r="CA188" i="37" s="1"/>
  <c r="U188" i="37" s="1"/>
  <c r="BW161" i="37"/>
  <c r="CB161" i="37" s="1"/>
  <c r="W161" i="37" s="1"/>
  <c r="BW102" i="37"/>
  <c r="CB102" i="37" s="1"/>
  <c r="W102" i="37" s="1"/>
  <c r="BV39" i="37"/>
  <c r="CA39" i="37" s="1"/>
  <c r="U39" i="37" s="1"/>
  <c r="BY251" i="37"/>
  <c r="CD251" i="37" s="1"/>
  <c r="AA251" i="37" s="1"/>
  <c r="BU249" i="37"/>
  <c r="BZ249" i="37" s="1"/>
  <c r="S249" i="37" s="1"/>
  <c r="AG249" i="37" s="1"/>
  <c r="BX208" i="37"/>
  <c r="CC208" i="37" s="1"/>
  <c r="Y208" i="37" s="1"/>
  <c r="Z208" i="37" s="1"/>
  <c r="AJ208" i="37" s="1"/>
  <c r="BX188" i="37"/>
  <c r="CC188" i="37" s="1"/>
  <c r="Y188" i="37" s="1"/>
  <c r="BU161" i="37"/>
  <c r="BZ161" i="37" s="1"/>
  <c r="S161" i="37" s="1"/>
  <c r="AN161" i="37" s="1"/>
  <c r="BV249" i="37"/>
  <c r="CA249" i="37" s="1"/>
  <c r="U249" i="37" s="1"/>
  <c r="BY188" i="37"/>
  <c r="CD188" i="37" s="1"/>
  <c r="AA188" i="37" s="1"/>
  <c r="BV161" i="37"/>
  <c r="CA161" i="37" s="1"/>
  <c r="U161" i="37" s="1"/>
  <c r="BY53" i="37"/>
  <c r="CD53" i="37" s="1"/>
  <c r="AA53" i="37" s="1"/>
  <c r="BW249" i="37"/>
  <c r="CB249" i="37" s="1"/>
  <c r="W249" i="37" s="1"/>
  <c r="BX161" i="37"/>
  <c r="CC161" i="37" s="1"/>
  <c r="Y161" i="37" s="1"/>
  <c r="BU90" i="37"/>
  <c r="BZ90" i="37" s="1"/>
  <c r="S90" i="37" s="1"/>
  <c r="AG90" i="37" s="1"/>
  <c r="BX102" i="37"/>
  <c r="CC102" i="37" s="1"/>
  <c r="Y102" i="37" s="1"/>
  <c r="BW90" i="37"/>
  <c r="CB90" i="37" s="1"/>
  <c r="W90" i="37" s="1"/>
  <c r="BU82" i="37"/>
  <c r="BZ82" i="37" s="1"/>
  <c r="S82" i="37" s="1"/>
  <c r="BY90" i="37"/>
  <c r="CD90" i="37" s="1"/>
  <c r="AA90" i="37" s="1"/>
  <c r="BX82" i="37"/>
  <c r="CC82" i="37" s="1"/>
  <c r="Y82" i="37" s="1"/>
  <c r="BY45" i="37"/>
  <c r="CD45" i="37" s="1"/>
  <c r="AA45" i="37" s="1"/>
  <c r="BW208" i="37"/>
  <c r="CB208" i="37" s="1"/>
  <c r="W208" i="37" s="1"/>
  <c r="X208" i="37" s="1"/>
  <c r="AI208" i="37" s="1"/>
  <c r="BV158" i="37"/>
  <c r="CA158" i="37" s="1"/>
  <c r="U158" i="37" s="1"/>
  <c r="BU53" i="37"/>
  <c r="BZ53" i="37" s="1"/>
  <c r="S53" i="37" s="1"/>
  <c r="AN53" i="37" s="1"/>
  <c r="BV56" i="37"/>
  <c r="CA56" i="37" s="1"/>
  <c r="U56" i="37" s="1"/>
  <c r="BV199" i="37"/>
  <c r="CA199" i="37" s="1"/>
  <c r="U199" i="37" s="1"/>
  <c r="BW158" i="37"/>
  <c r="CB158" i="37" s="1"/>
  <c r="W158" i="37" s="1"/>
  <c r="BV53" i="37"/>
  <c r="CA53" i="37" s="1"/>
  <c r="U53" i="37" s="1"/>
  <c r="BU45" i="37"/>
  <c r="BZ45" i="37" s="1"/>
  <c r="S45" i="37" s="1"/>
  <c r="AU45" i="37" s="1"/>
  <c r="BY265" i="37"/>
  <c r="CD265" i="37" s="1"/>
  <c r="AA265" i="37" s="1"/>
  <c r="BX158" i="37"/>
  <c r="CC158" i="37" s="1"/>
  <c r="Y158" i="37" s="1"/>
  <c r="BU39" i="37"/>
  <c r="BZ39" i="37" s="1"/>
  <c r="S39" i="37" s="1"/>
  <c r="AG39" i="37" s="1"/>
  <c r="BW45" i="37"/>
  <c r="CB45" i="37" s="1"/>
  <c r="W45" i="37" s="1"/>
  <c r="BV265" i="37"/>
  <c r="CA265" i="37" s="1"/>
  <c r="U265" i="37" s="1"/>
  <c r="BY208" i="37"/>
  <c r="CD208" i="37" s="1"/>
  <c r="AA208" i="37" s="1"/>
  <c r="AB208" i="37" s="1"/>
  <c r="AK208" i="37" s="1"/>
  <c r="BU26" i="37"/>
  <c r="BZ26" i="37" s="1"/>
  <c r="S26" i="37" s="1"/>
  <c r="BW265" i="37"/>
  <c r="CB265" i="37" s="1"/>
  <c r="W265" i="37" s="1"/>
  <c r="BV26" i="37"/>
  <c r="CA26" i="37" s="1"/>
  <c r="U26" i="37" s="1"/>
  <c r="BU56" i="37"/>
  <c r="BZ56" i="37" s="1"/>
  <c r="S56" i="37" s="1"/>
  <c r="AN56" i="37" s="1"/>
  <c r="BX4" i="37"/>
  <c r="CC4" i="37" s="1"/>
  <c r="Y4" i="37" s="1"/>
  <c r="BW204" i="37"/>
  <c r="CB204" i="37" s="1"/>
  <c r="W204" i="37" s="1"/>
  <c r="BX53" i="37"/>
  <c r="CC53" i="37" s="1"/>
  <c r="Y53" i="37" s="1"/>
  <c r="BU251" i="37"/>
  <c r="BZ251" i="37" s="1"/>
  <c r="S251" i="37" s="1"/>
  <c r="BU204" i="37"/>
  <c r="BZ204" i="37" s="1"/>
  <c r="S204" i="37" s="1"/>
  <c r="BY152" i="37"/>
  <c r="CD152" i="37" s="1"/>
  <c r="AA152" i="37" s="1"/>
  <c r="BX251" i="37"/>
  <c r="CC251" i="37" s="1"/>
  <c r="Y251" i="37" s="1"/>
  <c r="BV251" i="37"/>
  <c r="CA251" i="37" s="1"/>
  <c r="U251" i="37" s="1"/>
  <c r="BV204" i="37"/>
  <c r="CA204" i="37" s="1"/>
  <c r="U204" i="37" s="1"/>
  <c r="BX92" i="37"/>
  <c r="CC92" i="37" s="1"/>
  <c r="Y92" i="37" s="1"/>
  <c r="BX5" i="37"/>
  <c r="CC5" i="37" s="1"/>
  <c r="Y5" i="37" s="1"/>
  <c r="BU265" i="37"/>
  <c r="BZ265" i="37" s="1"/>
  <c r="S265" i="37" s="1"/>
  <c r="AG265" i="37" s="1"/>
  <c r="BY243" i="37"/>
  <c r="CD243" i="37" s="1"/>
  <c r="AA243" i="37" s="1"/>
  <c r="BX204" i="37"/>
  <c r="CC204" i="37" s="1"/>
  <c r="Y204" i="37" s="1"/>
  <c r="BY162" i="37"/>
  <c r="CD162" i="37" s="1"/>
  <c r="AA162" i="37" s="1"/>
  <c r="BV82" i="37"/>
  <c r="CA82" i="37" s="1"/>
  <c r="U82" i="37" s="1"/>
  <c r="BY212" i="37"/>
  <c r="CD212" i="37" s="1"/>
  <c r="AA212" i="37" s="1"/>
  <c r="BU152" i="37"/>
  <c r="BZ152" i="37" s="1"/>
  <c r="S152" i="37" s="1"/>
  <c r="V152" i="37" s="1"/>
  <c r="AH152" i="37" s="1"/>
  <c r="BW95" i="37"/>
  <c r="CB95" i="37" s="1"/>
  <c r="W95" i="37" s="1"/>
  <c r="BW283" i="37"/>
  <c r="CB283" i="37" s="1"/>
  <c r="W283" i="37" s="1"/>
  <c r="BX216" i="37"/>
  <c r="CC216" i="37" s="1"/>
  <c r="Y216" i="37" s="1"/>
  <c r="BW5" i="37"/>
  <c r="CB5" i="37" s="1"/>
  <c r="W5" i="37" s="1"/>
  <c r="BV283" i="37"/>
  <c r="CA283" i="37" s="1"/>
  <c r="U283" i="37" s="1"/>
  <c r="BV162" i="37"/>
  <c r="CA162" i="37" s="1"/>
  <c r="U162" i="37" s="1"/>
  <c r="BW152" i="37"/>
  <c r="CB152" i="37" s="1"/>
  <c r="W152" i="37" s="1"/>
  <c r="BU178" i="37"/>
  <c r="BZ178" i="37" s="1"/>
  <c r="S178" i="37" s="1"/>
  <c r="AG178" i="37" s="1"/>
  <c r="BX150" i="37"/>
  <c r="CC150" i="37" s="1"/>
  <c r="Y150" i="37" s="1"/>
  <c r="Z150" i="37" s="1"/>
  <c r="BX283" i="37"/>
  <c r="CC283" i="37" s="1"/>
  <c r="Y283" i="37" s="1"/>
  <c r="BV178" i="37"/>
  <c r="CA178" i="37" s="1"/>
  <c r="U178" i="37" s="1"/>
  <c r="BX145" i="37"/>
  <c r="CC145" i="37" s="1"/>
  <c r="Y145" i="37" s="1"/>
  <c r="BU283" i="37"/>
  <c r="BZ283" i="37" s="1"/>
  <c r="S283" i="37" s="1"/>
  <c r="AG283" i="37" s="1"/>
  <c r="BX178" i="37"/>
  <c r="CC178" i="37" s="1"/>
  <c r="Y178" i="37" s="1"/>
  <c r="BV21" i="37"/>
  <c r="CA21" i="37" s="1"/>
  <c r="U21" i="37" s="1"/>
  <c r="BX39" i="37"/>
  <c r="CC39" i="37" s="1"/>
  <c r="Y39" i="37" s="1"/>
  <c r="BY54" i="37"/>
  <c r="CD54" i="37" s="1"/>
  <c r="AA54" i="37" s="1"/>
  <c r="BU266" i="37"/>
  <c r="BZ266" i="37" s="1"/>
  <c r="S266" i="37" s="1"/>
  <c r="AN266" i="37" s="1"/>
  <c r="BV216" i="37"/>
  <c r="CA216" i="37" s="1"/>
  <c r="U216" i="37" s="1"/>
  <c r="BU162" i="37"/>
  <c r="BZ162" i="37" s="1"/>
  <c r="S162" i="37" s="1"/>
  <c r="BW178" i="37"/>
  <c r="CB178" i="37" s="1"/>
  <c r="W178" i="37" s="1"/>
  <c r="BX262" i="37"/>
  <c r="CC262" i="37" s="1"/>
  <c r="Y262" i="37" s="1"/>
  <c r="BW243" i="37"/>
  <c r="CB243" i="37" s="1"/>
  <c r="W243" i="37" s="1"/>
  <c r="BV155" i="37"/>
  <c r="CA155" i="37" s="1"/>
  <c r="U155" i="37" s="1"/>
  <c r="BU21" i="37"/>
  <c r="BZ21" i="37" s="1"/>
  <c r="S21" i="37" s="1"/>
  <c r="Z21" i="37" s="1"/>
  <c r="AJ21" i="37" s="1"/>
  <c r="BV123" i="37"/>
  <c r="CA123" i="37" s="1"/>
  <c r="U123" i="37" s="1"/>
  <c r="BW145" i="37"/>
  <c r="CB145" i="37" s="1"/>
  <c r="W145" i="37" s="1"/>
  <c r="BX56" i="37"/>
  <c r="CC56" i="37" s="1"/>
  <c r="Y56" i="37" s="1"/>
  <c r="BU11" i="37"/>
  <c r="BZ11" i="37" s="1"/>
  <c r="S11" i="37" s="1"/>
  <c r="AN11" i="37" s="1"/>
  <c r="BV34" i="37"/>
  <c r="CA34" i="37" s="1"/>
  <c r="U34" i="37" s="1"/>
  <c r="BY26" i="37"/>
  <c r="CD26" i="37" s="1"/>
  <c r="AA26" i="37" s="1"/>
  <c r="BV243" i="37"/>
  <c r="CA243" i="37" s="1"/>
  <c r="U243" i="37" s="1"/>
  <c r="BW209" i="37"/>
  <c r="CB209" i="37" s="1"/>
  <c r="W209" i="37" s="1"/>
  <c r="BW117" i="37"/>
  <c r="CB117" i="37" s="1"/>
  <c r="W117" i="37" s="1"/>
  <c r="BU115" i="37"/>
  <c r="BZ115" i="37" s="1"/>
  <c r="S115" i="37" s="1"/>
  <c r="AG115" i="37" s="1"/>
  <c r="BV51" i="37"/>
  <c r="CA51" i="37" s="1"/>
  <c r="U51" i="37" s="1"/>
  <c r="V51" i="37" s="1"/>
  <c r="AH51" i="37" s="1"/>
  <c r="BV4" i="37"/>
  <c r="CA4" i="37" s="1"/>
  <c r="U4" i="37" s="1"/>
  <c r="BW39" i="37"/>
  <c r="CB39" i="37" s="1"/>
  <c r="W39" i="37" s="1"/>
  <c r="BW79" i="37"/>
  <c r="CB79" i="37" s="1"/>
  <c r="W79" i="37" s="1"/>
  <c r="BW212" i="37"/>
  <c r="CB212" i="37" s="1"/>
  <c r="W212" i="37" s="1"/>
  <c r="BW199" i="37"/>
  <c r="CB199" i="37" s="1"/>
  <c r="W199" i="37" s="1"/>
  <c r="BU199" i="37"/>
  <c r="BZ199" i="37" s="1"/>
  <c r="S199" i="37" s="1"/>
  <c r="BU276" i="37"/>
  <c r="BZ276" i="37" s="1"/>
  <c r="S276" i="37" s="1"/>
  <c r="BX212" i="37"/>
  <c r="CC212" i="37" s="1"/>
  <c r="Y212" i="37" s="1"/>
  <c r="BY185" i="37"/>
  <c r="CD185" i="37" s="1"/>
  <c r="AA185" i="37" s="1"/>
  <c r="BU69" i="37"/>
  <c r="BZ69" i="37" s="1"/>
  <c r="S69" i="37" s="1"/>
  <c r="T69" i="37" s="1"/>
  <c r="BX120" i="37"/>
  <c r="CC120" i="37" s="1"/>
  <c r="Y120" i="37" s="1"/>
  <c r="BU212" i="37"/>
  <c r="BZ212" i="37" s="1"/>
  <c r="S212" i="37" s="1"/>
  <c r="BV148" i="37"/>
  <c r="CA148" i="37" s="1"/>
  <c r="U148" i="37" s="1"/>
  <c r="BW190" i="37"/>
  <c r="CB190" i="37" s="1"/>
  <c r="W190" i="37" s="1"/>
  <c r="BY108" i="37"/>
  <c r="CD108" i="37" s="1"/>
  <c r="AA108" i="37" s="1"/>
  <c r="BW69" i="37"/>
  <c r="CB69" i="37" s="1"/>
  <c r="W69" i="37" s="1"/>
  <c r="BY279" i="37"/>
  <c r="CD279" i="37" s="1"/>
  <c r="AA279" i="37" s="1"/>
  <c r="BU185" i="37"/>
  <c r="BZ185" i="37" s="1"/>
  <c r="S185" i="37" s="1"/>
  <c r="AG185" i="37" s="1"/>
  <c r="BY190" i="37"/>
  <c r="CD190" i="37" s="1"/>
  <c r="AA190" i="37" s="1"/>
  <c r="BW202" i="37"/>
  <c r="CB202" i="37" s="1"/>
  <c r="W202" i="37" s="1"/>
  <c r="X202" i="37" s="1"/>
  <c r="AI202" i="37" s="1"/>
  <c r="BY129" i="37"/>
  <c r="CD129" i="37" s="1"/>
  <c r="AA129" i="37" s="1"/>
  <c r="BY202" i="37"/>
  <c r="CD202" i="37" s="1"/>
  <c r="AA202" i="37" s="1"/>
  <c r="AB202" i="37" s="1"/>
  <c r="AK202" i="37" s="1"/>
  <c r="BU148" i="37"/>
  <c r="BZ148" i="37" s="1"/>
  <c r="S148" i="37" s="1"/>
  <c r="AN148" i="37" s="1"/>
  <c r="BW255" i="37"/>
  <c r="CB255" i="37" s="1"/>
  <c r="W255" i="37" s="1"/>
  <c r="BU96" i="37"/>
  <c r="BZ96" i="37" s="1"/>
  <c r="S96" i="37" s="1"/>
  <c r="AU96" i="37" s="1"/>
  <c r="BX269" i="37"/>
  <c r="CC269" i="37" s="1"/>
  <c r="Y269" i="37" s="1"/>
  <c r="BU255" i="37"/>
  <c r="BZ255" i="37" s="1"/>
  <c r="S255" i="37" s="1"/>
  <c r="AU255" i="37" s="1"/>
  <c r="BV202" i="37"/>
  <c r="CA202" i="37" s="1"/>
  <c r="U202" i="37" s="1"/>
  <c r="V202" i="37" s="1"/>
  <c r="AH202" i="37" s="1"/>
  <c r="BX190" i="37"/>
  <c r="CC190" i="37" s="1"/>
  <c r="Y190" i="37" s="1"/>
  <c r="BW134" i="37"/>
  <c r="CB134" i="37" s="1"/>
  <c r="W134" i="37" s="1"/>
  <c r="BX96" i="37"/>
  <c r="CC96" i="37" s="1"/>
  <c r="Y96" i="37" s="1"/>
  <c r="BV255" i="37"/>
  <c r="CA255" i="37" s="1"/>
  <c r="U255" i="37" s="1"/>
  <c r="BW120" i="37"/>
  <c r="CB120" i="37" s="1"/>
  <c r="W120" i="37" s="1"/>
  <c r="BW96" i="37"/>
  <c r="CB96" i="37" s="1"/>
  <c r="W96" i="37" s="1"/>
  <c r="BY21" i="37"/>
  <c r="CD21" i="37" s="1"/>
  <c r="AA21" i="37" s="1"/>
  <c r="BX255" i="37"/>
  <c r="CC255" i="37" s="1"/>
  <c r="Y255" i="37" s="1"/>
  <c r="BW137" i="37"/>
  <c r="CB137" i="37" s="1"/>
  <c r="W137" i="37" s="1"/>
  <c r="BW129" i="37"/>
  <c r="CB129" i="37" s="1"/>
  <c r="W129" i="37" s="1"/>
  <c r="BU181" i="37"/>
  <c r="BZ181" i="37" s="1"/>
  <c r="S181" i="37" s="1"/>
  <c r="BU190" i="37"/>
  <c r="BZ190" i="37" s="1"/>
  <c r="S190" i="37" s="1"/>
  <c r="BV269" i="37"/>
  <c r="CA269" i="37" s="1"/>
  <c r="U269" i="37" s="1"/>
  <c r="BY206" i="37"/>
  <c r="CD206" i="37" s="1"/>
  <c r="AA206" i="37" s="1"/>
  <c r="BX57" i="37"/>
  <c r="CC57" i="37" s="1"/>
  <c r="Y57" i="37" s="1"/>
  <c r="BY138" i="37"/>
  <c r="CD138" i="37" s="1"/>
  <c r="AA138" i="37" s="1"/>
  <c r="AB138" i="37" s="1"/>
  <c r="AK138" i="37" s="1"/>
  <c r="BV170" i="37"/>
  <c r="CA170" i="37" s="1"/>
  <c r="U170" i="37" s="1"/>
  <c r="BX276" i="37"/>
  <c r="CC276" i="37" s="1"/>
  <c r="Y276" i="37" s="1"/>
  <c r="BV129" i="37"/>
  <c r="CA129" i="37" s="1"/>
  <c r="U129" i="37" s="1"/>
  <c r="BW269" i="37"/>
  <c r="CB269" i="37" s="1"/>
  <c r="W269" i="37" s="1"/>
  <c r="BY240" i="37"/>
  <c r="CD240" i="37" s="1"/>
  <c r="AA240" i="37" s="1"/>
  <c r="AB240" i="37" s="1"/>
  <c r="AK240" i="37" s="1"/>
  <c r="BV120" i="37"/>
  <c r="CA120" i="37" s="1"/>
  <c r="U120" i="37" s="1"/>
  <c r="BY115" i="37"/>
  <c r="CD115" i="37" s="1"/>
  <c r="AA115" i="37" s="1"/>
  <c r="BU129" i="37"/>
  <c r="BZ129" i="37" s="1"/>
  <c r="S129" i="37" s="1"/>
  <c r="Z129" i="37" s="1"/>
  <c r="AJ129" i="37" s="1"/>
  <c r="BX148" i="37"/>
  <c r="CC148" i="37" s="1"/>
  <c r="Y148" i="37" s="1"/>
  <c r="BV79" i="37"/>
  <c r="CA79" i="37" s="1"/>
  <c r="U79" i="37" s="1"/>
  <c r="BY150" i="37"/>
  <c r="CD150" i="37" s="1"/>
  <c r="AA150" i="37" s="1"/>
  <c r="AB150" i="37" s="1"/>
  <c r="BY67" i="37"/>
  <c r="CD67" i="37" s="1"/>
  <c r="AA67" i="37" s="1"/>
  <c r="BU269" i="37"/>
  <c r="BZ269" i="37" s="1"/>
  <c r="S269" i="37" s="1"/>
  <c r="AG269" i="37" s="1"/>
  <c r="BY91" i="37"/>
  <c r="CD91" i="37" s="1"/>
  <c r="AA91" i="37" s="1"/>
  <c r="BW122" i="37"/>
  <c r="CB122" i="37" s="1"/>
  <c r="W122" i="37" s="1"/>
  <c r="X122" i="37" s="1"/>
  <c r="AI122" i="37" s="1"/>
  <c r="BU87" i="37"/>
  <c r="BZ87" i="37" s="1"/>
  <c r="S87" i="37" s="1"/>
  <c r="BY262" i="37"/>
  <c r="CD262" i="37" s="1"/>
  <c r="AA262" i="37" s="1"/>
  <c r="BV121" i="37"/>
  <c r="CA121" i="37" s="1"/>
  <c r="U121" i="37" s="1"/>
  <c r="BW87" i="37"/>
  <c r="CB87" i="37" s="1"/>
  <c r="W87" i="37" s="1"/>
  <c r="BY103" i="37"/>
  <c r="CD103" i="37" s="1"/>
  <c r="AA103" i="37" s="1"/>
  <c r="BU57" i="37"/>
  <c r="BZ57" i="37" s="1"/>
  <c r="S57" i="37" s="1"/>
  <c r="AG57" i="37" s="1"/>
  <c r="BY210" i="37"/>
  <c r="CD210" i="37" s="1"/>
  <c r="AA210" i="37" s="1"/>
  <c r="BU120" i="37"/>
  <c r="BZ120" i="37" s="1"/>
  <c r="S120" i="37" s="1"/>
  <c r="AG120" i="37" s="1"/>
  <c r="BX87" i="37"/>
  <c r="CC87" i="37" s="1"/>
  <c r="Y87" i="37" s="1"/>
  <c r="BY94" i="37"/>
  <c r="CD94" i="37" s="1"/>
  <c r="AA94" i="37" s="1"/>
  <c r="BV87" i="37"/>
  <c r="CA87" i="37" s="1"/>
  <c r="U87" i="37" s="1"/>
  <c r="BV29" i="37"/>
  <c r="CA29" i="37" s="1"/>
  <c r="U29" i="37" s="1"/>
  <c r="V29" i="37" s="1"/>
  <c r="AH29" i="37" s="1"/>
  <c r="BW9" i="37"/>
  <c r="CB9" i="37" s="1"/>
  <c r="W9" i="37" s="1"/>
  <c r="BU147" i="37"/>
  <c r="BZ147" i="37" s="1"/>
  <c r="S147" i="37" s="1"/>
  <c r="BV96" i="37"/>
  <c r="CA96" i="37" s="1"/>
  <c r="U96" i="37" s="1"/>
  <c r="BX291" i="37"/>
  <c r="CC291" i="37" s="1"/>
  <c r="Y291" i="37" s="1"/>
  <c r="BX273" i="37"/>
  <c r="CC273" i="37" s="1"/>
  <c r="Y273" i="37" s="1"/>
  <c r="Z273" i="37" s="1"/>
  <c r="AJ273" i="37" s="1"/>
  <c r="BX121" i="37"/>
  <c r="CC121" i="37" s="1"/>
  <c r="Y121" i="37" s="1"/>
  <c r="BW31" i="37"/>
  <c r="CB31" i="37" s="1"/>
  <c r="W31" i="37" s="1"/>
  <c r="X31" i="37" s="1"/>
  <c r="AI31" i="37" s="1"/>
  <c r="BY133" i="37"/>
  <c r="CD133" i="37" s="1"/>
  <c r="AA133" i="37" s="1"/>
  <c r="BW276" i="37"/>
  <c r="CB276" i="37" s="1"/>
  <c r="W276" i="37" s="1"/>
  <c r="BW185" i="37"/>
  <c r="CB185" i="37" s="1"/>
  <c r="W185" i="37" s="1"/>
  <c r="BX19" i="37"/>
  <c r="CC19" i="37" s="1"/>
  <c r="Y19" i="37" s="1"/>
  <c r="BX185" i="37"/>
  <c r="CC185" i="37" s="1"/>
  <c r="Y185" i="37" s="1"/>
  <c r="BW103" i="37"/>
  <c r="CB103" i="37" s="1"/>
  <c r="W103" i="37" s="1"/>
  <c r="BW15" i="37"/>
  <c r="CB15" i="37" s="1"/>
  <c r="W15" i="37" s="1"/>
  <c r="BX42" i="37"/>
  <c r="CC42" i="37" s="1"/>
  <c r="Y42" i="37" s="1"/>
  <c r="Z42" i="37" s="1"/>
  <c r="AJ42" i="37" s="1"/>
  <c r="BV237" i="37"/>
  <c r="CA237" i="37" s="1"/>
  <c r="U237" i="37" s="1"/>
  <c r="BW150" i="37"/>
  <c r="CB150" i="37" s="1"/>
  <c r="W150" i="37" s="1"/>
  <c r="X150" i="37" s="1"/>
  <c r="BW148" i="37"/>
  <c r="CB148" i="37" s="1"/>
  <c r="W148" i="37" s="1"/>
  <c r="BU73" i="37"/>
  <c r="BZ73" i="37" s="1"/>
  <c r="S73" i="37" s="1"/>
  <c r="AN73" i="37" s="1"/>
  <c r="BU103" i="37"/>
  <c r="BZ103" i="37" s="1"/>
  <c r="S103" i="37" s="1"/>
  <c r="AU103" i="37" s="1"/>
  <c r="BW237" i="37"/>
  <c r="CB237" i="37" s="1"/>
  <c r="W237" i="37" s="1"/>
  <c r="BW275" i="37"/>
  <c r="CB275" i="37" s="1"/>
  <c r="W275" i="37" s="1"/>
  <c r="BX159" i="37"/>
  <c r="CC159" i="37" s="1"/>
  <c r="Y159" i="37" s="1"/>
  <c r="BV103" i="37"/>
  <c r="CA103" i="37" s="1"/>
  <c r="U103" i="37" s="1"/>
  <c r="BX237" i="37"/>
  <c r="CC237" i="37" s="1"/>
  <c r="Y237" i="37" s="1"/>
  <c r="BW57" i="37"/>
  <c r="CB57" i="37" s="1"/>
  <c r="W57" i="37" s="1"/>
  <c r="BV137" i="37"/>
  <c r="CA137" i="37" s="1"/>
  <c r="U137" i="37" s="1"/>
  <c r="BW253" i="37"/>
  <c r="CB253" i="37" s="1"/>
  <c r="W253" i="37" s="1"/>
  <c r="X253" i="37" s="1"/>
  <c r="AI253" i="37" s="1"/>
  <c r="BU146" i="37"/>
  <c r="BZ146" i="37" s="1"/>
  <c r="S146" i="37" s="1"/>
  <c r="AG146" i="37" s="1"/>
  <c r="BU137" i="37"/>
  <c r="BZ137" i="37" s="1"/>
  <c r="S137" i="37" s="1"/>
  <c r="BX73" i="37"/>
  <c r="CC73" i="37" s="1"/>
  <c r="Y73" i="37" s="1"/>
  <c r="BW21" i="37"/>
  <c r="CB21" i="37" s="1"/>
  <c r="W21" i="37" s="1"/>
  <c r="BX119" i="37"/>
  <c r="CC119" i="37" s="1"/>
  <c r="Y119" i="37" s="1"/>
  <c r="BY213" i="37"/>
  <c r="CD213" i="37" s="1"/>
  <c r="AA213" i="37" s="1"/>
  <c r="BY131" i="37"/>
  <c r="CD131" i="37" s="1"/>
  <c r="AA131" i="37" s="1"/>
  <c r="BU213" i="37"/>
  <c r="BZ213" i="37" s="1"/>
  <c r="S213" i="37" s="1"/>
  <c r="AN213" i="37" s="1"/>
  <c r="BY260" i="37"/>
  <c r="CD260" i="37" s="1"/>
  <c r="AA260" i="37" s="1"/>
  <c r="BU232" i="37"/>
  <c r="BZ232" i="37" s="1"/>
  <c r="S232" i="37" s="1"/>
  <c r="BW149" i="37"/>
  <c r="CB149" i="37" s="1"/>
  <c r="W149" i="37" s="1"/>
  <c r="X149" i="37" s="1"/>
  <c r="AI149" i="37" s="1"/>
  <c r="BV80" i="37"/>
  <c r="CA80" i="37" s="1"/>
  <c r="U80" i="37" s="1"/>
  <c r="BX108" i="37"/>
  <c r="CC108" i="37" s="1"/>
  <c r="Y108" i="37" s="1"/>
  <c r="BU260" i="37"/>
  <c r="BZ260" i="37" s="1"/>
  <c r="S260" i="37" s="1"/>
  <c r="AG260" i="37" s="1"/>
  <c r="BV232" i="37"/>
  <c r="CA232" i="37" s="1"/>
  <c r="U232" i="37" s="1"/>
  <c r="BY277" i="37"/>
  <c r="CD277" i="37" s="1"/>
  <c r="AA277" i="37" s="1"/>
  <c r="BX232" i="37"/>
  <c r="CC232" i="37" s="1"/>
  <c r="Y232" i="37" s="1"/>
  <c r="BU192" i="37"/>
  <c r="BZ192" i="37" s="1"/>
  <c r="S192" i="37" s="1"/>
  <c r="AG192" i="37" s="1"/>
  <c r="BU134" i="37"/>
  <c r="BZ134" i="37" s="1"/>
  <c r="S134" i="37" s="1"/>
  <c r="BX36" i="37"/>
  <c r="CC36" i="37" s="1"/>
  <c r="Y36" i="37" s="1"/>
  <c r="BY27" i="37"/>
  <c r="CD27" i="37" s="1"/>
  <c r="AA27" i="37" s="1"/>
  <c r="BU277" i="37"/>
  <c r="BZ277" i="37" s="1"/>
  <c r="S277" i="37" s="1"/>
  <c r="AG277" i="37" s="1"/>
  <c r="BW232" i="37"/>
  <c r="CB232" i="37" s="1"/>
  <c r="W232" i="37" s="1"/>
  <c r="BU182" i="37"/>
  <c r="BZ182" i="37" s="1"/>
  <c r="S182" i="37" s="1"/>
  <c r="AU182" i="37" s="1"/>
  <c r="AB281" i="37"/>
  <c r="BV277" i="37"/>
  <c r="CA277" i="37" s="1"/>
  <c r="U277" i="37" s="1"/>
  <c r="BU210" i="37"/>
  <c r="BZ210" i="37" s="1"/>
  <c r="S210" i="37" s="1"/>
  <c r="BW210" i="37"/>
  <c r="CB210" i="37" s="1"/>
  <c r="W210" i="37" s="1"/>
  <c r="BV177" i="37"/>
  <c r="CA177" i="37" s="1"/>
  <c r="U177" i="37" s="1"/>
  <c r="BY146" i="37"/>
  <c r="CD146" i="37" s="1"/>
  <c r="AA146" i="37" s="1"/>
  <c r="BY122" i="37"/>
  <c r="CD122" i="37" s="1"/>
  <c r="AA122" i="37" s="1"/>
  <c r="BW277" i="37"/>
  <c r="CB277" i="37" s="1"/>
  <c r="W277" i="37" s="1"/>
  <c r="BW182" i="37"/>
  <c r="CB182" i="37" s="1"/>
  <c r="W182" i="37" s="1"/>
  <c r="BV131" i="37"/>
  <c r="CA131" i="37" s="1"/>
  <c r="U131" i="37" s="1"/>
  <c r="BW141" i="37"/>
  <c r="CB141" i="37" s="1"/>
  <c r="W141" i="37" s="1"/>
  <c r="BY80" i="37"/>
  <c r="CD80" i="37" s="1"/>
  <c r="AA80" i="37" s="1"/>
  <c r="BV31" i="37"/>
  <c r="CA31" i="37" s="1"/>
  <c r="U31" i="37" s="1"/>
  <c r="V31" i="37" s="1"/>
  <c r="AH31" i="37" s="1"/>
  <c r="BW27" i="37"/>
  <c r="CB27" i="37" s="1"/>
  <c r="W27" i="37" s="1"/>
  <c r="BU14" i="37"/>
  <c r="BZ14" i="37" s="1"/>
  <c r="S14" i="37" s="1"/>
  <c r="AB14" i="37" s="1"/>
  <c r="AK14" i="37" s="1"/>
  <c r="BY149" i="37"/>
  <c r="CD149" i="37" s="1"/>
  <c r="AA149" i="37" s="1"/>
  <c r="AB149" i="37" s="1"/>
  <c r="AK149" i="37" s="1"/>
  <c r="BW228" i="37"/>
  <c r="CB228" i="37" s="1"/>
  <c r="W228" i="37" s="1"/>
  <c r="BV142" i="37"/>
  <c r="CA142" i="37" s="1"/>
  <c r="U142" i="37" s="1"/>
  <c r="V142" i="37" s="1"/>
  <c r="AH142" i="37" s="1"/>
  <c r="BU27" i="37"/>
  <c r="BZ27" i="37" s="1"/>
  <c r="S27" i="37" s="1"/>
  <c r="BX244" i="37"/>
  <c r="CC244" i="37" s="1"/>
  <c r="Y244" i="37" s="1"/>
  <c r="V281" i="37"/>
  <c r="BU229" i="37"/>
  <c r="BZ229" i="37" s="1"/>
  <c r="S229" i="37" s="1"/>
  <c r="BU177" i="37"/>
  <c r="BZ177" i="37" s="1"/>
  <c r="S177" i="37" s="1"/>
  <c r="AG177" i="37" s="1"/>
  <c r="BY176" i="37"/>
  <c r="CD176" i="37" s="1"/>
  <c r="AA176" i="37" s="1"/>
  <c r="BV27" i="37"/>
  <c r="CA27" i="37" s="1"/>
  <c r="U27" i="37" s="1"/>
  <c r="BV229" i="37"/>
  <c r="CA229" i="37" s="1"/>
  <c r="U229" i="37" s="1"/>
  <c r="BX123" i="37"/>
  <c r="CC123" i="37" s="1"/>
  <c r="Y123" i="37" s="1"/>
  <c r="BY38" i="37"/>
  <c r="CD38" i="37" s="1"/>
  <c r="AA38" i="37" s="1"/>
  <c r="BX253" i="37"/>
  <c r="CC253" i="37" s="1"/>
  <c r="Y253" i="37" s="1"/>
  <c r="Z253" i="37" s="1"/>
  <c r="AJ253" i="37" s="1"/>
  <c r="BX229" i="37"/>
  <c r="CC229" i="37" s="1"/>
  <c r="Y229" i="37" s="1"/>
  <c r="BW192" i="37"/>
  <c r="CB192" i="37" s="1"/>
  <c r="W192" i="37" s="1"/>
  <c r="BY134" i="37"/>
  <c r="CD134" i="37" s="1"/>
  <c r="AA134" i="37" s="1"/>
  <c r="BU80" i="37"/>
  <c r="BZ80" i="37" s="1"/>
  <c r="S80" i="37" s="1"/>
  <c r="BV210" i="37"/>
  <c r="CA210" i="37" s="1"/>
  <c r="U210" i="37" s="1"/>
  <c r="BX137" i="37"/>
  <c r="CC137" i="37" s="1"/>
  <c r="Y137" i="37" s="1"/>
  <c r="BX228" i="37"/>
  <c r="CC228" i="37" s="1"/>
  <c r="Y228" i="37" s="1"/>
  <c r="BW200" i="37"/>
  <c r="CB200" i="37" s="1"/>
  <c r="W200" i="37" s="1"/>
  <c r="BV244" i="37"/>
  <c r="CA244" i="37" s="1"/>
  <c r="U244" i="37" s="1"/>
  <c r="BV149" i="37"/>
  <c r="CA149" i="37" s="1"/>
  <c r="U149" i="37" s="1"/>
  <c r="V149" i="37" s="1"/>
  <c r="AH149" i="37" s="1"/>
  <c r="BX134" i="37"/>
  <c r="CC134" i="37" s="1"/>
  <c r="Y134" i="37" s="1"/>
  <c r="BW50" i="37"/>
  <c r="CB50" i="37" s="1"/>
  <c r="W50" i="37" s="1"/>
  <c r="BY31" i="37"/>
  <c r="CD31" i="37" s="1"/>
  <c r="AA31" i="37" s="1"/>
  <c r="AB31" i="37" s="1"/>
  <c r="AK31" i="37" s="1"/>
  <c r="BU244" i="37"/>
  <c r="BZ244" i="37" s="1"/>
  <c r="S244" i="37" s="1"/>
  <c r="BV213" i="37"/>
  <c r="CA213" i="37" s="1"/>
  <c r="U213" i="37" s="1"/>
  <c r="BW80" i="37"/>
  <c r="CB80" i="37" s="1"/>
  <c r="W80" i="37" s="1"/>
  <c r="BV256" i="37"/>
  <c r="CA256" i="37" s="1"/>
  <c r="U256" i="37" s="1"/>
  <c r="V256" i="37" s="1"/>
  <c r="BW213" i="37"/>
  <c r="CB213" i="37" s="1"/>
  <c r="W213" i="37" s="1"/>
  <c r="BW176" i="37"/>
  <c r="CB176" i="37" s="1"/>
  <c r="W176" i="37" s="1"/>
  <c r="BY82" i="37"/>
  <c r="CD82" i="37" s="1"/>
  <c r="AA82" i="37" s="1"/>
  <c r="BX50" i="37"/>
  <c r="CC50" i="37" s="1"/>
  <c r="Y50" i="37" s="1"/>
  <c r="BX222" i="37"/>
  <c r="CC222" i="37" s="1"/>
  <c r="Y222" i="37" s="1"/>
  <c r="Z222" i="37" s="1"/>
  <c r="AJ222" i="37" s="1"/>
  <c r="BX260" i="37"/>
  <c r="CC260" i="37" s="1"/>
  <c r="Y260" i="37" s="1"/>
  <c r="BW244" i="37"/>
  <c r="CB244" i="37" s="1"/>
  <c r="W244" i="37" s="1"/>
  <c r="BW131" i="37"/>
  <c r="CB131" i="37" s="1"/>
  <c r="W131" i="37" s="1"/>
  <c r="BU95" i="37"/>
  <c r="BZ95" i="37" s="1"/>
  <c r="S95" i="37" s="1"/>
  <c r="AN95" i="37" s="1"/>
  <c r="BU50" i="37"/>
  <c r="BZ50" i="37" s="1"/>
  <c r="S50" i="37" s="1"/>
  <c r="BY128" i="37"/>
  <c r="CD128" i="37" s="1"/>
  <c r="AA128" i="37" s="1"/>
  <c r="BY222" i="37"/>
  <c r="CD222" i="37" s="1"/>
  <c r="AA222" i="37" s="1"/>
  <c r="AB222" i="37" s="1"/>
  <c r="AK222" i="37" s="1"/>
  <c r="BW142" i="37"/>
  <c r="CB142" i="37" s="1"/>
  <c r="W142" i="37" s="1"/>
  <c r="X142" i="37" s="1"/>
  <c r="AI142" i="37" s="1"/>
  <c r="BX149" i="37"/>
  <c r="CC149" i="37" s="1"/>
  <c r="Y149" i="37" s="1"/>
  <c r="Z149" i="37" s="1"/>
  <c r="AJ149" i="37" s="1"/>
  <c r="BV95" i="37"/>
  <c r="CA95" i="37" s="1"/>
  <c r="U95" i="37" s="1"/>
  <c r="BV50" i="37"/>
  <c r="CA50" i="37" s="1"/>
  <c r="U50" i="37" s="1"/>
  <c r="BX31" i="37"/>
  <c r="CC31" i="37" s="1"/>
  <c r="Y31" i="37" s="1"/>
  <c r="Z31" i="37" s="1"/>
  <c r="AJ31" i="37" s="1"/>
  <c r="BV287" i="37"/>
  <c r="CA287" i="37" s="1"/>
  <c r="U287" i="37" s="1"/>
  <c r="BU287" i="37"/>
  <c r="BZ287" i="37" s="1"/>
  <c r="S287" i="37" s="1"/>
  <c r="AG287" i="37" s="1"/>
  <c r="BX275" i="37"/>
  <c r="CC275" i="37" s="1"/>
  <c r="Y275" i="37" s="1"/>
  <c r="BY145" i="37"/>
  <c r="CD145" i="37" s="1"/>
  <c r="AA145" i="37" s="1"/>
  <c r="BW126" i="37"/>
  <c r="CB126" i="37" s="1"/>
  <c r="W126" i="37" s="1"/>
  <c r="BX95" i="37"/>
  <c r="CC95" i="37" s="1"/>
  <c r="Y95" i="37" s="1"/>
  <c r="BW49" i="37"/>
  <c r="CB49" i="37" s="1"/>
  <c r="W49" i="37" s="1"/>
  <c r="BW20" i="37"/>
  <c r="CB20" i="37" s="1"/>
  <c r="W20" i="37" s="1"/>
  <c r="BY10" i="37"/>
  <c r="CD10" i="37" s="1"/>
  <c r="AA10" i="37" s="1"/>
  <c r="AB10" i="37" s="1"/>
  <c r="AK10" i="37" s="1"/>
  <c r="BV150" i="37"/>
  <c r="CA150" i="37" s="1"/>
  <c r="U150" i="37" s="1"/>
  <c r="V150" i="37" s="1"/>
  <c r="AO150" i="37" s="1"/>
  <c r="BW88" i="37"/>
  <c r="CB88" i="37" s="1"/>
  <c r="W88" i="37" s="1"/>
  <c r="X88" i="37" s="1"/>
  <c r="AI88" i="37" s="1"/>
  <c r="BU15" i="37"/>
  <c r="BZ15" i="37" s="1"/>
  <c r="S15" i="37" s="1"/>
  <c r="BX9" i="37"/>
  <c r="CC9" i="37" s="1"/>
  <c r="Y9" i="37" s="1"/>
  <c r="BU9" i="37"/>
  <c r="BZ9" i="37" s="1"/>
  <c r="S9" i="37" s="1"/>
  <c r="BW215" i="37"/>
  <c r="CB215" i="37" s="1"/>
  <c r="W215" i="37" s="1"/>
  <c r="BY197" i="37"/>
  <c r="CD197" i="37" s="1"/>
  <c r="AA197" i="37" s="1"/>
  <c r="BX182" i="37"/>
  <c r="CC182" i="37" s="1"/>
  <c r="Y182" i="37" s="1"/>
  <c r="BY7" i="37"/>
  <c r="CD7" i="37" s="1"/>
  <c r="AA7" i="37" s="1"/>
  <c r="AB7" i="37" s="1"/>
  <c r="AK7" i="37" s="1"/>
  <c r="BV14" i="37"/>
  <c r="CA14" i="37" s="1"/>
  <c r="U14" i="37" s="1"/>
  <c r="BU264" i="37"/>
  <c r="BZ264" i="37" s="1"/>
  <c r="S264" i="37" s="1"/>
  <c r="AG264" i="37" s="1"/>
  <c r="BV240" i="37"/>
  <c r="CA240" i="37" s="1"/>
  <c r="U240" i="37" s="1"/>
  <c r="V240" i="37" s="1"/>
  <c r="AH240" i="37" s="1"/>
  <c r="BU228" i="37"/>
  <c r="BZ228" i="37" s="1"/>
  <c r="S228" i="37" s="1"/>
  <c r="BV176" i="37"/>
  <c r="CA176" i="37" s="1"/>
  <c r="U176" i="37" s="1"/>
  <c r="BU158" i="37"/>
  <c r="BZ158" i="37" s="1"/>
  <c r="S158" i="37" s="1"/>
  <c r="AG158" i="37" s="1"/>
  <c r="BX29" i="37"/>
  <c r="CC29" i="37" s="1"/>
  <c r="Y29" i="37" s="1"/>
  <c r="Z29" i="37" s="1"/>
  <c r="AJ29" i="37" s="1"/>
  <c r="BW287" i="37"/>
  <c r="CB287" i="37" s="1"/>
  <c r="W287" i="37" s="1"/>
  <c r="BW240" i="37"/>
  <c r="CB240" i="37" s="1"/>
  <c r="W240" i="37" s="1"/>
  <c r="X240" i="37" s="1"/>
  <c r="AI240" i="37" s="1"/>
  <c r="BY199" i="37"/>
  <c r="CD199" i="37" s="1"/>
  <c r="AA199" i="37" s="1"/>
  <c r="BY147" i="37"/>
  <c r="CD147" i="37" s="1"/>
  <c r="AA147" i="37" s="1"/>
  <c r="BV49" i="37"/>
  <c r="CA49" i="37" s="1"/>
  <c r="U49" i="37" s="1"/>
  <c r="BU243" i="37"/>
  <c r="BZ243" i="37" s="1"/>
  <c r="S243" i="37" s="1"/>
  <c r="BX266" i="37"/>
  <c r="CC266" i="37" s="1"/>
  <c r="Y266" i="37" s="1"/>
  <c r="BV89" i="37"/>
  <c r="CA89" i="37" s="1"/>
  <c r="U89" i="37" s="1"/>
  <c r="BU128" i="37"/>
  <c r="BZ128" i="37" s="1"/>
  <c r="S128" i="37" s="1"/>
  <c r="BW36" i="37"/>
  <c r="CB36" i="37" s="1"/>
  <c r="W36" i="37" s="1"/>
  <c r="BY29" i="37"/>
  <c r="CD29" i="37" s="1"/>
  <c r="AA29" i="37" s="1"/>
  <c r="AB29" i="37" s="1"/>
  <c r="AK29" i="37" s="1"/>
  <c r="BX14" i="37"/>
  <c r="CC14" i="37" s="1"/>
  <c r="Y14" i="37" s="1"/>
  <c r="BX268" i="37"/>
  <c r="CC268" i="37" s="1"/>
  <c r="Y268" i="37" s="1"/>
  <c r="BW282" i="37"/>
  <c r="CB282" i="37" s="1"/>
  <c r="W282" i="37" s="1"/>
  <c r="BX240" i="37"/>
  <c r="CC240" i="37" s="1"/>
  <c r="Y240" i="37" s="1"/>
  <c r="Z240" i="37" s="1"/>
  <c r="AJ240" i="37" s="1"/>
  <c r="BW177" i="37"/>
  <c r="CB177" i="37" s="1"/>
  <c r="W177" i="37" s="1"/>
  <c r="BY192" i="37"/>
  <c r="CD192" i="37" s="1"/>
  <c r="AA192" i="37" s="1"/>
  <c r="BW147" i="37"/>
  <c r="CB147" i="37" s="1"/>
  <c r="W147" i="37" s="1"/>
  <c r="BU106" i="37"/>
  <c r="BZ106" i="37" s="1"/>
  <c r="S106" i="37" s="1"/>
  <c r="AG106" i="37" s="1"/>
  <c r="BV128" i="37"/>
  <c r="CA128" i="37" s="1"/>
  <c r="U128" i="37" s="1"/>
  <c r="BY124" i="37"/>
  <c r="CD124" i="37" s="1"/>
  <c r="AA124" i="37" s="1"/>
  <c r="AN240" i="37"/>
  <c r="AU240" i="37"/>
  <c r="T240" i="37"/>
  <c r="AN273" i="37"/>
  <c r="X273" i="37"/>
  <c r="AI273" i="37" s="1"/>
  <c r="T273" i="37"/>
  <c r="AU273" i="37"/>
  <c r="AU42" i="37"/>
  <c r="AN42" i="37"/>
  <c r="T42" i="37"/>
  <c r="AN88" i="37"/>
  <c r="T88" i="37"/>
  <c r="AU88" i="37"/>
  <c r="X289" i="37"/>
  <c r="AI289" i="37" s="1"/>
  <c r="V289" i="37"/>
  <c r="AH289" i="37" s="1"/>
  <c r="AN289" i="37"/>
  <c r="AB289" i="37"/>
  <c r="AK289" i="37" s="1"/>
  <c r="Z289" i="37"/>
  <c r="AJ289" i="37" s="1"/>
  <c r="T289" i="37"/>
  <c r="AU289" i="37"/>
  <c r="V219" i="37"/>
  <c r="AH219" i="37" s="1"/>
  <c r="T219" i="37"/>
  <c r="AN219" i="37"/>
  <c r="AB219" i="37"/>
  <c r="AK219" i="37" s="1"/>
  <c r="Z219" i="37"/>
  <c r="AJ219" i="37" s="1"/>
  <c r="AU219" i="37"/>
  <c r="BX66" i="37"/>
  <c r="CC66" i="37" s="1"/>
  <c r="Y66" i="37" s="1"/>
  <c r="BW66" i="37"/>
  <c r="CB66" i="37" s="1"/>
  <c r="W66" i="37" s="1"/>
  <c r="BU66" i="37"/>
  <c r="BZ66" i="37" s="1"/>
  <c r="S66" i="37" s="1"/>
  <c r="AG66" i="37" s="1"/>
  <c r="BV66" i="37"/>
  <c r="CA66" i="37" s="1"/>
  <c r="U66" i="37" s="1"/>
  <c r="BV23" i="37"/>
  <c r="CA23" i="37" s="1"/>
  <c r="U23" i="37" s="1"/>
  <c r="V23" i="37" s="1"/>
  <c r="AH23" i="37" s="1"/>
  <c r="BY23" i="37"/>
  <c r="CD23" i="37" s="1"/>
  <c r="AA23" i="37" s="1"/>
  <c r="AB23" i="37" s="1"/>
  <c r="AK23" i="37" s="1"/>
  <c r="AB114" i="37"/>
  <c r="AK114" i="37" s="1"/>
  <c r="AU114" i="37"/>
  <c r="AN114" i="37"/>
  <c r="Z114" i="37"/>
  <c r="AJ114" i="37" s="1"/>
  <c r="X114" i="37"/>
  <c r="AI114" i="37" s="1"/>
  <c r="T114" i="37"/>
  <c r="BY273" i="37"/>
  <c r="CD273" i="37" s="1"/>
  <c r="AA273" i="37" s="1"/>
  <c r="AB273" i="37" s="1"/>
  <c r="AK273" i="37" s="1"/>
  <c r="V195" i="37"/>
  <c r="AH195" i="37" s="1"/>
  <c r="X195" i="37"/>
  <c r="AI195" i="37" s="1"/>
  <c r="T195" i="37"/>
  <c r="AU195" i="37"/>
  <c r="AN195" i="37"/>
  <c r="T139" i="37"/>
  <c r="AB139" i="37"/>
  <c r="AK139" i="37" s="1"/>
  <c r="Z139" i="37"/>
  <c r="AJ139" i="37" s="1"/>
  <c r="AU139" i="37"/>
  <c r="AN139" i="37"/>
  <c r="AU30" i="37"/>
  <c r="AN30" i="37"/>
  <c r="AB30" i="37"/>
  <c r="AK30" i="37" s="1"/>
  <c r="V30" i="37"/>
  <c r="AH30" i="37" s="1"/>
  <c r="T30" i="37"/>
  <c r="BY24" i="37"/>
  <c r="CD24" i="37" s="1"/>
  <c r="AA24" i="37" s="1"/>
  <c r="BX24" i="37"/>
  <c r="CC24" i="37" s="1"/>
  <c r="Y24" i="37" s="1"/>
  <c r="BU24" i="37"/>
  <c r="BZ24" i="37" s="1"/>
  <c r="S24" i="37" s="1"/>
  <c r="AG24" i="37" s="1"/>
  <c r="BW10" i="37"/>
  <c r="CB10" i="37" s="1"/>
  <c r="W10" i="37" s="1"/>
  <c r="X10" i="37" s="1"/>
  <c r="AI10" i="37" s="1"/>
  <c r="BY236" i="37"/>
  <c r="CD236" i="37" s="1"/>
  <c r="AA236" i="37" s="1"/>
  <c r="BX236" i="37"/>
  <c r="CC236" i="37" s="1"/>
  <c r="Y236" i="37" s="1"/>
  <c r="BW236" i="37"/>
  <c r="CB236" i="37" s="1"/>
  <c r="W236" i="37" s="1"/>
  <c r="BV236" i="37"/>
  <c r="CA236" i="37" s="1"/>
  <c r="U236" i="37" s="1"/>
  <c r="BU236" i="37"/>
  <c r="BZ236" i="37" s="1"/>
  <c r="S236" i="37" s="1"/>
  <c r="AG236" i="37" s="1"/>
  <c r="T149" i="37"/>
  <c r="AU149" i="37"/>
  <c r="AN149" i="37"/>
  <c r="BW40" i="37"/>
  <c r="CB40" i="37" s="1"/>
  <c r="W40" i="37" s="1"/>
  <c r="BV40" i="37"/>
  <c r="CA40" i="37" s="1"/>
  <c r="U40" i="37" s="1"/>
  <c r="BU40" i="37"/>
  <c r="BZ40" i="37" s="1"/>
  <c r="S40" i="37" s="1"/>
  <c r="AG40" i="37" s="1"/>
  <c r="BX294" i="37"/>
  <c r="CC294" i="37" s="1"/>
  <c r="Y294" i="37" s="1"/>
  <c r="BV273" i="37"/>
  <c r="CA273" i="37" s="1"/>
  <c r="U273" i="37" s="1"/>
  <c r="V273" i="37" s="1"/>
  <c r="AH273" i="37" s="1"/>
  <c r="BU282" i="37"/>
  <c r="BZ282" i="37" s="1"/>
  <c r="S282" i="37" s="1"/>
  <c r="AG282" i="37" s="1"/>
  <c r="V143" i="37"/>
  <c r="AH143" i="37" s="1"/>
  <c r="AN143" i="37"/>
  <c r="AB143" i="37"/>
  <c r="AK143" i="37" s="1"/>
  <c r="Z143" i="37"/>
  <c r="AJ143" i="37" s="1"/>
  <c r="X143" i="37"/>
  <c r="AI143" i="37" s="1"/>
  <c r="T143" i="37"/>
  <c r="AU143" i="37"/>
  <c r="BX105" i="37"/>
  <c r="CC105" i="37" s="1"/>
  <c r="Y105" i="37" s="1"/>
  <c r="BW105" i="37"/>
  <c r="CB105" i="37" s="1"/>
  <c r="W105" i="37" s="1"/>
  <c r="BY105" i="37"/>
  <c r="CD105" i="37" s="1"/>
  <c r="AA105" i="37" s="1"/>
  <c r="BY60" i="37"/>
  <c r="CD60" i="37" s="1"/>
  <c r="AA60" i="37" s="1"/>
  <c r="BW60" i="37"/>
  <c r="CB60" i="37" s="1"/>
  <c r="W60" i="37" s="1"/>
  <c r="BV60" i="37"/>
  <c r="CA60" i="37" s="1"/>
  <c r="U60" i="37" s="1"/>
  <c r="BU60" i="37"/>
  <c r="BZ60" i="37" s="1"/>
  <c r="S60" i="37" s="1"/>
  <c r="AG60" i="37" s="1"/>
  <c r="BW23" i="37"/>
  <c r="CB23" i="37" s="1"/>
  <c r="W23" i="37" s="1"/>
  <c r="X23" i="37" s="1"/>
  <c r="AI23" i="37" s="1"/>
  <c r="BY258" i="37"/>
  <c r="CD258" i="37" s="1"/>
  <c r="AA258" i="37" s="1"/>
  <c r="BU258" i="37"/>
  <c r="BZ258" i="37" s="1"/>
  <c r="S258" i="37" s="1"/>
  <c r="AG258" i="37" s="1"/>
  <c r="BW258" i="37"/>
  <c r="CB258" i="37" s="1"/>
  <c r="W258" i="37" s="1"/>
  <c r="BX258" i="37"/>
  <c r="CC258" i="37" s="1"/>
  <c r="Y258" i="37" s="1"/>
  <c r="BV258" i="37"/>
  <c r="CA258" i="37" s="1"/>
  <c r="U258" i="37" s="1"/>
  <c r="BV282" i="37"/>
  <c r="CA282" i="37" s="1"/>
  <c r="U282" i="37" s="1"/>
  <c r="Z233" i="37"/>
  <c r="AJ233" i="37" s="1"/>
  <c r="T233" i="37"/>
  <c r="AU233" i="37"/>
  <c r="AN233" i="37"/>
  <c r="AB233" i="37"/>
  <c r="AK233" i="37" s="1"/>
  <c r="T175" i="37"/>
  <c r="AU175" i="37"/>
  <c r="AN175" i="37"/>
  <c r="AU222" i="37"/>
  <c r="T222" i="37"/>
  <c r="AN222" i="37"/>
  <c r="BV47" i="37"/>
  <c r="CA47" i="37" s="1"/>
  <c r="U47" i="37" s="1"/>
  <c r="T10" i="37"/>
  <c r="AU10" i="37"/>
  <c r="AN10" i="37"/>
  <c r="BY42" i="37"/>
  <c r="CD42" i="37" s="1"/>
  <c r="AA42" i="37" s="1"/>
  <c r="AB42" i="37" s="1"/>
  <c r="AK42" i="37" s="1"/>
  <c r="BX33" i="37"/>
  <c r="CC33" i="37" s="1"/>
  <c r="Y33" i="37" s="1"/>
  <c r="BW33" i="37"/>
  <c r="CB33" i="37" s="1"/>
  <c r="W33" i="37" s="1"/>
  <c r="BV33" i="37"/>
  <c r="CA33" i="37" s="1"/>
  <c r="U33" i="37" s="1"/>
  <c r="BU33" i="37"/>
  <c r="BZ33" i="37" s="1"/>
  <c r="S33" i="37" s="1"/>
  <c r="AG33" i="37" s="1"/>
  <c r="BV10" i="37"/>
  <c r="CA10" i="37" s="1"/>
  <c r="U10" i="37" s="1"/>
  <c r="V10" i="37" s="1"/>
  <c r="AH10" i="37" s="1"/>
  <c r="BX282" i="37"/>
  <c r="CC282" i="37" s="1"/>
  <c r="Y282" i="37" s="1"/>
  <c r="X274" i="37"/>
  <c r="AI274" i="37" s="1"/>
  <c r="AU274" i="37"/>
  <c r="AN274" i="37"/>
  <c r="Z274" i="37"/>
  <c r="AJ274" i="37" s="1"/>
  <c r="T274" i="37"/>
  <c r="AB140" i="37"/>
  <c r="AK140" i="37" s="1"/>
  <c r="Z140" i="37"/>
  <c r="AJ140" i="37" s="1"/>
  <c r="X140" i="37"/>
  <c r="AI140" i="37" s="1"/>
  <c r="T140" i="37"/>
  <c r="AU140" i="37"/>
  <c r="AN140" i="37"/>
  <c r="BX47" i="37"/>
  <c r="CC47" i="37" s="1"/>
  <c r="Y47" i="37" s="1"/>
  <c r="BY88" i="37"/>
  <c r="CD88" i="37" s="1"/>
  <c r="AA88" i="37" s="1"/>
  <c r="AB88" i="37" s="1"/>
  <c r="AK88" i="37" s="1"/>
  <c r="BW24" i="37"/>
  <c r="CB24" i="37" s="1"/>
  <c r="W24" i="37" s="1"/>
  <c r="BX296" i="37"/>
  <c r="CC296" i="37" s="1"/>
  <c r="Y296" i="37" s="1"/>
  <c r="BW296" i="37"/>
  <c r="CB296" i="37" s="1"/>
  <c r="W296" i="37" s="1"/>
  <c r="BV296" i="37"/>
  <c r="CA296" i="37" s="1"/>
  <c r="U296" i="37" s="1"/>
  <c r="BU296" i="37"/>
  <c r="BZ296" i="37" s="1"/>
  <c r="S296" i="37" s="1"/>
  <c r="AG296" i="37" s="1"/>
  <c r="AN118" i="37"/>
  <c r="T118" i="37"/>
  <c r="AU118" i="37"/>
  <c r="X118" i="37"/>
  <c r="AI118" i="37" s="1"/>
  <c r="BX15" i="37"/>
  <c r="CC15" i="37" s="1"/>
  <c r="Y15" i="37" s="1"/>
  <c r="BY37" i="37"/>
  <c r="CD37" i="37" s="1"/>
  <c r="AA37" i="37" s="1"/>
  <c r="BW294" i="37"/>
  <c r="CB294" i="37" s="1"/>
  <c r="W294" i="37" s="1"/>
  <c r="BU263" i="37"/>
  <c r="BZ263" i="37" s="1"/>
  <c r="S263" i="37" s="1"/>
  <c r="AG263" i="37" s="1"/>
  <c r="BU124" i="37"/>
  <c r="BZ124" i="37" s="1"/>
  <c r="S124" i="37" s="1"/>
  <c r="AG124" i="37" s="1"/>
  <c r="BV88" i="37"/>
  <c r="CA88" i="37" s="1"/>
  <c r="U88" i="37" s="1"/>
  <c r="V88" i="37" s="1"/>
  <c r="AH88" i="37" s="1"/>
  <c r="BY106" i="37"/>
  <c r="CD106" i="37" s="1"/>
  <c r="AA106" i="37" s="1"/>
  <c r="BY28" i="37"/>
  <c r="CD28" i="37" s="1"/>
  <c r="AA28" i="37" s="1"/>
  <c r="BV28" i="37"/>
  <c r="CA28" i="37" s="1"/>
  <c r="U28" i="37" s="1"/>
  <c r="BU28" i="37"/>
  <c r="BZ28" i="37" s="1"/>
  <c r="S28" i="37" s="1"/>
  <c r="AG28" i="37" s="1"/>
  <c r="BV263" i="37"/>
  <c r="CA263" i="37" s="1"/>
  <c r="U263" i="37" s="1"/>
  <c r="Z205" i="37"/>
  <c r="AJ205" i="37" s="1"/>
  <c r="V205" i="37"/>
  <c r="AH205" i="37" s="1"/>
  <c r="T205" i="37"/>
  <c r="AU205" i="37"/>
  <c r="AN205" i="37"/>
  <c r="BU156" i="37"/>
  <c r="BZ156" i="37" s="1"/>
  <c r="S156" i="37" s="1"/>
  <c r="AG156" i="37" s="1"/>
  <c r="BW86" i="37"/>
  <c r="CB86" i="37" s="1"/>
  <c r="W86" i="37" s="1"/>
  <c r="AN29" i="37"/>
  <c r="T29" i="37"/>
  <c r="AU29" i="37"/>
  <c r="BX263" i="37"/>
  <c r="CC263" i="37" s="1"/>
  <c r="Y263" i="37" s="1"/>
  <c r="AB226" i="37"/>
  <c r="AK226" i="37" s="1"/>
  <c r="V226" i="37"/>
  <c r="AH226" i="37" s="1"/>
  <c r="BV156" i="37"/>
  <c r="CA156" i="37" s="1"/>
  <c r="U156" i="37" s="1"/>
  <c r="BX136" i="37"/>
  <c r="CC136" i="37" s="1"/>
  <c r="Y136" i="37" s="1"/>
  <c r="BX88" i="37"/>
  <c r="CC88" i="37" s="1"/>
  <c r="Y88" i="37" s="1"/>
  <c r="Z88" i="37" s="1"/>
  <c r="AJ88" i="37" s="1"/>
  <c r="BW42" i="37"/>
  <c r="CB42" i="37" s="1"/>
  <c r="W42" i="37" s="1"/>
  <c r="X42" i="37" s="1"/>
  <c r="AI42" i="37" s="1"/>
  <c r="BY33" i="37"/>
  <c r="CD33" i="37" s="1"/>
  <c r="AA33" i="37" s="1"/>
  <c r="BW222" i="37"/>
  <c r="CB222" i="37" s="1"/>
  <c r="W222" i="37" s="1"/>
  <c r="X222" i="37" s="1"/>
  <c r="AI222" i="37" s="1"/>
  <c r="BX215" i="37"/>
  <c r="CC215" i="37" s="1"/>
  <c r="Y215" i="37" s="1"/>
  <c r="BY207" i="37"/>
  <c r="CD207" i="37" s="1"/>
  <c r="AA207" i="37" s="1"/>
  <c r="BV207" i="37"/>
  <c r="CA207" i="37" s="1"/>
  <c r="U207" i="37" s="1"/>
  <c r="BU207" i="37"/>
  <c r="BZ207" i="37" s="1"/>
  <c r="S207" i="37" s="1"/>
  <c r="AG207" i="37" s="1"/>
  <c r="BX207" i="37"/>
  <c r="CC207" i="37" s="1"/>
  <c r="Y207" i="37" s="1"/>
  <c r="BX156" i="37"/>
  <c r="CC156" i="37" s="1"/>
  <c r="Y156" i="37" s="1"/>
  <c r="BU136" i="37"/>
  <c r="BZ136" i="37" s="1"/>
  <c r="S136" i="37" s="1"/>
  <c r="AG136" i="37" s="1"/>
  <c r="BY13" i="37"/>
  <c r="CD13" i="37" s="1"/>
  <c r="AA13" i="37" s="1"/>
  <c r="BV13" i="37"/>
  <c r="CA13" i="37" s="1"/>
  <c r="U13" i="37" s="1"/>
  <c r="BU13" i="37"/>
  <c r="BZ13" i="37" s="1"/>
  <c r="S13" i="37" s="1"/>
  <c r="AG13" i="37" s="1"/>
  <c r="BV294" i="37"/>
  <c r="CA294" i="37" s="1"/>
  <c r="U294" i="37" s="1"/>
  <c r="AB238" i="37"/>
  <c r="AK238" i="37" s="1"/>
  <c r="Z238" i="37"/>
  <c r="AJ238" i="37" s="1"/>
  <c r="X238" i="37"/>
  <c r="AI238" i="37" s="1"/>
  <c r="V238" i="37"/>
  <c r="AH238" i="37" s="1"/>
  <c r="T238" i="37"/>
  <c r="AU238" i="37"/>
  <c r="AN238" i="37"/>
  <c r="AU163" i="37"/>
  <c r="V163" i="37"/>
  <c r="AH163" i="37" s="1"/>
  <c r="T163" i="37"/>
  <c r="AN163" i="37"/>
  <c r="AB163" i="37"/>
  <c r="AK163" i="37" s="1"/>
  <c r="Z163" i="37"/>
  <c r="AJ163" i="37" s="1"/>
  <c r="X163" i="37"/>
  <c r="AI163" i="37" s="1"/>
  <c r="BV136" i="37"/>
  <c r="CA136" i="37" s="1"/>
  <c r="U136" i="37" s="1"/>
  <c r="T127" i="37"/>
  <c r="AU127" i="37"/>
  <c r="AN127" i="37"/>
  <c r="AB127" i="37"/>
  <c r="AK127" i="37" s="1"/>
  <c r="BY20" i="37"/>
  <c r="CD20" i="37" s="1"/>
  <c r="AA20" i="37" s="1"/>
  <c r="BX20" i="37"/>
  <c r="CC20" i="37" s="1"/>
  <c r="Y20" i="37" s="1"/>
  <c r="BY66" i="37"/>
  <c r="CD66" i="37" s="1"/>
  <c r="AA66" i="37" s="1"/>
  <c r="BY263" i="37"/>
  <c r="CD263" i="37" s="1"/>
  <c r="AA263" i="37" s="1"/>
  <c r="BW197" i="37"/>
  <c r="CB197" i="37" s="1"/>
  <c r="W197" i="37" s="1"/>
  <c r="BY116" i="37"/>
  <c r="CD116" i="37" s="1"/>
  <c r="AA116" i="37" s="1"/>
  <c r="BY70" i="37"/>
  <c r="CD70" i="37" s="1"/>
  <c r="AA70" i="37" s="1"/>
  <c r="BX70" i="37"/>
  <c r="CC70" i="37" s="1"/>
  <c r="Y70" i="37" s="1"/>
  <c r="BV70" i="37"/>
  <c r="CA70" i="37" s="1"/>
  <c r="U70" i="37" s="1"/>
  <c r="BU70" i="37"/>
  <c r="BZ70" i="37" s="1"/>
  <c r="S70" i="37" s="1"/>
  <c r="AG70" i="37" s="1"/>
  <c r="BY126" i="37"/>
  <c r="CD126" i="37" s="1"/>
  <c r="AA126" i="37" s="1"/>
  <c r="BX60" i="37"/>
  <c r="CC60" i="37" s="1"/>
  <c r="Y60" i="37" s="1"/>
  <c r="BY59" i="37"/>
  <c r="CD59" i="37" s="1"/>
  <c r="AA59" i="37" s="1"/>
  <c r="BV59" i="37"/>
  <c r="CA59" i="37" s="1"/>
  <c r="U59" i="37" s="1"/>
  <c r="BU59" i="37"/>
  <c r="BZ59" i="37" s="1"/>
  <c r="S59" i="37" s="1"/>
  <c r="AG59" i="37" s="1"/>
  <c r="BX91" i="37"/>
  <c r="CC91" i="37" s="1"/>
  <c r="Y91" i="37" s="1"/>
  <c r="BV91" i="37"/>
  <c r="CA91" i="37" s="1"/>
  <c r="U91" i="37" s="1"/>
  <c r="BU91" i="37"/>
  <c r="BZ91" i="37" s="1"/>
  <c r="S91" i="37" s="1"/>
  <c r="AG91" i="37" s="1"/>
  <c r="BY296" i="37"/>
  <c r="CD296" i="37" s="1"/>
  <c r="AA296" i="37" s="1"/>
  <c r="BY235" i="37"/>
  <c r="CD235" i="37" s="1"/>
  <c r="AA235" i="37" s="1"/>
  <c r="BX235" i="37"/>
  <c r="CC235" i="37" s="1"/>
  <c r="Y235" i="37" s="1"/>
  <c r="BV235" i="37"/>
  <c r="CA235" i="37" s="1"/>
  <c r="U235" i="37" s="1"/>
  <c r="BU235" i="37"/>
  <c r="BZ235" i="37" s="1"/>
  <c r="S235" i="37" s="1"/>
  <c r="AG235" i="37" s="1"/>
  <c r="T198" i="37"/>
  <c r="AU198" i="37"/>
  <c r="AN198" i="37"/>
  <c r="AB198" i="37"/>
  <c r="AK198" i="37" s="1"/>
  <c r="V198" i="37"/>
  <c r="AH198" i="37" s="1"/>
  <c r="AB180" i="37"/>
  <c r="AK180" i="37" s="1"/>
  <c r="Z180" i="37"/>
  <c r="AJ180" i="37" s="1"/>
  <c r="V180" i="37"/>
  <c r="AH180" i="37" s="1"/>
  <c r="T180" i="37"/>
  <c r="AU180" i="37"/>
  <c r="AN180" i="37"/>
  <c r="BY113" i="37"/>
  <c r="CD113" i="37" s="1"/>
  <c r="AA113" i="37" s="1"/>
  <c r="BX113" i="37"/>
  <c r="CC113" i="37" s="1"/>
  <c r="Y113" i="37" s="1"/>
  <c r="BV113" i="37"/>
  <c r="CA113" i="37" s="1"/>
  <c r="U113" i="37" s="1"/>
  <c r="BU113" i="37"/>
  <c r="BZ113" i="37" s="1"/>
  <c r="S113" i="37" s="1"/>
  <c r="AG113" i="37" s="1"/>
  <c r="X138" i="37"/>
  <c r="AI138" i="37" s="1"/>
  <c r="T138" i="37"/>
  <c r="AU138" i="37"/>
  <c r="AN138" i="37"/>
  <c r="AN223" i="37"/>
  <c r="AU223" i="37"/>
  <c r="X223" i="37"/>
  <c r="AI223" i="37" s="1"/>
  <c r="T223" i="37"/>
  <c r="BY49" i="37"/>
  <c r="CD49" i="37" s="1"/>
  <c r="AA49" i="37" s="1"/>
  <c r="AB284" i="37"/>
  <c r="AK284" i="37" s="1"/>
  <c r="Z284" i="37"/>
  <c r="AJ284" i="37" s="1"/>
  <c r="X284" i="37"/>
  <c r="AI284" i="37" s="1"/>
  <c r="T284" i="37"/>
  <c r="AU284" i="37"/>
  <c r="AN284" i="37"/>
  <c r="AU220" i="37"/>
  <c r="T220" i="37"/>
  <c r="V220" i="37"/>
  <c r="AH220" i="37" s="1"/>
  <c r="AN220" i="37"/>
  <c r="AB220" i="37"/>
  <c r="AK220" i="37" s="1"/>
  <c r="Z220" i="37"/>
  <c r="AJ220" i="37" s="1"/>
  <c r="T183" i="37"/>
  <c r="AN183" i="37"/>
  <c r="AB183" i="37"/>
  <c r="AK183" i="37" s="1"/>
  <c r="AU183" i="37"/>
  <c r="T173" i="37"/>
  <c r="AU173" i="37"/>
  <c r="AN173" i="37"/>
  <c r="AB173" i="37"/>
  <c r="AK173" i="37" s="1"/>
  <c r="Z173" i="37"/>
  <c r="AJ173" i="37" s="1"/>
  <c r="X173" i="37"/>
  <c r="AI173" i="37" s="1"/>
  <c r="V173" i="37"/>
  <c r="AH173" i="37" s="1"/>
  <c r="BX200" i="37"/>
  <c r="CC200" i="37" s="1"/>
  <c r="Y200" i="37" s="1"/>
  <c r="BX177" i="37"/>
  <c r="CC177" i="37" s="1"/>
  <c r="Y177" i="37" s="1"/>
  <c r="AN109" i="37"/>
  <c r="AB109" i="37"/>
  <c r="AK109" i="37" s="1"/>
  <c r="Z109" i="37"/>
  <c r="AJ109" i="37" s="1"/>
  <c r="V109" i="37"/>
  <c r="AH109" i="37" s="1"/>
  <c r="T109" i="37"/>
  <c r="AU109" i="37"/>
  <c r="X65" i="37"/>
  <c r="AI65" i="37" s="1"/>
  <c r="AN65" i="37"/>
  <c r="T65" i="37"/>
  <c r="AU65" i="37"/>
  <c r="BU20" i="37"/>
  <c r="BZ20" i="37" s="1"/>
  <c r="S20" i="37" s="1"/>
  <c r="AG20" i="37" s="1"/>
  <c r="BV42" i="37"/>
  <c r="CA42" i="37" s="1"/>
  <c r="U42" i="37" s="1"/>
  <c r="V42" i="37" s="1"/>
  <c r="AH42" i="37" s="1"/>
  <c r="AU81" i="37"/>
  <c r="AN81" i="37"/>
  <c r="AB81" i="37"/>
  <c r="AK81" i="37" s="1"/>
  <c r="Z81" i="37"/>
  <c r="AJ81" i="37" s="1"/>
  <c r="T81" i="37"/>
  <c r="T253" i="37"/>
  <c r="AU253" i="37"/>
  <c r="AN253" i="37"/>
  <c r="BV222" i="37"/>
  <c r="CA222" i="37" s="1"/>
  <c r="U222" i="37" s="1"/>
  <c r="V222" i="37" s="1"/>
  <c r="AH222" i="37" s="1"/>
  <c r="BU200" i="37"/>
  <c r="BZ200" i="37" s="1"/>
  <c r="S200" i="37" s="1"/>
  <c r="AG200" i="37" s="1"/>
  <c r="BU116" i="37"/>
  <c r="BZ116" i="37" s="1"/>
  <c r="S116" i="37" s="1"/>
  <c r="AG116" i="37" s="1"/>
  <c r="BU126" i="37"/>
  <c r="BZ126" i="37" s="1"/>
  <c r="S126" i="37" s="1"/>
  <c r="AG126" i="37" s="1"/>
  <c r="BV20" i="37"/>
  <c r="CA20" i="37" s="1"/>
  <c r="U20" i="37" s="1"/>
  <c r="V248" i="37"/>
  <c r="AH248" i="37" s="1"/>
  <c r="AU248" i="37"/>
  <c r="AN248" i="37"/>
  <c r="AB248" i="37"/>
  <c r="AK248" i="37" s="1"/>
  <c r="X248" i="37"/>
  <c r="AI248" i="37" s="1"/>
  <c r="T248" i="37"/>
  <c r="AB217" i="37"/>
  <c r="AK217" i="37" s="1"/>
  <c r="T217" i="37"/>
  <c r="AU217" i="37"/>
  <c r="AN217" i="37"/>
  <c r="BV146" i="37"/>
  <c r="CA146" i="37" s="1"/>
  <c r="U146" i="37" s="1"/>
  <c r="BV200" i="37"/>
  <c r="CA200" i="37" s="1"/>
  <c r="U200" i="37" s="1"/>
  <c r="BX106" i="37"/>
  <c r="CC106" i="37" s="1"/>
  <c r="Y106" i="37" s="1"/>
  <c r="BX116" i="37"/>
  <c r="CC116" i="37" s="1"/>
  <c r="Y116" i="37" s="1"/>
  <c r="BV126" i="37"/>
  <c r="CA126" i="37" s="1"/>
  <c r="U126" i="37" s="1"/>
  <c r="BV86" i="37"/>
  <c r="CA86" i="37" s="1"/>
  <c r="U86" i="37" s="1"/>
  <c r="BX44" i="37"/>
  <c r="CC44" i="37" s="1"/>
  <c r="Y44" i="37" s="1"/>
  <c r="BW44" i="37"/>
  <c r="CB44" i="37" s="1"/>
  <c r="W44" i="37" s="1"/>
  <c r="BV44" i="37"/>
  <c r="CA44" i="37" s="1"/>
  <c r="U44" i="37" s="1"/>
  <c r="BU44" i="37"/>
  <c r="BZ44" i="37" s="1"/>
  <c r="S44" i="37" s="1"/>
  <c r="AG44" i="37" s="1"/>
  <c r="BU294" i="37"/>
  <c r="BZ294" i="37" s="1"/>
  <c r="S294" i="37" s="1"/>
  <c r="AG294" i="37" s="1"/>
  <c r="AV280" i="37"/>
  <c r="AO280" i="37"/>
  <c r="BB280" i="37"/>
  <c r="AN239" i="37"/>
  <c r="T239" i="37"/>
  <c r="AU239" i="37"/>
  <c r="BV215" i="37"/>
  <c r="CA215" i="37" s="1"/>
  <c r="U215" i="37" s="1"/>
  <c r="T208" i="37"/>
  <c r="AU208" i="37"/>
  <c r="AN208" i="37"/>
  <c r="T142" i="37"/>
  <c r="AU142" i="37"/>
  <c r="AN142" i="37"/>
  <c r="BW116" i="37"/>
  <c r="CB116" i="37" s="1"/>
  <c r="W116" i="37" s="1"/>
  <c r="BX142" i="37"/>
  <c r="CC142" i="37" s="1"/>
  <c r="Y142" i="37" s="1"/>
  <c r="Z142" i="37" s="1"/>
  <c r="AJ142" i="37" s="1"/>
  <c r="BY142" i="37"/>
  <c r="CD142" i="37" s="1"/>
  <c r="AA142" i="37" s="1"/>
  <c r="AB142" i="37" s="1"/>
  <c r="AK142" i="37" s="1"/>
  <c r="BY92" i="37"/>
  <c r="CD92" i="37" s="1"/>
  <c r="AA92" i="37" s="1"/>
  <c r="BV92" i="37"/>
  <c r="CA92" i="37" s="1"/>
  <c r="U92" i="37" s="1"/>
  <c r="BU92" i="37"/>
  <c r="BZ92" i="37" s="1"/>
  <c r="S92" i="37" s="1"/>
  <c r="AG92" i="37" s="1"/>
  <c r="BY73" i="37"/>
  <c r="CD73" i="37" s="1"/>
  <c r="AA73" i="37" s="1"/>
  <c r="BX23" i="37"/>
  <c r="CC23" i="37" s="1"/>
  <c r="Y23" i="37" s="1"/>
  <c r="Z23" i="37" s="1"/>
  <c r="AJ23" i="37" s="1"/>
  <c r="BU250" i="37"/>
  <c r="BZ250" i="37" s="1"/>
  <c r="S250" i="37" s="1"/>
  <c r="AG250" i="37" s="1"/>
  <c r="V224" i="37"/>
  <c r="AH224" i="37" s="1"/>
  <c r="T224" i="37"/>
  <c r="AU224" i="37"/>
  <c r="AN224" i="37"/>
  <c r="AB224" i="37"/>
  <c r="AK224" i="37" s="1"/>
  <c r="Z224" i="37"/>
  <c r="AJ224" i="37" s="1"/>
  <c r="BY159" i="37"/>
  <c r="CD159" i="37" s="1"/>
  <c r="AA159" i="37" s="1"/>
  <c r="BU131" i="37"/>
  <c r="BZ131" i="37" s="1"/>
  <c r="S131" i="37" s="1"/>
  <c r="AG131" i="37" s="1"/>
  <c r="BW156" i="37"/>
  <c r="CB156" i="37" s="1"/>
  <c r="W156" i="37" s="1"/>
  <c r="BV250" i="37"/>
  <c r="CA250" i="37" s="1"/>
  <c r="U250" i="37" s="1"/>
  <c r="BX234" i="37"/>
  <c r="CC234" i="37" s="1"/>
  <c r="Y234" i="37" s="1"/>
  <c r="BU234" i="37"/>
  <c r="BZ234" i="37" s="1"/>
  <c r="S234" i="37" s="1"/>
  <c r="AG234" i="37" s="1"/>
  <c r="BY228" i="37"/>
  <c r="CD228" i="37" s="1"/>
  <c r="AA228" i="37" s="1"/>
  <c r="AU157" i="37"/>
  <c r="BX72" i="37"/>
  <c r="CC72" i="37" s="1"/>
  <c r="Y72" i="37" s="1"/>
  <c r="BX40" i="37"/>
  <c r="CC40" i="37" s="1"/>
  <c r="Y40" i="37" s="1"/>
  <c r="BW250" i="37"/>
  <c r="CB250" i="37" s="1"/>
  <c r="W250" i="37" s="1"/>
  <c r="BU215" i="37"/>
  <c r="BZ215" i="37" s="1"/>
  <c r="S215" i="37" s="1"/>
  <c r="AG215" i="37" s="1"/>
  <c r="BY221" i="37"/>
  <c r="CD221" i="37" s="1"/>
  <c r="AA221" i="37" s="1"/>
  <c r="BX221" i="37"/>
  <c r="CC221" i="37" s="1"/>
  <c r="Y221" i="37" s="1"/>
  <c r="BW221" i="37"/>
  <c r="CB221" i="37" s="1"/>
  <c r="W221" i="37" s="1"/>
  <c r="BV221" i="37"/>
  <c r="CA221" i="37" s="1"/>
  <c r="U221" i="37" s="1"/>
  <c r="BU221" i="37"/>
  <c r="BZ221" i="37" s="1"/>
  <c r="S221" i="37" s="1"/>
  <c r="AG221" i="37" s="1"/>
  <c r="BW146" i="37"/>
  <c r="CB146" i="37" s="1"/>
  <c r="W146" i="37" s="1"/>
  <c r="BW106" i="37"/>
  <c r="CB106" i="37" s="1"/>
  <c r="W106" i="37" s="1"/>
  <c r="BU49" i="37"/>
  <c r="BZ49" i="37" s="1"/>
  <c r="S49" i="37" s="1"/>
  <c r="AG49" i="37" s="1"/>
  <c r="AB58" i="37"/>
  <c r="AK58" i="37" s="1"/>
  <c r="V58" i="37"/>
  <c r="AH58" i="37" s="1"/>
  <c r="T58" i="37"/>
  <c r="AU58" i="37"/>
  <c r="AN58" i="37"/>
  <c r="BU262" i="37"/>
  <c r="BZ262" i="37" s="1"/>
  <c r="S262" i="37" s="1"/>
  <c r="AG262" i="37" s="1"/>
  <c r="BX250" i="37"/>
  <c r="CC250" i="37" s="1"/>
  <c r="Y250" i="37" s="1"/>
  <c r="T169" i="37"/>
  <c r="AU169" i="37"/>
  <c r="AN169" i="37"/>
  <c r="BY167" i="37"/>
  <c r="CD167" i="37" s="1"/>
  <c r="AA167" i="37" s="1"/>
  <c r="BX167" i="37"/>
  <c r="CC167" i="37" s="1"/>
  <c r="Y167" i="37" s="1"/>
  <c r="BW167" i="37"/>
  <c r="CB167" i="37" s="1"/>
  <c r="W167" i="37" s="1"/>
  <c r="BV167" i="37"/>
  <c r="CA167" i="37" s="1"/>
  <c r="U167" i="37" s="1"/>
  <c r="BU167" i="37"/>
  <c r="BZ167" i="37" s="1"/>
  <c r="S167" i="37" s="1"/>
  <c r="AG167" i="37" s="1"/>
  <c r="BU94" i="37"/>
  <c r="BZ94" i="37" s="1"/>
  <c r="S94" i="37" s="1"/>
  <c r="AG94" i="37" s="1"/>
  <c r="BX86" i="37"/>
  <c r="CC86" i="37" s="1"/>
  <c r="Y86" i="37" s="1"/>
  <c r="T7" i="37"/>
  <c r="AU7" i="37"/>
  <c r="AN7" i="37"/>
  <c r="BX10" i="37"/>
  <c r="CC10" i="37" s="1"/>
  <c r="Y10" i="37" s="1"/>
  <c r="Z10" i="37" s="1"/>
  <c r="AJ10" i="37" s="1"/>
  <c r="BW266" i="37"/>
  <c r="CB266" i="37" s="1"/>
  <c r="W266" i="37" s="1"/>
  <c r="BV253" i="37"/>
  <c r="CA253" i="37" s="1"/>
  <c r="U253" i="37" s="1"/>
  <c r="V253" i="37" s="1"/>
  <c r="AH253" i="37" s="1"/>
  <c r="BU279" i="37"/>
  <c r="BZ279" i="37" s="1"/>
  <c r="S279" i="37" s="1"/>
  <c r="AG279" i="37" s="1"/>
  <c r="BY253" i="37"/>
  <c r="CD253" i="37" s="1"/>
  <c r="AA253" i="37" s="1"/>
  <c r="AB253" i="37" s="1"/>
  <c r="AK253" i="37" s="1"/>
  <c r="AU241" i="37"/>
  <c r="AN241" i="37"/>
  <c r="X241" i="37"/>
  <c r="AI241" i="37" s="1"/>
  <c r="AB241" i="37"/>
  <c r="AK241" i="37" s="1"/>
  <c r="T241" i="37"/>
  <c r="BV192" i="37"/>
  <c r="CA192" i="37" s="1"/>
  <c r="U192" i="37" s="1"/>
  <c r="BU206" i="37"/>
  <c r="BZ206" i="37" s="1"/>
  <c r="S206" i="37" s="1"/>
  <c r="AG206" i="37" s="1"/>
  <c r="BX206" i="37"/>
  <c r="CC206" i="37" s="1"/>
  <c r="Y206" i="37" s="1"/>
  <c r="BV206" i="37"/>
  <c r="CA206" i="37" s="1"/>
  <c r="U206" i="37" s="1"/>
  <c r="AB168" i="37"/>
  <c r="AK168" i="37" s="1"/>
  <c r="Z168" i="37"/>
  <c r="AJ168" i="37" s="1"/>
  <c r="X168" i="37"/>
  <c r="AI168" i="37" s="1"/>
  <c r="V168" i="37"/>
  <c r="AH168" i="37" s="1"/>
  <c r="T168" i="37"/>
  <c r="AU168" i="37"/>
  <c r="AN168" i="37"/>
  <c r="T135" i="37"/>
  <c r="AU135" i="37"/>
  <c r="AN135" i="37"/>
  <c r="AB135" i="37"/>
  <c r="AK135" i="37" s="1"/>
  <c r="BX94" i="37"/>
  <c r="CC94" i="37" s="1"/>
  <c r="Y94" i="37" s="1"/>
  <c r="BY61" i="37"/>
  <c r="CD61" i="37" s="1"/>
  <c r="AA61" i="37" s="1"/>
  <c r="BV61" i="37"/>
  <c r="CA61" i="37" s="1"/>
  <c r="U61" i="37" s="1"/>
  <c r="BU61" i="37"/>
  <c r="BZ61" i="37" s="1"/>
  <c r="S61" i="37" s="1"/>
  <c r="AG61" i="37" s="1"/>
  <c r="BX28" i="37"/>
  <c r="CC28" i="37" s="1"/>
  <c r="Y28" i="37" s="1"/>
  <c r="AN31" i="37"/>
  <c r="T31" i="37"/>
  <c r="AU31" i="37"/>
  <c r="BW28" i="37"/>
  <c r="CB28" i="37" s="1"/>
  <c r="W28" i="37" s="1"/>
  <c r="BV279" i="37"/>
  <c r="CA279" i="37" s="1"/>
  <c r="U279" i="37" s="1"/>
  <c r="AB272" i="37"/>
  <c r="AK272" i="37" s="1"/>
  <c r="X272" i="37"/>
  <c r="AI272" i="37" s="1"/>
  <c r="V272" i="37"/>
  <c r="AH272" i="37" s="1"/>
  <c r="T272" i="37"/>
  <c r="AU272" i="37"/>
  <c r="AN272" i="37"/>
  <c r="X196" i="37"/>
  <c r="AI196" i="37" s="1"/>
  <c r="T202" i="37"/>
  <c r="AU202" i="37"/>
  <c r="AN202" i="37"/>
  <c r="Z202" i="37"/>
  <c r="AJ202" i="37" s="1"/>
  <c r="BY169" i="37"/>
  <c r="CD169" i="37" s="1"/>
  <c r="AA169" i="37" s="1"/>
  <c r="AB169" i="37" s="1"/>
  <c r="AK169" i="37" s="1"/>
  <c r="BW169" i="37"/>
  <c r="CB169" i="37" s="1"/>
  <c r="W169" i="37" s="1"/>
  <c r="X169" i="37" s="1"/>
  <c r="AI169" i="37" s="1"/>
  <c r="BX169" i="37"/>
  <c r="CC169" i="37" s="1"/>
  <c r="Y169" i="37" s="1"/>
  <c r="Z169" i="37" s="1"/>
  <c r="AJ169" i="37" s="1"/>
  <c r="BV169" i="37"/>
  <c r="CA169" i="37" s="1"/>
  <c r="U169" i="37" s="1"/>
  <c r="V169" i="37" s="1"/>
  <c r="AH169" i="37" s="1"/>
  <c r="BU86" i="37"/>
  <c r="BZ86" i="37" s="1"/>
  <c r="S86" i="37" s="1"/>
  <c r="AG86" i="37" s="1"/>
  <c r="BV15" i="37"/>
  <c r="CA15" i="37" s="1"/>
  <c r="U15" i="37" s="1"/>
  <c r="AN16" i="37"/>
  <c r="AB16" i="37"/>
  <c r="AK16" i="37" s="1"/>
  <c r="T16" i="37"/>
  <c r="BW61" i="37"/>
  <c r="CB61" i="37" s="1"/>
  <c r="W61" i="37" s="1"/>
  <c r="BV62" i="37"/>
  <c r="CA62" i="37" s="1"/>
  <c r="U62" i="37" s="1"/>
  <c r="BU62" i="37"/>
  <c r="BZ62" i="37" s="1"/>
  <c r="S62" i="37" s="1"/>
  <c r="AG62" i="37" s="1"/>
  <c r="BY44" i="37"/>
  <c r="CD44" i="37" s="1"/>
  <c r="AA44" i="37" s="1"/>
  <c r="T23" i="37"/>
  <c r="AU23" i="37"/>
  <c r="AN23" i="37"/>
  <c r="Z292" i="37"/>
  <c r="AJ292" i="37" s="1"/>
  <c r="X292" i="37"/>
  <c r="AI292" i="37" s="1"/>
  <c r="V292" i="37"/>
  <c r="AH292" i="37" s="1"/>
  <c r="T292" i="37"/>
  <c r="AU292" i="37"/>
  <c r="AN292" i="37"/>
  <c r="AB292" i="37"/>
  <c r="AK292" i="37" s="1"/>
  <c r="BW279" i="37"/>
  <c r="CB279" i="37" s="1"/>
  <c r="W279" i="37" s="1"/>
  <c r="BU89" i="37"/>
  <c r="BZ89" i="37" s="1"/>
  <c r="S89" i="37" s="1"/>
  <c r="AG89" i="37" s="1"/>
  <c r="T48" i="37"/>
  <c r="AU48" i="37"/>
  <c r="AN48" i="37"/>
  <c r="AB48" i="37"/>
  <c r="AK48" i="37" s="1"/>
  <c r="BX69" i="37"/>
  <c r="CC69" i="37" s="1"/>
  <c r="Y69" i="37" s="1"/>
  <c r="BV69" i="37"/>
  <c r="CA69" i="37" s="1"/>
  <c r="U69" i="37" s="1"/>
  <c r="BX59" i="37"/>
  <c r="CC59" i="37" s="1"/>
  <c r="Y59" i="37" s="1"/>
  <c r="BV24" i="37"/>
  <c r="CA24" i="37" s="1"/>
  <c r="U24" i="37" s="1"/>
  <c r="BX141" i="37"/>
  <c r="CC141" i="37" s="1"/>
  <c r="Y141" i="37" s="1"/>
  <c r="BV141" i="37"/>
  <c r="CA141" i="37" s="1"/>
  <c r="U141" i="37" s="1"/>
  <c r="BU141" i="37"/>
  <c r="BZ141" i="37" s="1"/>
  <c r="S141" i="37" s="1"/>
  <c r="AG141" i="37" s="1"/>
  <c r="BU159" i="37"/>
  <c r="BZ159" i="37" s="1"/>
  <c r="S159" i="37" s="1"/>
  <c r="AG159" i="37" s="1"/>
  <c r="BW89" i="37"/>
  <c r="CB89" i="37" s="1"/>
  <c r="W89" i="37" s="1"/>
  <c r="BX13" i="37"/>
  <c r="CC13" i="37" s="1"/>
  <c r="Y13" i="37" s="1"/>
  <c r="BY17" i="37"/>
  <c r="CD17" i="37" s="1"/>
  <c r="AA17" i="37" s="1"/>
  <c r="BX17" i="37"/>
  <c r="CC17" i="37" s="1"/>
  <c r="Y17" i="37" s="1"/>
  <c r="BV17" i="37"/>
  <c r="CA17" i="37" s="1"/>
  <c r="U17" i="37" s="1"/>
  <c r="BU17" i="37"/>
  <c r="BZ17" i="37" s="1"/>
  <c r="S17" i="37" s="1"/>
  <c r="AG17" i="37" s="1"/>
  <c r="BX37" i="37"/>
  <c r="CC37" i="37" s="1"/>
  <c r="Y37" i="37" s="1"/>
  <c r="BU197" i="37"/>
  <c r="BZ197" i="37" s="1"/>
  <c r="S197" i="37" s="1"/>
  <c r="AG197" i="37" s="1"/>
  <c r="BU105" i="37"/>
  <c r="BZ105" i="37" s="1"/>
  <c r="S105" i="37" s="1"/>
  <c r="AG105" i="37" s="1"/>
  <c r="BV159" i="37"/>
  <c r="CA159" i="37" s="1"/>
  <c r="U159" i="37" s="1"/>
  <c r="BY89" i="37"/>
  <c r="CD89" i="37" s="1"/>
  <c r="AA89" i="37" s="1"/>
  <c r="BY40" i="37"/>
  <c r="CD40" i="37" s="1"/>
  <c r="AA40" i="37" s="1"/>
  <c r="BW37" i="37"/>
  <c r="CB37" i="37" s="1"/>
  <c r="W37" i="37" s="1"/>
  <c r="BU37" i="37"/>
  <c r="BZ37" i="37" s="1"/>
  <c r="S37" i="37" s="1"/>
  <c r="AG37" i="37" s="1"/>
  <c r="AB35" i="37"/>
  <c r="AK35" i="37" s="1"/>
  <c r="T35" i="37"/>
  <c r="AU35" i="37"/>
  <c r="AN35" i="37"/>
  <c r="X35" i="37"/>
  <c r="AI35" i="37" s="1"/>
  <c r="BV36" i="37"/>
  <c r="CA36" i="37" s="1"/>
  <c r="U36" i="37" s="1"/>
  <c r="BU36" i="37"/>
  <c r="BZ36" i="37" s="1"/>
  <c r="S36" i="37" s="1"/>
  <c r="AG36" i="37" s="1"/>
  <c r="AU295" i="37"/>
  <c r="AN295" i="37"/>
  <c r="T295" i="37"/>
  <c r="AN230" i="37"/>
  <c r="Z230" i="37"/>
  <c r="AJ230" i="37" s="1"/>
  <c r="BX197" i="37"/>
  <c r="CC197" i="37" s="1"/>
  <c r="Y197" i="37" s="1"/>
  <c r="V132" i="37"/>
  <c r="AH132" i="37" s="1"/>
  <c r="T132" i="37"/>
  <c r="AU132" i="37"/>
  <c r="AN132" i="37"/>
  <c r="Z132" i="37"/>
  <c r="AJ132" i="37" s="1"/>
  <c r="BV105" i="37"/>
  <c r="CA105" i="37" s="1"/>
  <c r="U105" i="37" s="1"/>
  <c r="BY12" i="37"/>
  <c r="CD12" i="37" s="1"/>
  <c r="AA12" i="37" s="1"/>
  <c r="BX12" i="37"/>
  <c r="CC12" i="37" s="1"/>
  <c r="Y12" i="37" s="1"/>
  <c r="BW12" i="37"/>
  <c r="CB12" i="37" s="1"/>
  <c r="W12" i="37" s="1"/>
  <c r="BV12" i="37"/>
  <c r="CA12" i="37" s="1"/>
  <c r="U12" i="37" s="1"/>
  <c r="BU12" i="37"/>
  <c r="BZ12" i="37" s="1"/>
  <c r="S12" i="37" s="1"/>
  <c r="AG12" i="37" s="1"/>
  <c r="AY409" i="37" l="1"/>
  <c r="BD559" i="37"/>
  <c r="AJ559" i="37"/>
  <c r="AQ559" i="37"/>
  <c r="AX559" i="37"/>
  <c r="V284" i="37"/>
  <c r="AH284" i="37" s="1"/>
  <c r="Z85" i="37"/>
  <c r="AJ85" i="37" s="1"/>
  <c r="AU278" i="37"/>
  <c r="AW709" i="37"/>
  <c r="AP709" i="37"/>
  <c r="AI709" i="37"/>
  <c r="AC630" i="37"/>
  <c r="V278" i="37"/>
  <c r="AH278" i="37" s="1"/>
  <c r="AN278" i="37"/>
  <c r="AC642" i="37"/>
  <c r="AC640" i="37"/>
  <c r="AB205" i="37"/>
  <c r="AK205" i="37" s="1"/>
  <c r="AK559" i="37"/>
  <c r="AR559" i="37"/>
  <c r="AY559" i="37"/>
  <c r="AB278" i="37"/>
  <c r="AK278" i="37" s="1"/>
  <c r="AU57" i="37"/>
  <c r="V203" i="37"/>
  <c r="AH203" i="37" s="1"/>
  <c r="Z203" i="37"/>
  <c r="AJ203" i="37" s="1"/>
  <c r="AL559" i="37"/>
  <c r="AM559" i="37" s="1"/>
  <c r="AN203" i="37"/>
  <c r="AD442" i="37"/>
  <c r="AI630" i="37"/>
  <c r="AL630" i="37" s="1"/>
  <c r="AM630" i="37" s="1"/>
  <c r="AZ442" i="37"/>
  <c r="BA442" i="37" s="1"/>
  <c r="AP630" i="37"/>
  <c r="X125" i="37"/>
  <c r="AI125" i="37" s="1"/>
  <c r="AL125" i="37" s="1"/>
  <c r="AM125" i="37" s="1"/>
  <c r="AC559" i="37"/>
  <c r="X293" i="37"/>
  <c r="AI293" i="37" s="1"/>
  <c r="AW630" i="37"/>
  <c r="V118" i="37"/>
  <c r="AH118" i="37" s="1"/>
  <c r="AS438" i="37"/>
  <c r="AT438" i="37" s="1"/>
  <c r="V241" i="37"/>
  <c r="AH241" i="37" s="1"/>
  <c r="BC559" i="37"/>
  <c r="BF559" i="37" s="1"/>
  <c r="AI559" i="37"/>
  <c r="AP559" i="37"/>
  <c r="AW559" i="37"/>
  <c r="T278" i="37"/>
  <c r="Z293" i="37"/>
  <c r="AJ293" i="37" s="1"/>
  <c r="AZ438" i="37"/>
  <c r="BA438" i="37" s="1"/>
  <c r="V293" i="37"/>
  <c r="AH293" i="37" s="1"/>
  <c r="AY642" i="37"/>
  <c r="T196" i="37"/>
  <c r="AC627" i="37"/>
  <c r="AR642" i="37"/>
  <c r="AU196" i="37"/>
  <c r="AK642" i="37"/>
  <c r="AC571" i="37"/>
  <c r="AK627" i="37"/>
  <c r="AL627" i="37" s="1"/>
  <c r="AM627" i="37" s="1"/>
  <c r="AQ640" i="37"/>
  <c r="AC734" i="37"/>
  <c r="AH394" i="37"/>
  <c r="AY627" i="37"/>
  <c r="AX640" i="37"/>
  <c r="V81" i="37"/>
  <c r="AH81" i="37" s="1"/>
  <c r="V144" i="37"/>
  <c r="AH144" i="37" s="1"/>
  <c r="AO394" i="37"/>
  <c r="AJ640" i="37"/>
  <c r="AL640" i="37" s="1"/>
  <c r="AM640" i="37" s="1"/>
  <c r="BB394" i="37"/>
  <c r="BD640" i="37"/>
  <c r="X109" i="37"/>
  <c r="AI109" i="37" s="1"/>
  <c r="BF578" i="37"/>
  <c r="AK620" i="37"/>
  <c r="AI723" i="37"/>
  <c r="AY620" i="37"/>
  <c r="AL654" i="37"/>
  <c r="AM654" i="37" s="1"/>
  <c r="AL587" i="37"/>
  <c r="AM587" i="37" s="1"/>
  <c r="AX571" i="37"/>
  <c r="AW723" i="37"/>
  <c r="AQ571" i="37"/>
  <c r="AP723" i="37"/>
  <c r="AJ571" i="37"/>
  <c r="AL571" i="37" s="1"/>
  <c r="AM571" i="37" s="1"/>
  <c r="AB196" i="37"/>
  <c r="AK196" i="37" s="1"/>
  <c r="AL303" i="37"/>
  <c r="AM303" i="37" s="1"/>
  <c r="Z196" i="37"/>
  <c r="AJ196" i="37" s="1"/>
  <c r="AL667" i="37"/>
  <c r="AM667" i="37" s="1"/>
  <c r="BB406" i="37"/>
  <c r="BF561" i="37"/>
  <c r="X224" i="37"/>
  <c r="AI224" i="37" s="1"/>
  <c r="AV406" i="37"/>
  <c r="AL585" i="37"/>
  <c r="AM585" i="37" s="1"/>
  <c r="AO406" i="37"/>
  <c r="AL330" i="37"/>
  <c r="AM330" i="37" s="1"/>
  <c r="AU230" i="37"/>
  <c r="AR598" i="37"/>
  <c r="AL547" i="37"/>
  <c r="AM547" i="37" s="1"/>
  <c r="AY598" i="37"/>
  <c r="AL355" i="37"/>
  <c r="AM355" i="37" s="1"/>
  <c r="V230" i="37"/>
  <c r="AH230" i="37" s="1"/>
  <c r="AN196" i="37"/>
  <c r="AL400" i="37"/>
  <c r="AM400" i="37" s="1"/>
  <c r="AL491" i="37"/>
  <c r="AM491" i="37" s="1"/>
  <c r="AD616" i="37"/>
  <c r="AE616" i="37" s="1"/>
  <c r="AS616" i="37"/>
  <c r="AT616" i="37" s="1"/>
  <c r="AZ616" i="37"/>
  <c r="BA616" i="37" s="1"/>
  <c r="AC583" i="37"/>
  <c r="AH569" i="37"/>
  <c r="AL569" i="37" s="1"/>
  <c r="AM569" i="37" s="1"/>
  <c r="BC734" i="37"/>
  <c r="AV583" i="37"/>
  <c r="T203" i="37"/>
  <c r="X226" i="37"/>
  <c r="AI226" i="37" s="1"/>
  <c r="AN293" i="37"/>
  <c r="AJ511" i="37"/>
  <c r="AL561" i="37"/>
  <c r="AC455" i="37"/>
  <c r="AK406" i="37"/>
  <c r="AC460" i="37"/>
  <c r="AL404" i="37"/>
  <c r="AM404" i="37" s="1"/>
  <c r="AO583" i="37"/>
  <c r="AQ511" i="37"/>
  <c r="AX511" i="37"/>
  <c r="AC406" i="37"/>
  <c r="AV455" i="37"/>
  <c r="AH583" i="37"/>
  <c r="AL583" i="37" s="1"/>
  <c r="AM583" i="37" s="1"/>
  <c r="AL626" i="37"/>
  <c r="AM626" i="37" s="1"/>
  <c r="BD511" i="37"/>
  <c r="BF511" i="37" s="1"/>
  <c r="AL492" i="37"/>
  <c r="AM492" i="37" s="1"/>
  <c r="AO455" i="37"/>
  <c r="AC657" i="37"/>
  <c r="AZ657" i="37" s="1"/>
  <c r="BA657" i="37" s="1"/>
  <c r="AL700" i="37"/>
  <c r="AM700" i="37" s="1"/>
  <c r="AU119" i="37"/>
  <c r="AL339" i="37"/>
  <c r="AM339" i="37" s="1"/>
  <c r="AW326" i="37"/>
  <c r="AR632" i="37"/>
  <c r="AH455" i="37"/>
  <c r="AP326" i="37"/>
  <c r="AS694" i="37"/>
  <c r="AT694" i="37" s="1"/>
  <c r="AK632" i="37"/>
  <c r="AK669" i="37"/>
  <c r="AL563" i="37"/>
  <c r="AM563" i="37" s="1"/>
  <c r="AI326" i="37"/>
  <c r="AL326" i="37" s="1"/>
  <c r="AM326" i="37" s="1"/>
  <c r="AD694" i="37"/>
  <c r="AE694" i="37" s="1"/>
  <c r="AL501" i="37"/>
  <c r="AM501" i="37" s="1"/>
  <c r="AY669" i="37"/>
  <c r="AC669" i="37"/>
  <c r="AL429" i="37"/>
  <c r="AM429" i="37" s="1"/>
  <c r="AQ460" i="37"/>
  <c r="AQ629" i="37"/>
  <c r="AJ460" i="37"/>
  <c r="AL460" i="37" s="1"/>
  <c r="AM460" i="37" s="1"/>
  <c r="AI734" i="37"/>
  <c r="AN174" i="37"/>
  <c r="AB119" i="37"/>
  <c r="AK119" i="37" s="1"/>
  <c r="AQ401" i="37"/>
  <c r="AL327" i="37"/>
  <c r="AM327" i="37" s="1"/>
  <c r="AL512" i="37"/>
  <c r="AM512" i="37" s="1"/>
  <c r="AJ629" i="37"/>
  <c r="V119" i="37"/>
  <c r="AH119" i="37" s="1"/>
  <c r="AX401" i="37"/>
  <c r="AN119" i="37"/>
  <c r="AJ401" i="37"/>
  <c r="AL336" i="37"/>
  <c r="AM336" i="37" s="1"/>
  <c r="AL591" i="37"/>
  <c r="AM591" i="37" s="1"/>
  <c r="AX629" i="37"/>
  <c r="AL540" i="37"/>
  <c r="AM540" i="37" s="1"/>
  <c r="AU226" i="37"/>
  <c r="T119" i="37"/>
  <c r="X119" i="37"/>
  <c r="AI119" i="37" s="1"/>
  <c r="V83" i="37"/>
  <c r="AH83" i="37" s="1"/>
  <c r="AD477" i="37"/>
  <c r="AE477" i="37" s="1"/>
  <c r="AL695" i="37"/>
  <c r="AM695" i="37" s="1"/>
  <c r="AL646" i="37"/>
  <c r="AM646" i="37" s="1"/>
  <c r="AP734" i="37"/>
  <c r="AZ477" i="37"/>
  <c r="BA477" i="37" s="1"/>
  <c r="AL480" i="37"/>
  <c r="AM480" i="37" s="1"/>
  <c r="AQ734" i="37"/>
  <c r="AC671" i="37"/>
  <c r="AU203" i="37"/>
  <c r="V85" i="37"/>
  <c r="AH85" i="37" s="1"/>
  <c r="AL718" i="37"/>
  <c r="AM718" i="37" s="1"/>
  <c r="AL574" i="37"/>
  <c r="AM574" i="37" s="1"/>
  <c r="AC620" i="37"/>
  <c r="AJ734" i="37"/>
  <c r="X81" i="37"/>
  <c r="AI81" i="37" s="1"/>
  <c r="BB614" i="37"/>
  <c r="AD651" i="37"/>
  <c r="AE651" i="37" s="1"/>
  <c r="AV620" i="37"/>
  <c r="AX734" i="37"/>
  <c r="AN85" i="37"/>
  <c r="AB227" i="37"/>
  <c r="AK227" i="37" s="1"/>
  <c r="AC614" i="37"/>
  <c r="AS614" i="37" s="1"/>
  <c r="AT614" i="37" s="1"/>
  <c r="AZ651" i="37"/>
  <c r="BA651" i="37" s="1"/>
  <c r="AO620" i="37"/>
  <c r="AX657" i="37"/>
  <c r="AC409" i="37"/>
  <c r="X230" i="37"/>
  <c r="AI230" i="37" s="1"/>
  <c r="AN226" i="37"/>
  <c r="AU259" i="37"/>
  <c r="T85" i="37"/>
  <c r="AV614" i="37"/>
  <c r="AL332" i="37"/>
  <c r="AM332" i="37" s="1"/>
  <c r="AL321" i="37"/>
  <c r="AM321" i="37" s="1"/>
  <c r="AH620" i="37"/>
  <c r="AL620" i="37" s="1"/>
  <c r="AM620" i="37" s="1"/>
  <c r="AQ657" i="37"/>
  <c r="AC608" i="37"/>
  <c r="AS608" i="37" s="1"/>
  <c r="AT608" i="37" s="1"/>
  <c r="Z278" i="37"/>
  <c r="AJ278" i="37" s="1"/>
  <c r="AB293" i="37"/>
  <c r="AK293" i="37" s="1"/>
  <c r="T259" i="37"/>
  <c r="X85" i="37"/>
  <c r="AI85" i="37" s="1"/>
  <c r="AO614" i="37"/>
  <c r="AL674" i="37"/>
  <c r="AM674" i="37" s="1"/>
  <c r="AJ657" i="37"/>
  <c r="AL657" i="37" s="1"/>
  <c r="AM657" i="37" s="1"/>
  <c r="AI671" i="37"/>
  <c r="AL493" i="37"/>
  <c r="AM493" i="37" s="1"/>
  <c r="AU85" i="37"/>
  <c r="X278" i="37"/>
  <c r="AI278" i="37" s="1"/>
  <c r="AX406" i="37"/>
  <c r="BB739" i="37"/>
  <c r="AQ341" i="37"/>
  <c r="AP671" i="37"/>
  <c r="AJ696" i="37"/>
  <c r="AV619" i="37"/>
  <c r="Z76" i="37"/>
  <c r="AJ76" i="37" s="1"/>
  <c r="Z259" i="37"/>
  <c r="AJ259" i="37" s="1"/>
  <c r="AB259" i="37"/>
  <c r="AK259" i="37" s="1"/>
  <c r="T218" i="37"/>
  <c r="AL704" i="37"/>
  <c r="AM704" i="37" s="1"/>
  <c r="AQ406" i="37"/>
  <c r="AV739" i="37"/>
  <c r="AX669" i="37"/>
  <c r="AJ341" i="37"/>
  <c r="AW671" i="37"/>
  <c r="AX696" i="37"/>
  <c r="AQ334" i="37"/>
  <c r="X198" i="37"/>
  <c r="AI198" i="37" s="1"/>
  <c r="AO619" i="37"/>
  <c r="AL442" i="37"/>
  <c r="AM442" i="37" s="1"/>
  <c r="AB85" i="37"/>
  <c r="AK85" i="37" s="1"/>
  <c r="AN259" i="37"/>
  <c r="V218" i="37"/>
  <c r="AH218" i="37" s="1"/>
  <c r="AL387" i="37"/>
  <c r="AM387" i="37" s="1"/>
  <c r="AJ406" i="37"/>
  <c r="AO739" i="37"/>
  <c r="AX739" i="37"/>
  <c r="AQ669" i="37"/>
  <c r="AX341" i="37"/>
  <c r="AQ696" i="37"/>
  <c r="AC598" i="37"/>
  <c r="BD334" i="37"/>
  <c r="AH619" i="37"/>
  <c r="AQ739" i="37"/>
  <c r="AJ669" i="37"/>
  <c r="AL438" i="37"/>
  <c r="AM438" i="37" s="1"/>
  <c r="AL519" i="37"/>
  <c r="AM519" i="37" s="1"/>
  <c r="AL603" i="37"/>
  <c r="AM603" i="37" s="1"/>
  <c r="AJ739" i="37"/>
  <c r="AU227" i="37"/>
  <c r="T227" i="37"/>
  <c r="AL419" i="37"/>
  <c r="AM419" i="37" s="1"/>
  <c r="AL602" i="37"/>
  <c r="AM602" i="37" s="1"/>
  <c r="AL426" i="37"/>
  <c r="AM426" i="37" s="1"/>
  <c r="AL581" i="37"/>
  <c r="AM581" i="37" s="1"/>
  <c r="AN227" i="37"/>
  <c r="Z227" i="37"/>
  <c r="AJ227" i="37" s="1"/>
  <c r="BB723" i="37"/>
  <c r="BF723" i="37" s="1"/>
  <c r="AP598" i="37"/>
  <c r="AL590" i="37"/>
  <c r="AM590" i="37" s="1"/>
  <c r="V227" i="37"/>
  <c r="AH227" i="37" s="1"/>
  <c r="AL621" i="37"/>
  <c r="AM621" i="37" s="1"/>
  <c r="AH723" i="37"/>
  <c r="AQ409" i="37"/>
  <c r="AI598" i="37"/>
  <c r="AL532" i="37"/>
  <c r="AM532" i="37" s="1"/>
  <c r="Z198" i="37"/>
  <c r="AJ198" i="37" s="1"/>
  <c r="BF694" i="37"/>
  <c r="Z119" i="37"/>
  <c r="AJ119" i="37" s="1"/>
  <c r="X227" i="37"/>
  <c r="AI227" i="37" s="1"/>
  <c r="Z194" i="37"/>
  <c r="AJ194" i="37" s="1"/>
  <c r="AO723" i="37"/>
  <c r="AJ409" i="37"/>
  <c r="AL409" i="37" s="1"/>
  <c r="AM409" i="37" s="1"/>
  <c r="AF438" i="37"/>
  <c r="AQ608" i="37"/>
  <c r="AL417" i="37"/>
  <c r="AM417" i="37" s="1"/>
  <c r="AW598" i="37"/>
  <c r="AL702" i="37"/>
  <c r="AM702" i="37" s="1"/>
  <c r="V259" i="37"/>
  <c r="AH259" i="37" s="1"/>
  <c r="AL508" i="37"/>
  <c r="AM508" i="37" s="1"/>
  <c r="AL573" i="37"/>
  <c r="AM573" i="37" s="1"/>
  <c r="AL531" i="37"/>
  <c r="AM531" i="37" s="1"/>
  <c r="AX409" i="37"/>
  <c r="AL364" i="37"/>
  <c r="AM364" i="37" s="1"/>
  <c r="AJ608" i="37"/>
  <c r="AU293" i="37"/>
  <c r="AL439" i="37"/>
  <c r="AM439" i="37" s="1"/>
  <c r="AL471" i="37"/>
  <c r="AM471" i="37" s="1"/>
  <c r="AX608" i="37"/>
  <c r="AW583" i="37"/>
  <c r="AL489" i="37"/>
  <c r="AM489" i="37" s="1"/>
  <c r="Z127" i="37"/>
  <c r="AJ127" i="37" s="1"/>
  <c r="Z226" i="37"/>
  <c r="AJ226" i="37" s="1"/>
  <c r="T226" i="37"/>
  <c r="T293" i="37"/>
  <c r="AL382" i="37"/>
  <c r="AM382" i="37" s="1"/>
  <c r="AL523" i="37"/>
  <c r="AM523" i="37" s="1"/>
  <c r="AL403" i="37"/>
  <c r="AM403" i="37" s="1"/>
  <c r="AL421" i="37"/>
  <c r="AM421" i="37" s="1"/>
  <c r="AL428" i="37"/>
  <c r="AM428" i="37" s="1"/>
  <c r="AL346" i="37"/>
  <c r="AM346" i="37" s="1"/>
  <c r="AL348" i="37"/>
  <c r="AM348" i="37" s="1"/>
  <c r="AL614" i="37"/>
  <c r="AM614" i="37" s="1"/>
  <c r="AL607" i="37"/>
  <c r="AM607" i="37" s="1"/>
  <c r="AL649" i="37"/>
  <c r="AM649" i="37" s="1"/>
  <c r="AL513" i="37"/>
  <c r="AM513" i="37" s="1"/>
  <c r="AL483" i="37"/>
  <c r="AM483" i="37" s="1"/>
  <c r="AL653" i="37"/>
  <c r="AM653" i="37" s="1"/>
  <c r="AL375" i="37"/>
  <c r="AM375" i="37" s="1"/>
  <c r="AL435" i="37"/>
  <c r="AM435" i="37" s="1"/>
  <c r="AL414" i="37"/>
  <c r="AM414" i="37" s="1"/>
  <c r="AL592" i="37"/>
  <c r="AM592" i="37" s="1"/>
  <c r="AL541" i="37"/>
  <c r="AM541" i="37" s="1"/>
  <c r="AL342" i="37"/>
  <c r="AM342" i="37" s="1"/>
  <c r="AL567" i="37"/>
  <c r="AM567" i="37" s="1"/>
  <c r="AL638" i="37"/>
  <c r="AM638" i="37" s="1"/>
  <c r="AL349" i="37"/>
  <c r="AM349" i="37" s="1"/>
  <c r="AL359" i="37"/>
  <c r="AM359" i="37" s="1"/>
  <c r="AL436" i="37"/>
  <c r="AM436" i="37" s="1"/>
  <c r="AL398" i="37"/>
  <c r="AM398" i="37" s="1"/>
  <c r="AL636" i="37"/>
  <c r="AM636" i="37" s="1"/>
  <c r="AL564" i="37"/>
  <c r="AM564" i="37" s="1"/>
  <c r="AL352" i="37"/>
  <c r="AM352" i="37" s="1"/>
  <c r="AL517" i="37"/>
  <c r="AM517" i="37" s="1"/>
  <c r="AL660" i="37"/>
  <c r="AM660" i="37" s="1"/>
  <c r="AL345" i="37"/>
  <c r="AM345" i="37" s="1"/>
  <c r="AL516" i="37"/>
  <c r="AM516" i="37" s="1"/>
  <c r="AL665" i="37"/>
  <c r="AM665" i="37" s="1"/>
  <c r="AL736" i="37"/>
  <c r="AM736" i="37" s="1"/>
  <c r="AL675" i="37"/>
  <c r="AM675" i="37" s="1"/>
  <c r="AL589" i="37"/>
  <c r="AM589" i="37" s="1"/>
  <c r="AL431" i="37"/>
  <c r="AM431" i="37" s="1"/>
  <c r="AL369" i="37"/>
  <c r="AM369" i="37" s="1"/>
  <c r="AL576" i="37"/>
  <c r="AM576" i="37" s="1"/>
  <c r="AL642" i="37"/>
  <c r="AM642" i="37" s="1"/>
  <c r="AL542" i="37"/>
  <c r="AM542" i="37" s="1"/>
  <c r="AL424" i="37"/>
  <c r="AM424" i="37" s="1"/>
  <c r="AL560" i="37"/>
  <c r="AM560" i="37" s="1"/>
  <c r="AL714" i="37"/>
  <c r="AM714" i="37" s="1"/>
  <c r="AL688" i="37"/>
  <c r="AM688" i="37" s="1"/>
  <c r="AL358" i="37"/>
  <c r="AM358" i="37" s="1"/>
  <c r="AL701" i="37"/>
  <c r="AM701" i="37" s="1"/>
  <c r="AL593" i="37"/>
  <c r="AM593" i="37" s="1"/>
  <c r="AL362" i="37"/>
  <c r="AM362" i="37" s="1"/>
  <c r="AL725" i="37"/>
  <c r="AM725" i="37" s="1"/>
  <c r="AL543" i="37"/>
  <c r="AM543" i="37" s="1"/>
  <c r="AL536" i="37"/>
  <c r="AM536" i="37" s="1"/>
  <c r="AL549" i="37"/>
  <c r="AM549" i="37" s="1"/>
  <c r="AL605" i="37"/>
  <c r="AM605" i="37" s="1"/>
  <c r="AL713" i="37"/>
  <c r="AM713" i="37" s="1"/>
  <c r="AL322" i="37"/>
  <c r="AM322" i="37" s="1"/>
  <c r="AL466" i="37"/>
  <c r="AM466" i="37" s="1"/>
  <c r="AL370" i="37"/>
  <c r="AM370" i="37" s="1"/>
  <c r="AL318" i="37"/>
  <c r="AM318" i="37" s="1"/>
  <c r="AL314" i="37"/>
  <c r="AM314" i="37" s="1"/>
  <c r="AL615" i="37"/>
  <c r="AM615" i="37" s="1"/>
  <c r="AL610" i="37"/>
  <c r="AM610" i="37" s="1"/>
  <c r="AL353" i="37"/>
  <c r="AM353" i="37" s="1"/>
  <c r="AL437" i="37"/>
  <c r="AM437" i="37" s="1"/>
  <c r="AL670" i="37"/>
  <c r="AM670" i="37" s="1"/>
  <c r="AL393" i="37"/>
  <c r="AM393" i="37" s="1"/>
  <c r="AL304" i="37"/>
  <c r="AM304" i="37" s="1"/>
  <c r="AL498" i="37"/>
  <c r="AM498" i="37" s="1"/>
  <c r="AL511" i="37"/>
  <c r="AM511" i="37" s="1"/>
  <c r="AL412" i="37"/>
  <c r="AM412" i="37" s="1"/>
  <c r="AL565" i="37"/>
  <c r="AM565" i="37" s="1"/>
  <c r="AL662" i="37"/>
  <c r="AM662" i="37" s="1"/>
  <c r="AL686" i="37"/>
  <c r="AM686" i="37" s="1"/>
  <c r="AL609" i="37"/>
  <c r="AM609" i="37" s="1"/>
  <c r="AL655" i="37"/>
  <c r="AM655" i="37" s="1"/>
  <c r="AL728" i="37"/>
  <c r="AM728" i="37" s="1"/>
  <c r="AL360" i="37"/>
  <c r="AM360" i="37" s="1"/>
  <c r="AL378" i="37"/>
  <c r="AM378" i="37" s="1"/>
  <c r="AL486" i="37"/>
  <c r="AM486" i="37" s="1"/>
  <c r="AL546" i="37"/>
  <c r="AM546" i="37" s="1"/>
  <c r="AL548" i="37"/>
  <c r="AM548" i="37" s="1"/>
  <c r="AL407" i="37"/>
  <c r="AM407" i="37" s="1"/>
  <c r="AL682" i="37"/>
  <c r="AM682" i="37" s="1"/>
  <c r="AL597" i="37"/>
  <c r="AM597" i="37" s="1"/>
  <c r="AL524" i="37"/>
  <c r="AM524" i="37" s="1"/>
  <c r="AL356" i="37"/>
  <c r="AM356" i="37" s="1"/>
  <c r="AL324" i="37"/>
  <c r="AM324" i="37" s="1"/>
  <c r="AL711" i="37"/>
  <c r="AM711" i="37" s="1"/>
  <c r="AL623" i="37"/>
  <c r="AM623" i="37" s="1"/>
  <c r="AL687" i="37"/>
  <c r="AM687" i="37" s="1"/>
  <c r="AL724" i="37"/>
  <c r="AM724" i="37" s="1"/>
  <c r="AL608" i="37"/>
  <c r="AM608" i="37" s="1"/>
  <c r="AL652" i="37"/>
  <c r="AM652" i="37" s="1"/>
  <c r="AL727" i="37"/>
  <c r="AM727" i="37" s="1"/>
  <c r="AL666" i="37"/>
  <c r="AM666" i="37" s="1"/>
  <c r="AL578" i="37"/>
  <c r="AM578" i="37" s="1"/>
  <c r="AL380" i="37"/>
  <c r="AM380" i="37" s="1"/>
  <c r="AL628" i="37"/>
  <c r="AM628" i="37" s="1"/>
  <c r="AL525" i="37"/>
  <c r="AM525" i="37" s="1"/>
  <c r="AL717" i="37"/>
  <c r="AM717" i="37" s="1"/>
  <c r="AL521" i="37"/>
  <c r="AM521" i="37" s="1"/>
  <c r="AL731" i="37"/>
  <c r="AM731" i="37" s="1"/>
  <c r="AL694" i="37"/>
  <c r="AM694" i="37" s="1"/>
  <c r="AL361" i="37"/>
  <c r="AM361" i="37" s="1"/>
  <c r="AL716" i="37"/>
  <c r="AM716" i="37" s="1"/>
  <c r="AL399" i="37"/>
  <c r="AM399" i="37" s="1"/>
  <c r="AL529" i="37"/>
  <c r="AM529" i="37" s="1"/>
  <c r="AL738" i="37"/>
  <c r="AM738" i="37" s="1"/>
  <c r="AL487" i="37"/>
  <c r="AM487" i="37" s="1"/>
  <c r="AL676" i="37"/>
  <c r="AM676" i="37" s="1"/>
  <c r="AL733" i="37"/>
  <c r="AM733" i="37" s="1"/>
  <c r="AL485" i="37"/>
  <c r="AM485" i="37" s="1"/>
  <c r="AL333" i="37"/>
  <c r="AM333" i="37" s="1"/>
  <c r="AL679" i="37"/>
  <c r="AM679" i="37" s="1"/>
  <c r="AL469" i="37"/>
  <c r="AM469" i="37" s="1"/>
  <c r="AL558" i="37"/>
  <c r="AM558" i="37" s="1"/>
  <c r="AL488" i="37"/>
  <c r="AM488" i="37" s="1"/>
  <c r="AL379" i="37"/>
  <c r="AM379" i="37" s="1"/>
  <c r="AL425" i="37"/>
  <c r="AM425" i="37" s="1"/>
  <c r="AL689" i="37"/>
  <c r="AM689" i="37" s="1"/>
  <c r="AL710" i="37"/>
  <c r="AM710" i="37" s="1"/>
  <c r="AL545" i="37"/>
  <c r="AM545" i="37" s="1"/>
  <c r="AL313" i="37"/>
  <c r="AM313" i="37" s="1"/>
  <c r="AL504" i="37"/>
  <c r="AM504" i="37" s="1"/>
  <c r="AL599" i="37"/>
  <c r="AM599" i="37" s="1"/>
  <c r="AL430" i="37"/>
  <c r="AM430" i="37" s="1"/>
  <c r="AL494" i="37"/>
  <c r="AM494" i="37" s="1"/>
  <c r="AL503" i="37"/>
  <c r="AM503" i="37" s="1"/>
  <c r="AL527" i="37"/>
  <c r="AM527" i="37" s="1"/>
  <c r="AL644" i="37"/>
  <c r="AM644" i="37" s="1"/>
  <c r="AL633" i="37"/>
  <c r="AM633" i="37" s="1"/>
  <c r="AL335" i="37"/>
  <c r="AM335" i="37" s="1"/>
  <c r="AL650" i="37"/>
  <c r="AM650" i="37" s="1"/>
  <c r="AL544" i="37"/>
  <c r="AM544" i="37" s="1"/>
  <c r="AL712" i="37"/>
  <c r="AM712" i="37" s="1"/>
  <c r="AL677" i="37"/>
  <c r="AM677" i="37" s="1"/>
  <c r="AL575" i="37"/>
  <c r="AM575" i="37" s="1"/>
  <c r="AL598" i="37"/>
  <c r="AM598" i="37" s="1"/>
  <c r="AL539" i="37"/>
  <c r="AM539" i="37" s="1"/>
  <c r="AL530" i="37"/>
  <c r="AM530" i="37" s="1"/>
  <c r="AL595" i="37"/>
  <c r="AM595" i="37" s="1"/>
  <c r="AL668" i="37"/>
  <c r="AM668" i="37" s="1"/>
  <c r="Z155" i="37"/>
  <c r="AJ155" i="37" s="1"/>
  <c r="AC634" i="37"/>
  <c r="AP357" i="37"/>
  <c r="AK566" i="37"/>
  <c r="AC328" i="37"/>
  <c r="BF627" i="37"/>
  <c r="BC357" i="37"/>
  <c r="AY671" i="37"/>
  <c r="AR566" i="37"/>
  <c r="AC709" i="37"/>
  <c r="AS709" i="37" s="1"/>
  <c r="AT709" i="37" s="1"/>
  <c r="AV328" i="37"/>
  <c r="AR671" i="37"/>
  <c r="BB696" i="37"/>
  <c r="BF696" i="37" s="1"/>
  <c r="AB155" i="37"/>
  <c r="AK155" i="37" s="1"/>
  <c r="V237" i="37"/>
  <c r="AH237" i="37" s="1"/>
  <c r="AO696" i="37"/>
  <c r="AV709" i="37"/>
  <c r="AO328" i="37"/>
  <c r="AK671" i="37"/>
  <c r="AL671" i="37" s="1"/>
  <c r="AM671" i="37" s="1"/>
  <c r="AH696" i="37"/>
  <c r="AO709" i="37"/>
  <c r="AH328" i="37"/>
  <c r="AL328" i="37" s="1"/>
  <c r="AM328" i="37" s="1"/>
  <c r="AC568" i="37"/>
  <c r="AS568" i="37" s="1"/>
  <c r="AT568" i="37" s="1"/>
  <c r="AH709" i="37"/>
  <c r="AL709" i="37" s="1"/>
  <c r="AM709" i="37" s="1"/>
  <c r="V160" i="37"/>
  <c r="AH160" i="37" s="1"/>
  <c r="AU155" i="37"/>
  <c r="V290" i="37"/>
  <c r="AH290" i="37" s="1"/>
  <c r="AN78" i="37"/>
  <c r="Z290" i="37"/>
  <c r="AJ290" i="37" s="1"/>
  <c r="V201" i="37"/>
  <c r="AH201" i="37" s="1"/>
  <c r="AU78" i="37"/>
  <c r="AX634" i="37"/>
  <c r="Z118" i="37"/>
  <c r="AJ118" i="37" s="1"/>
  <c r="T155" i="37"/>
  <c r="X290" i="37"/>
  <c r="AI290" i="37" s="1"/>
  <c r="AL290" i="37" s="1"/>
  <c r="AM290" i="37" s="1"/>
  <c r="V155" i="37"/>
  <c r="AH155" i="37" s="1"/>
  <c r="AN155" i="37"/>
  <c r="AB290" i="37"/>
  <c r="AK290" i="37" s="1"/>
  <c r="X201" i="37"/>
  <c r="AI201" i="37" s="1"/>
  <c r="AU153" i="37"/>
  <c r="AQ634" i="37"/>
  <c r="AR634" i="37"/>
  <c r="AX604" i="37"/>
  <c r="Z195" i="37"/>
  <c r="AJ195" i="37" s="1"/>
  <c r="X155" i="37"/>
  <c r="AI155" i="37" s="1"/>
  <c r="AN290" i="37"/>
  <c r="Z201" i="37"/>
  <c r="AJ201" i="37" s="1"/>
  <c r="T153" i="37"/>
  <c r="AJ634" i="37"/>
  <c r="AK634" i="37"/>
  <c r="AQ604" i="37"/>
  <c r="AX659" i="37"/>
  <c r="AJ604" i="37"/>
  <c r="AQ659" i="37"/>
  <c r="AC566" i="37"/>
  <c r="AS566" i="37" s="1"/>
  <c r="AT566" i="37" s="1"/>
  <c r="T290" i="37"/>
  <c r="AN201" i="37"/>
  <c r="AB153" i="37"/>
  <c r="AK153" i="37" s="1"/>
  <c r="AV566" i="37"/>
  <c r="AJ659" i="37"/>
  <c r="AC739" i="37"/>
  <c r="AS739" i="37" s="1"/>
  <c r="AT739" i="37" s="1"/>
  <c r="AL307" i="37"/>
  <c r="AM307" i="37" s="1"/>
  <c r="V153" i="37"/>
  <c r="AH153" i="37" s="1"/>
  <c r="AU201" i="37"/>
  <c r="AN153" i="37"/>
  <c r="AO566" i="37"/>
  <c r="T201" i="37"/>
  <c r="AH566" i="37"/>
  <c r="AC653" i="37"/>
  <c r="AU290" i="37"/>
  <c r="AB201" i="37"/>
  <c r="AK201" i="37" s="1"/>
  <c r="AN237" i="37"/>
  <c r="Z164" i="37"/>
  <c r="AJ164" i="37" s="1"/>
  <c r="AM561" i="37"/>
  <c r="AB237" i="37"/>
  <c r="AK237" i="37" s="1"/>
  <c r="AU237" i="37"/>
  <c r="Z153" i="37"/>
  <c r="AJ153" i="37" s="1"/>
  <c r="AP566" i="37"/>
  <c r="AI566" i="37"/>
  <c r="X237" i="37"/>
  <c r="AI237" i="37" s="1"/>
  <c r="AW566" i="37"/>
  <c r="T22" i="37"/>
  <c r="V151" i="37"/>
  <c r="AH151" i="37" s="1"/>
  <c r="V77" i="37"/>
  <c r="AH77" i="37" s="1"/>
  <c r="AB195" i="37"/>
  <c r="AK195" i="37" s="1"/>
  <c r="AW739" i="37"/>
  <c r="AN151" i="37"/>
  <c r="T237" i="37"/>
  <c r="T151" i="37"/>
  <c r="X151" i="37"/>
  <c r="AI151" i="37" s="1"/>
  <c r="Z151" i="37"/>
  <c r="AJ151" i="37" s="1"/>
  <c r="AB151" i="37"/>
  <c r="AK151" i="37" s="1"/>
  <c r="AC629" i="37"/>
  <c r="AS629" i="37" s="1"/>
  <c r="AT629" i="37" s="1"/>
  <c r="AI739" i="37"/>
  <c r="AU151" i="37"/>
  <c r="BB629" i="37"/>
  <c r="BF629" i="37" s="1"/>
  <c r="AP739" i="37"/>
  <c r="AN75" i="37"/>
  <c r="AO629" i="37"/>
  <c r="AX612" i="37"/>
  <c r="AH629" i="37"/>
  <c r="Z237" i="37"/>
  <c r="AJ237" i="37" s="1"/>
  <c r="AJ281" i="37"/>
  <c r="BD281" i="37"/>
  <c r="AX281" i="37"/>
  <c r="AQ281" i="37"/>
  <c r="AC453" i="37"/>
  <c r="BF579" i="37"/>
  <c r="T144" i="37"/>
  <c r="BB453" i="37"/>
  <c r="BF453" i="37" s="1"/>
  <c r="Z144" i="37"/>
  <c r="AJ144" i="37" s="1"/>
  <c r="AC696" i="37"/>
  <c r="AS696" i="37" s="1"/>
  <c r="AT696" i="37" s="1"/>
  <c r="AV453" i="37"/>
  <c r="AH453" i="37"/>
  <c r="AL453" i="37" s="1"/>
  <c r="AM453" i="37" s="1"/>
  <c r="AN144" i="37"/>
  <c r="BB632" i="37"/>
  <c r="BF632" i="37" s="1"/>
  <c r="AU269" i="37"/>
  <c r="AC632" i="37"/>
  <c r="AS632" i="37" s="1"/>
  <c r="AT632" i="37" s="1"/>
  <c r="AN269" i="37"/>
  <c r="AH632" i="37"/>
  <c r="AX708" i="37"/>
  <c r="Z225" i="37"/>
  <c r="AJ225" i="37" s="1"/>
  <c r="AV632" i="37"/>
  <c r="AC612" i="37"/>
  <c r="AZ612" i="37" s="1"/>
  <c r="BA612" i="37" s="1"/>
  <c r="AN225" i="37"/>
  <c r="AU144" i="37"/>
  <c r="AU225" i="37"/>
  <c r="T245" i="37"/>
  <c r="T225" i="37"/>
  <c r="V225" i="37"/>
  <c r="AH225" i="37" s="1"/>
  <c r="X225" i="37"/>
  <c r="AI225" i="37" s="1"/>
  <c r="AL225" i="37" s="1"/>
  <c r="AM225" i="37" s="1"/>
  <c r="AB225" i="37"/>
  <c r="AK225" i="37" s="1"/>
  <c r="AI696" i="37"/>
  <c r="AW696" i="37"/>
  <c r="V93" i="37"/>
  <c r="AH93" i="37" s="1"/>
  <c r="AP696" i="37"/>
  <c r="X233" i="37"/>
  <c r="AI233" i="37" s="1"/>
  <c r="AN93" i="37"/>
  <c r="V114" i="37"/>
  <c r="AH114" i="37" s="1"/>
  <c r="X144" i="37"/>
  <c r="AI144" i="37" s="1"/>
  <c r="AB144" i="37"/>
  <c r="AK144" i="37" s="1"/>
  <c r="AY357" i="37"/>
  <c r="AJ388" i="37"/>
  <c r="AL388" i="37" s="1"/>
  <c r="AM388" i="37" s="1"/>
  <c r="V217" i="37"/>
  <c r="AH217" i="37" s="1"/>
  <c r="AL217" i="37" s="1"/>
  <c r="AM217" i="37" s="1"/>
  <c r="AC357" i="37"/>
  <c r="AR357" i="37"/>
  <c r="AX388" i="37"/>
  <c r="AX334" i="37"/>
  <c r="AN179" i="37"/>
  <c r="AB93" i="37"/>
  <c r="AK93" i="37" s="1"/>
  <c r="AQ388" i="37"/>
  <c r="V196" i="37"/>
  <c r="AH196" i="37" s="1"/>
  <c r="AU179" i="37"/>
  <c r="X184" i="37"/>
  <c r="AI184" i="37" s="1"/>
  <c r="T179" i="37"/>
  <c r="Z174" i="37"/>
  <c r="AJ174" i="37" s="1"/>
  <c r="AB179" i="37"/>
  <c r="AK179" i="37" s="1"/>
  <c r="AC444" i="37"/>
  <c r="T78" i="37"/>
  <c r="AY612" i="37"/>
  <c r="BF569" i="37"/>
  <c r="AR612" i="37"/>
  <c r="AC341" i="37"/>
  <c r="AZ341" i="37" s="1"/>
  <c r="BA341" i="37" s="1"/>
  <c r="AK612" i="37"/>
  <c r="AL612" i="37" s="1"/>
  <c r="AM612" i="37" s="1"/>
  <c r="BB341" i="37"/>
  <c r="AC723" i="37"/>
  <c r="T231" i="37"/>
  <c r="AO341" i="37"/>
  <c r="BD616" i="37"/>
  <c r="BF616" i="37" s="1"/>
  <c r="AQ616" i="37"/>
  <c r="AX616" i="37"/>
  <c r="AJ616" i="37"/>
  <c r="AL616" i="37" s="1"/>
  <c r="AM616" i="37" s="1"/>
  <c r="AH341" i="37"/>
  <c r="AL341" i="37" s="1"/>
  <c r="AM341" i="37" s="1"/>
  <c r="AC604" i="37"/>
  <c r="AY444" i="37"/>
  <c r="AR444" i="37"/>
  <c r="AO104" i="37"/>
  <c r="AN46" i="37"/>
  <c r="AU46" i="37"/>
  <c r="V127" i="37"/>
  <c r="AH127" i="37" s="1"/>
  <c r="Z58" i="37"/>
  <c r="AJ58" i="37" s="1"/>
  <c r="AL58" i="37" s="1"/>
  <c r="AM58" i="37" s="1"/>
  <c r="BB638" i="37"/>
  <c r="BF638" i="37" s="1"/>
  <c r="X127" i="37"/>
  <c r="AI127" i="37" s="1"/>
  <c r="AC638" i="37"/>
  <c r="AZ638" i="37" s="1"/>
  <c r="BA638" i="37" s="1"/>
  <c r="AV638" i="37"/>
  <c r="AO638" i="37"/>
  <c r="AL448" i="37"/>
  <c r="AM448" i="37" s="1"/>
  <c r="BD460" i="37"/>
  <c r="BF460" i="37" s="1"/>
  <c r="AB191" i="37"/>
  <c r="AK191" i="37" s="1"/>
  <c r="AR673" i="37"/>
  <c r="AY673" i="37"/>
  <c r="AK673" i="37"/>
  <c r="BD619" i="37"/>
  <c r="AQ619" i="37"/>
  <c r="AJ619" i="37"/>
  <c r="AX619" i="37"/>
  <c r="AU16" i="37"/>
  <c r="X56" i="37"/>
  <c r="AI56" i="37" s="1"/>
  <c r="AU174" i="37"/>
  <c r="AB75" i="37"/>
  <c r="AK75" i="37" s="1"/>
  <c r="BC619" i="37"/>
  <c r="AW619" i="37"/>
  <c r="AI619" i="37"/>
  <c r="AP619" i="37"/>
  <c r="BF675" i="37"/>
  <c r="X16" i="37"/>
  <c r="AI16" i="37" s="1"/>
  <c r="AP604" i="37"/>
  <c r="BD673" i="37"/>
  <c r="AQ673" i="37"/>
  <c r="AX673" i="37"/>
  <c r="AJ673" i="37"/>
  <c r="AW604" i="37"/>
  <c r="X245" i="37"/>
  <c r="AI245" i="37" s="1"/>
  <c r="AI604" i="37"/>
  <c r="AL604" i="37" s="1"/>
  <c r="AM604" i="37" s="1"/>
  <c r="X203" i="37"/>
  <c r="AI203" i="37" s="1"/>
  <c r="AB245" i="37"/>
  <c r="AK245" i="37" s="1"/>
  <c r="BC604" i="37"/>
  <c r="BF604" i="37" s="1"/>
  <c r="AP401" i="37"/>
  <c r="BB673" i="37"/>
  <c r="AO673" i="37"/>
  <c r="AV673" i="37"/>
  <c r="AH673" i="37"/>
  <c r="AC673" i="37"/>
  <c r="AK723" i="37"/>
  <c r="AL723" i="37" s="1"/>
  <c r="AM723" i="37" s="1"/>
  <c r="AW401" i="37"/>
  <c r="AY723" i="37"/>
  <c r="AI401" i="37"/>
  <c r="AL401" i="37" s="1"/>
  <c r="AM401" i="37" s="1"/>
  <c r="AR723" i="37"/>
  <c r="AU194" i="37"/>
  <c r="BF352" i="37"/>
  <c r="T194" i="37"/>
  <c r="Z185" i="37"/>
  <c r="AJ185" i="37" s="1"/>
  <c r="AB112" i="37"/>
  <c r="AK112" i="37" s="1"/>
  <c r="Z16" i="37"/>
  <c r="AJ16" i="37" s="1"/>
  <c r="AK619" i="37"/>
  <c r="AR619" i="37"/>
  <c r="AY619" i="37"/>
  <c r="AC401" i="37"/>
  <c r="AS401" i="37" s="1"/>
  <c r="AT401" i="37" s="1"/>
  <c r="AB178" i="37"/>
  <c r="AK178" i="37" s="1"/>
  <c r="V111" i="37"/>
  <c r="AH111" i="37" s="1"/>
  <c r="AY401" i="37"/>
  <c r="AU191" i="37"/>
  <c r="Z170" i="37"/>
  <c r="AJ170" i="37" s="1"/>
  <c r="BF676" i="37"/>
  <c r="AL450" i="37"/>
  <c r="AM450" i="37" s="1"/>
  <c r="AR401" i="37"/>
  <c r="T191" i="37"/>
  <c r="AB79" i="37"/>
  <c r="AK79" i="37" s="1"/>
  <c r="V191" i="37"/>
  <c r="AH191" i="37" s="1"/>
  <c r="X96" i="37"/>
  <c r="AI96" i="37" s="1"/>
  <c r="AC619" i="37"/>
  <c r="AS619" i="37" s="1"/>
  <c r="AT619" i="37" s="1"/>
  <c r="V187" i="37"/>
  <c r="AH187" i="37" s="1"/>
  <c r="AN79" i="37"/>
  <c r="X191" i="37"/>
  <c r="AI191" i="37" s="1"/>
  <c r="AB67" i="37"/>
  <c r="AK67" i="37" s="1"/>
  <c r="AB252" i="37"/>
  <c r="AK252" i="37" s="1"/>
  <c r="AU79" i="37"/>
  <c r="Z191" i="37"/>
  <c r="AJ191" i="37" s="1"/>
  <c r="T79" i="37"/>
  <c r="AN191" i="37"/>
  <c r="AL447" i="37"/>
  <c r="AM447" i="37" s="1"/>
  <c r="AL455" i="37"/>
  <c r="AM455" i="37" s="1"/>
  <c r="AL444" i="37"/>
  <c r="AM444" i="37" s="1"/>
  <c r="AL461" i="37"/>
  <c r="AM461" i="37" s="1"/>
  <c r="AL458" i="37"/>
  <c r="AM458" i="37" s="1"/>
  <c r="AL462" i="37"/>
  <c r="AM462" i="37" s="1"/>
  <c r="AL464" i="37"/>
  <c r="AM464" i="37" s="1"/>
  <c r="AL465" i="37"/>
  <c r="AM465" i="37" s="1"/>
  <c r="AL459" i="37"/>
  <c r="AM459" i="37" s="1"/>
  <c r="AL454" i="37"/>
  <c r="AM454" i="37" s="1"/>
  <c r="BF655" i="37"/>
  <c r="X117" i="37"/>
  <c r="AI117" i="37" s="1"/>
  <c r="AB117" i="37"/>
  <c r="AK117" i="37" s="1"/>
  <c r="BF342" i="37"/>
  <c r="T252" i="37"/>
  <c r="BF491" i="37"/>
  <c r="T257" i="37"/>
  <c r="BF444" i="37"/>
  <c r="T157" i="37"/>
  <c r="AU171" i="37"/>
  <c r="BF415" i="37"/>
  <c r="BF674" i="37"/>
  <c r="AN117" i="37"/>
  <c r="T171" i="37"/>
  <c r="AW659" i="37"/>
  <c r="V189" i="37"/>
  <c r="AH189" i="37" s="1"/>
  <c r="BF697" i="37"/>
  <c r="AP659" i="37"/>
  <c r="V174" i="37"/>
  <c r="AH174" i="37" s="1"/>
  <c r="AI659" i="37"/>
  <c r="X78" i="37"/>
  <c r="AI78" i="37" s="1"/>
  <c r="T56" i="37"/>
  <c r="AB160" i="37"/>
  <c r="AK160" i="37" s="1"/>
  <c r="X161" i="37"/>
  <c r="AI161" i="37" s="1"/>
  <c r="Z78" i="37"/>
  <c r="AJ78" i="37" s="1"/>
  <c r="X174" i="37"/>
  <c r="AI174" i="37" s="1"/>
  <c r="AN160" i="37"/>
  <c r="AY708" i="37"/>
  <c r="V117" i="37"/>
  <c r="AH117" i="37" s="1"/>
  <c r="Z22" i="37"/>
  <c r="AJ22" i="37" s="1"/>
  <c r="AB22" i="37"/>
  <c r="AK22" i="37" s="1"/>
  <c r="T174" i="37"/>
  <c r="AU73" i="37"/>
  <c r="X286" i="37"/>
  <c r="AI286" i="37" s="1"/>
  <c r="AK708" i="37"/>
  <c r="AB174" i="37"/>
  <c r="AK174" i="37" s="1"/>
  <c r="AN122" i="37"/>
  <c r="Z96" i="37"/>
  <c r="AJ96" i="37" s="1"/>
  <c r="AB118" i="37"/>
  <c r="AK118" i="37" s="1"/>
  <c r="AU257" i="37"/>
  <c r="T117" i="37"/>
  <c r="AU122" i="37"/>
  <c r="Z97" i="37"/>
  <c r="AJ97" i="37" s="1"/>
  <c r="AU117" i="37"/>
  <c r="AB97" i="37"/>
  <c r="AK97" i="37" s="1"/>
  <c r="BF327" i="37"/>
  <c r="AU84" i="37"/>
  <c r="AB84" i="37"/>
  <c r="AK84" i="37" s="1"/>
  <c r="AB96" i="37"/>
  <c r="AK96" i="37" s="1"/>
  <c r="AB171" i="37"/>
  <c r="AK171" i="37" s="1"/>
  <c r="T93" i="37"/>
  <c r="T123" i="37"/>
  <c r="AC394" i="37"/>
  <c r="AD394" i="37" s="1"/>
  <c r="AE394" i="37" s="1"/>
  <c r="AW394" i="37"/>
  <c r="Z179" i="37"/>
  <c r="AJ179" i="37" s="1"/>
  <c r="AI394" i="37"/>
  <c r="AB123" i="37"/>
  <c r="AK123" i="37" s="1"/>
  <c r="Z160" i="37"/>
  <c r="AJ160" i="37" s="1"/>
  <c r="AU209" i="37"/>
  <c r="AN123" i="37"/>
  <c r="Z93" i="37"/>
  <c r="AJ93" i="37" s="1"/>
  <c r="AP394" i="37"/>
  <c r="AN209" i="37"/>
  <c r="Z99" i="37"/>
  <c r="AJ99" i="37" s="1"/>
  <c r="AB218" i="37"/>
  <c r="AK218" i="37" s="1"/>
  <c r="X164" i="37"/>
  <c r="AI164" i="37" s="1"/>
  <c r="BF313" i="37"/>
  <c r="AB11" i="37"/>
  <c r="AK11" i="37" s="1"/>
  <c r="AN129" i="37"/>
  <c r="AU129" i="37"/>
  <c r="V179" i="37"/>
  <c r="AH179" i="37" s="1"/>
  <c r="Z254" i="37"/>
  <c r="AJ254" i="37" s="1"/>
  <c r="Z123" i="37"/>
  <c r="AJ123" i="37" s="1"/>
  <c r="V123" i="37"/>
  <c r="AH123" i="37" s="1"/>
  <c r="BF516" i="37"/>
  <c r="AU69" i="37"/>
  <c r="AB129" i="37"/>
  <c r="AK129" i="37" s="1"/>
  <c r="X257" i="37"/>
  <c r="AI257" i="37" s="1"/>
  <c r="X218" i="37"/>
  <c r="AI218" i="37" s="1"/>
  <c r="AJ708" i="37"/>
  <c r="AB69" i="37"/>
  <c r="AK69" i="37" s="1"/>
  <c r="Z213" i="37"/>
  <c r="AJ213" i="37" s="1"/>
  <c r="Z218" i="37"/>
  <c r="AJ218" i="37" s="1"/>
  <c r="AN231" i="37"/>
  <c r="BF645" i="37"/>
  <c r="BF358" i="37"/>
  <c r="AQ708" i="37"/>
  <c r="V84" i="37"/>
  <c r="AH84" i="37" s="1"/>
  <c r="V97" i="37"/>
  <c r="AH97" i="37" s="1"/>
  <c r="AN57" i="37"/>
  <c r="X211" i="37"/>
  <c r="AI211" i="37" s="1"/>
  <c r="BF612" i="37"/>
  <c r="X102" i="37"/>
  <c r="AI102" i="37" s="1"/>
  <c r="V57" i="37"/>
  <c r="AH57" i="37" s="1"/>
  <c r="AO32" i="37"/>
  <c r="BB32" i="37"/>
  <c r="X79" i="37"/>
  <c r="AI79" i="37" s="1"/>
  <c r="X57" i="37"/>
  <c r="AI57" i="37" s="1"/>
  <c r="T71" i="37"/>
  <c r="AB57" i="37"/>
  <c r="AK57" i="37" s="1"/>
  <c r="X71" i="37"/>
  <c r="AI71" i="37" s="1"/>
  <c r="AN71" i="37"/>
  <c r="BB659" i="37"/>
  <c r="BF659" i="37" s="1"/>
  <c r="AB203" i="37"/>
  <c r="AK203" i="37" s="1"/>
  <c r="AC659" i="37"/>
  <c r="AS659" i="37" s="1"/>
  <c r="AT659" i="37" s="1"/>
  <c r="V165" i="37"/>
  <c r="AH165" i="37" s="1"/>
  <c r="AN252" i="37"/>
  <c r="AV659" i="37"/>
  <c r="X165" i="37"/>
  <c r="AI165" i="37" s="1"/>
  <c r="T211" i="37"/>
  <c r="AO659" i="37"/>
  <c r="X97" i="37"/>
  <c r="AI97" i="37" s="1"/>
  <c r="T165" i="37"/>
  <c r="Z165" i="37"/>
  <c r="AJ165" i="37" s="1"/>
  <c r="Z211" i="37"/>
  <c r="AJ211" i="37" s="1"/>
  <c r="X11" i="37"/>
  <c r="AI11" i="37" s="1"/>
  <c r="AU165" i="37"/>
  <c r="AU252" i="37"/>
  <c r="AB165" i="37"/>
  <c r="AK165" i="37" s="1"/>
  <c r="AN164" i="37"/>
  <c r="AU286" i="37"/>
  <c r="AB211" i="37"/>
  <c r="AK211" i="37" s="1"/>
  <c r="Z269" i="37"/>
  <c r="AJ269" i="37" s="1"/>
  <c r="V211" i="37"/>
  <c r="AH211" i="37" s="1"/>
  <c r="AU164" i="37"/>
  <c r="AU211" i="37"/>
  <c r="T164" i="37"/>
  <c r="AN245" i="37"/>
  <c r="T270" i="37"/>
  <c r="Z79" i="37"/>
  <c r="AJ79" i="37" s="1"/>
  <c r="AN165" i="37"/>
  <c r="AU245" i="37"/>
  <c r="X45" i="37"/>
  <c r="AI45" i="37" s="1"/>
  <c r="Z270" i="37"/>
  <c r="AJ270" i="37" s="1"/>
  <c r="Z252" i="37"/>
  <c r="AJ252" i="37" s="1"/>
  <c r="AN45" i="37"/>
  <c r="AN270" i="37"/>
  <c r="V79" i="37"/>
  <c r="AH79" i="37" s="1"/>
  <c r="Z242" i="37"/>
  <c r="AJ242" i="37" s="1"/>
  <c r="Z245" i="37"/>
  <c r="AJ245" i="37" s="1"/>
  <c r="V270" i="37"/>
  <c r="AH270" i="37" s="1"/>
  <c r="V245" i="37"/>
  <c r="AH245" i="37" s="1"/>
  <c r="X270" i="37"/>
  <c r="AI270" i="37" s="1"/>
  <c r="T269" i="37"/>
  <c r="AV51" i="37"/>
  <c r="V252" i="37"/>
  <c r="AH252" i="37" s="1"/>
  <c r="AB269" i="37"/>
  <c r="AK269" i="37" s="1"/>
  <c r="AO51" i="37"/>
  <c r="X216" i="37"/>
  <c r="AI216" i="37" s="1"/>
  <c r="X157" i="37"/>
  <c r="AI157" i="37" s="1"/>
  <c r="BF602" i="37"/>
  <c r="X38" i="37"/>
  <c r="AI38" i="37" s="1"/>
  <c r="AB186" i="37"/>
  <c r="AK186" i="37" s="1"/>
  <c r="Z38" i="37"/>
  <c r="AJ38" i="37" s="1"/>
  <c r="AU77" i="37"/>
  <c r="BF370" i="37"/>
  <c r="BF344" i="37"/>
  <c r="AN38" i="37"/>
  <c r="AB77" i="37"/>
  <c r="AK77" i="37" s="1"/>
  <c r="Z57" i="37"/>
  <c r="AJ57" i="37" s="1"/>
  <c r="V22" i="37"/>
  <c r="AH22" i="37" s="1"/>
  <c r="AL411" i="37"/>
  <c r="AM411" i="37" s="1"/>
  <c r="AU270" i="37"/>
  <c r="AN77" i="37"/>
  <c r="AB270" i="37"/>
  <c r="AK270" i="37" s="1"/>
  <c r="AB230" i="37"/>
  <c r="AK230" i="37" s="1"/>
  <c r="X43" i="37"/>
  <c r="AI43" i="37" s="1"/>
  <c r="BF587" i="37"/>
  <c r="AU56" i="37"/>
  <c r="Z71" i="37"/>
  <c r="AJ71" i="37" s="1"/>
  <c r="AB71" i="37"/>
  <c r="AK71" i="37" s="1"/>
  <c r="AB55" i="37"/>
  <c r="AK55" i="37" s="1"/>
  <c r="V164" i="37"/>
  <c r="AH164" i="37" s="1"/>
  <c r="BF387" i="37"/>
  <c r="BF369" i="37"/>
  <c r="BF409" i="37"/>
  <c r="Z43" i="37"/>
  <c r="AJ43" i="37" s="1"/>
  <c r="AU216" i="37"/>
  <c r="AB78" i="37"/>
  <c r="AK78" i="37" s="1"/>
  <c r="Z145" i="37"/>
  <c r="AJ145" i="37" s="1"/>
  <c r="AL145" i="37" s="1"/>
  <c r="AM145" i="37" s="1"/>
  <c r="BF690" i="37"/>
  <c r="Z19" i="37"/>
  <c r="AJ19" i="37" s="1"/>
  <c r="T286" i="37"/>
  <c r="T255" i="37"/>
  <c r="AQ104" i="37"/>
  <c r="Z255" i="37"/>
  <c r="AJ255" i="37" s="1"/>
  <c r="AP708" i="37"/>
  <c r="Z265" i="37"/>
  <c r="AJ265" i="37" s="1"/>
  <c r="AU22" i="37"/>
  <c r="AB265" i="37"/>
  <c r="AK265" i="37" s="1"/>
  <c r="BF607" i="37"/>
  <c r="AI708" i="37"/>
  <c r="AB103" i="37"/>
  <c r="AK103" i="37" s="1"/>
  <c r="V255" i="37"/>
  <c r="AH255" i="37" s="1"/>
  <c r="AL550" i="37"/>
  <c r="AM550" i="37" s="1"/>
  <c r="BF388" i="37"/>
  <c r="AW708" i="37"/>
  <c r="T265" i="37"/>
  <c r="AN265" i="37"/>
  <c r="Z103" i="37"/>
  <c r="AJ103" i="37" s="1"/>
  <c r="AU160" i="37"/>
  <c r="V53" i="37"/>
  <c r="AH53" i="37" s="1"/>
  <c r="Z117" i="37"/>
  <c r="AJ117" i="37" s="1"/>
  <c r="BF401" i="37"/>
  <c r="AD563" i="37"/>
  <c r="AE563" i="37" s="1"/>
  <c r="AU19" i="37"/>
  <c r="AN103" i="37"/>
  <c r="Z14" i="37"/>
  <c r="AJ14" i="37" s="1"/>
  <c r="V103" i="37"/>
  <c r="AH103" i="37" s="1"/>
  <c r="X160" i="37"/>
  <c r="AI160" i="37" s="1"/>
  <c r="AR32" i="37"/>
  <c r="AB145" i="37"/>
  <c r="AK145" i="37" s="1"/>
  <c r="BF701" i="37"/>
  <c r="AZ563" i="37"/>
  <c r="BA563" i="37" s="1"/>
  <c r="BF620" i="37"/>
  <c r="AB73" i="37"/>
  <c r="AK73" i="37" s="1"/>
  <c r="AY32" i="37"/>
  <c r="X209" i="37"/>
  <c r="AI209" i="37" s="1"/>
  <c r="BF349" i="37"/>
  <c r="BF628" i="37"/>
  <c r="BF603" i="37"/>
  <c r="AN14" i="37"/>
  <c r="BF508" i="37"/>
  <c r="AB19" i="37"/>
  <c r="AK19" i="37" s="1"/>
  <c r="AN84" i="37"/>
  <c r="AU55" i="37"/>
  <c r="AU14" i="37"/>
  <c r="T298" i="37"/>
  <c r="AY104" i="37"/>
  <c r="V38" i="37"/>
  <c r="AH38" i="37" s="1"/>
  <c r="BF346" i="37"/>
  <c r="BF523" i="37"/>
  <c r="X255" i="37"/>
  <c r="AI255" i="37" s="1"/>
  <c r="Z84" i="37"/>
  <c r="AJ84" i="37" s="1"/>
  <c r="V257" i="37"/>
  <c r="AH257" i="37" s="1"/>
  <c r="BF330" i="37"/>
  <c r="AU145" i="37"/>
  <c r="AR104" i="37"/>
  <c r="V69" i="37"/>
  <c r="AH69" i="37" s="1"/>
  <c r="V55" i="37"/>
  <c r="AH55" i="37" s="1"/>
  <c r="T145" i="37"/>
  <c r="X145" i="37"/>
  <c r="AI145" i="37" s="1"/>
  <c r="V286" i="37"/>
  <c r="AH286" i="37" s="1"/>
  <c r="BF576" i="37"/>
  <c r="BF459" i="37"/>
  <c r="BF428" i="37"/>
  <c r="V145" i="37"/>
  <c r="AH145" i="37" s="1"/>
  <c r="T63" i="37"/>
  <c r="Z112" i="37"/>
  <c r="AJ112" i="37" s="1"/>
  <c r="AN145" i="37"/>
  <c r="AB83" i="37"/>
  <c r="AK83" i="37" s="1"/>
  <c r="BF439" i="37"/>
  <c r="BF488" i="37"/>
  <c r="BF702" i="37"/>
  <c r="X55" i="37"/>
  <c r="AI55" i="37" s="1"/>
  <c r="Z55" i="37"/>
  <c r="AJ55" i="37" s="1"/>
  <c r="AN55" i="37"/>
  <c r="X63" i="37"/>
  <c r="AI63" i="37" s="1"/>
  <c r="X242" i="37"/>
  <c r="AI242" i="37" s="1"/>
  <c r="AN83" i="37"/>
  <c r="T112" i="37"/>
  <c r="X179" i="37"/>
  <c r="AI179" i="37" s="1"/>
  <c r="AL722" i="37"/>
  <c r="AM722" i="37" s="1"/>
  <c r="BF466" i="37"/>
  <c r="Z69" i="37"/>
  <c r="AJ69" i="37" s="1"/>
  <c r="T55" i="37"/>
  <c r="T107" i="37"/>
  <c r="T261" i="37"/>
  <c r="AB63" i="37"/>
  <c r="AK63" i="37" s="1"/>
  <c r="X53" i="37"/>
  <c r="AI53" i="37" s="1"/>
  <c r="T83" i="37"/>
  <c r="Z107" i="37"/>
  <c r="AJ107" i="37" s="1"/>
  <c r="AL737" i="37"/>
  <c r="AM737" i="37" s="1"/>
  <c r="BF574" i="37"/>
  <c r="BF565" i="37"/>
  <c r="BF379" i="37"/>
  <c r="AU63" i="37"/>
  <c r="AU261" i="37"/>
  <c r="Z63" i="37"/>
  <c r="AJ63" i="37" s="1"/>
  <c r="AU53" i="37"/>
  <c r="AU83" i="37"/>
  <c r="AN63" i="37"/>
  <c r="AL347" i="37"/>
  <c r="AM347" i="37" s="1"/>
  <c r="BF536" i="37"/>
  <c r="BF448" i="37"/>
  <c r="BF378" i="37"/>
  <c r="X146" i="37"/>
  <c r="AI146" i="37" s="1"/>
  <c r="T46" i="37"/>
  <c r="Z82" i="37"/>
  <c r="AJ82" i="37" s="1"/>
  <c r="X46" i="37"/>
  <c r="AI46" i="37" s="1"/>
  <c r="AN178" i="37"/>
  <c r="X67" i="37"/>
  <c r="AI67" i="37" s="1"/>
  <c r="AL732" i="37"/>
  <c r="AM732" i="37" s="1"/>
  <c r="Z5" i="37"/>
  <c r="AJ5" i="37" s="1"/>
  <c r="Z46" i="37"/>
  <c r="AJ46" i="37" s="1"/>
  <c r="AU178" i="37"/>
  <c r="BF716" i="37"/>
  <c r="AB46" i="37"/>
  <c r="AK46" i="37" s="1"/>
  <c r="T166" i="37"/>
  <c r="AX104" i="37"/>
  <c r="BF549" i="37"/>
  <c r="V166" i="37"/>
  <c r="AH166" i="37" s="1"/>
  <c r="BD104" i="37"/>
  <c r="BF504" i="37"/>
  <c r="BF646" i="37"/>
  <c r="AW76" i="37"/>
  <c r="AU148" i="37"/>
  <c r="AV150" i="37"/>
  <c r="AB254" i="37"/>
  <c r="AK254" i="37" s="1"/>
  <c r="AU177" i="37"/>
  <c r="AN112" i="37"/>
  <c r="Z67" i="37"/>
  <c r="AJ67" i="37" s="1"/>
  <c r="AL568" i="37"/>
  <c r="AM568" i="37" s="1"/>
  <c r="AL698" i="37"/>
  <c r="AM698" i="37" s="1"/>
  <c r="AN254" i="37"/>
  <c r="T177" i="37"/>
  <c r="X112" i="37"/>
  <c r="AI112" i="37" s="1"/>
  <c r="AN67" i="37"/>
  <c r="AN120" i="37"/>
  <c r="AU5" i="37"/>
  <c r="AU254" i="37"/>
  <c r="AB177" i="37"/>
  <c r="AK177" i="37" s="1"/>
  <c r="AU112" i="37"/>
  <c r="AU67" i="37"/>
  <c r="BF558" i="37"/>
  <c r="BF539" i="37"/>
  <c r="AU268" i="37"/>
  <c r="AN101" i="37"/>
  <c r="Z178" i="37"/>
  <c r="AJ178" i="37" s="1"/>
  <c r="BF530" i="37"/>
  <c r="BF689" i="37"/>
  <c r="Z177" i="37"/>
  <c r="AJ177" i="37" s="1"/>
  <c r="AB5" i="37"/>
  <c r="AK5" i="37" s="1"/>
  <c r="AN5" i="37"/>
  <c r="AB268" i="37"/>
  <c r="AK268" i="37" s="1"/>
  <c r="AU101" i="37"/>
  <c r="V112" i="37"/>
  <c r="AH112" i="37" s="1"/>
  <c r="X101" i="37"/>
  <c r="AI101" i="37" s="1"/>
  <c r="BF328" i="37"/>
  <c r="BF540" i="37"/>
  <c r="AU166" i="37"/>
  <c r="AN268" i="37"/>
  <c r="X64" i="37"/>
  <c r="AI64" i="37" s="1"/>
  <c r="AB101" i="37"/>
  <c r="AK101" i="37" s="1"/>
  <c r="BF421" i="37"/>
  <c r="AN177" i="37"/>
  <c r="T67" i="37"/>
  <c r="T185" i="37"/>
  <c r="T101" i="37"/>
  <c r="BC281" i="37"/>
  <c r="BF704" i="37"/>
  <c r="BF609" i="37"/>
  <c r="BF567" i="37"/>
  <c r="V5" i="37"/>
  <c r="AH5" i="37" s="1"/>
  <c r="V185" i="37"/>
  <c r="AH185" i="37" s="1"/>
  <c r="V146" i="37"/>
  <c r="AH146" i="37" s="1"/>
  <c r="Z271" i="37"/>
  <c r="AJ271" i="37" s="1"/>
  <c r="AP281" i="37"/>
  <c r="X84" i="37"/>
  <c r="AI84" i="37" s="1"/>
  <c r="BF314" i="37"/>
  <c r="BF483" i="37"/>
  <c r="BF311" i="37"/>
  <c r="BB334" i="37"/>
  <c r="AV334" i="37"/>
  <c r="AC334" i="37"/>
  <c r="AH334" i="37"/>
  <c r="AO334" i="37"/>
  <c r="BF489" i="37"/>
  <c r="AK334" i="37"/>
  <c r="AR334" i="37"/>
  <c r="AY334" i="37"/>
  <c r="BF644" i="37"/>
  <c r="AW281" i="37"/>
  <c r="AU185" i="37"/>
  <c r="T271" i="37"/>
  <c r="V130" i="37"/>
  <c r="AH130" i="37" s="1"/>
  <c r="Z184" i="37"/>
  <c r="AJ184" i="37" s="1"/>
  <c r="BF653" i="37"/>
  <c r="AC708" i="37"/>
  <c r="AS708" i="37" s="1"/>
  <c r="AT708" i="37" s="1"/>
  <c r="Z90" i="37"/>
  <c r="AJ90" i="37" s="1"/>
  <c r="V271" i="37"/>
  <c r="AH271" i="37" s="1"/>
  <c r="Z130" i="37"/>
  <c r="AJ130" i="37" s="1"/>
  <c r="AB184" i="37"/>
  <c r="AK184" i="37" s="1"/>
  <c r="V75" i="37"/>
  <c r="AH75" i="37" s="1"/>
  <c r="BF406" i="37"/>
  <c r="BB708" i="37"/>
  <c r="BF708" i="37" s="1"/>
  <c r="BF608" i="37"/>
  <c r="AB110" i="37"/>
  <c r="AK110" i="37" s="1"/>
  <c r="AB90" i="37"/>
  <c r="AK90" i="37" s="1"/>
  <c r="X271" i="37"/>
  <c r="AI271" i="37" s="1"/>
  <c r="AN130" i="37"/>
  <c r="AN184" i="37"/>
  <c r="Z268" i="37"/>
  <c r="AJ268" i="37" s="1"/>
  <c r="V177" i="37"/>
  <c r="AH177" i="37" s="1"/>
  <c r="X5" i="37"/>
  <c r="AI5" i="37" s="1"/>
  <c r="V45" i="37"/>
  <c r="AH45" i="37" s="1"/>
  <c r="V268" i="37"/>
  <c r="AH268" i="37" s="1"/>
  <c r="V184" i="37"/>
  <c r="AH184" i="37" s="1"/>
  <c r="BF449" i="37"/>
  <c r="BF733" i="37"/>
  <c r="AV708" i="37"/>
  <c r="BF318" i="37"/>
  <c r="BF493" i="37"/>
  <c r="V46" i="37"/>
  <c r="AH46" i="37" s="1"/>
  <c r="AU130" i="37"/>
  <c r="AU184" i="37"/>
  <c r="Z216" i="37"/>
  <c r="AJ216" i="37" s="1"/>
  <c r="BF543" i="37"/>
  <c r="BF593" i="37"/>
  <c r="AO708" i="37"/>
  <c r="BC334" i="37"/>
  <c r="AI334" i="37"/>
  <c r="AP334" i="37"/>
  <c r="AW334" i="37"/>
  <c r="AB271" i="37"/>
  <c r="AK271" i="37" s="1"/>
  <c r="AN158" i="37"/>
  <c r="X90" i="37"/>
  <c r="AI90" i="37" s="1"/>
  <c r="Z146" i="37"/>
  <c r="AJ146" i="37" s="1"/>
  <c r="T130" i="37"/>
  <c r="AU247" i="37"/>
  <c r="X252" i="37"/>
  <c r="AI252" i="37" s="1"/>
  <c r="BF462" i="37"/>
  <c r="BF425" i="37"/>
  <c r="BF714" i="37"/>
  <c r="AU271" i="37"/>
  <c r="AU158" i="37"/>
  <c r="AN90" i="37"/>
  <c r="AN146" i="37"/>
  <c r="AB130" i="37"/>
  <c r="AK130" i="37" s="1"/>
  <c r="AU246" i="37"/>
  <c r="BF671" i="37"/>
  <c r="BF461" i="37"/>
  <c r="AN185" i="37"/>
  <c r="AU146" i="37"/>
  <c r="T246" i="37"/>
  <c r="BF640" i="37"/>
  <c r="BF695" i="37"/>
  <c r="BF700" i="37"/>
  <c r="AU90" i="37"/>
  <c r="AB158" i="37"/>
  <c r="AK158" i="37" s="1"/>
  <c r="V90" i="37"/>
  <c r="AH90" i="37" s="1"/>
  <c r="V246" i="37"/>
  <c r="AH246" i="37" s="1"/>
  <c r="BF403" i="37"/>
  <c r="AL441" i="37"/>
  <c r="AM441" i="37" s="1"/>
  <c r="X130" i="37"/>
  <c r="AI130" i="37" s="1"/>
  <c r="T158" i="37"/>
  <c r="X266" i="37"/>
  <c r="AI266" i="37" s="1"/>
  <c r="X246" i="37"/>
  <c r="AI246" i="37" s="1"/>
  <c r="V158" i="37"/>
  <c r="AH158" i="37" s="1"/>
  <c r="BF589" i="37"/>
  <c r="BF581" i="37"/>
  <c r="BF364" i="37"/>
  <c r="AN271" i="37"/>
  <c r="T90" i="37"/>
  <c r="BF400" i="37"/>
  <c r="BF348" i="37"/>
  <c r="AK301" i="37"/>
  <c r="AR301" i="37"/>
  <c r="AY301" i="37"/>
  <c r="Z187" i="37"/>
  <c r="AJ187" i="37" s="1"/>
  <c r="X213" i="37"/>
  <c r="AI213" i="37" s="1"/>
  <c r="AU213" i="37"/>
  <c r="AG161" i="37"/>
  <c r="V161" i="37"/>
  <c r="AH161" i="37" s="1"/>
  <c r="AS682" i="37"/>
  <c r="AT682" i="37" s="1"/>
  <c r="AZ682" i="37"/>
  <c r="BA682" i="37" s="1"/>
  <c r="AD682" i="37"/>
  <c r="AE682" i="37" s="1"/>
  <c r="AB64" i="37"/>
  <c r="AK64" i="37" s="1"/>
  <c r="AN43" i="37"/>
  <c r="AB187" i="37"/>
  <c r="AK187" i="37" s="1"/>
  <c r="T216" i="37"/>
  <c r="AG69" i="37"/>
  <c r="AN69" i="37"/>
  <c r="AG56" i="37"/>
  <c r="AB56" i="37"/>
  <c r="AK56" i="37" s="1"/>
  <c r="Z56" i="37"/>
  <c r="AJ56" i="37" s="1"/>
  <c r="AG261" i="37"/>
  <c r="AB261" i="37"/>
  <c r="AK261" i="37" s="1"/>
  <c r="Z261" i="37"/>
  <c r="AJ261" i="37" s="1"/>
  <c r="AK557" i="37"/>
  <c r="AR557" i="37"/>
  <c r="AY557" i="37"/>
  <c r="AK310" i="37"/>
  <c r="AR310" i="37"/>
  <c r="AY310" i="37"/>
  <c r="BC705" i="37"/>
  <c r="AW705" i="37"/>
  <c r="AI705" i="37"/>
  <c r="AP705" i="37"/>
  <c r="AZ516" i="37"/>
  <c r="BA516" i="37" s="1"/>
  <c r="AS516" i="37"/>
  <c r="AT516" i="37" s="1"/>
  <c r="AD516" i="37"/>
  <c r="AE516" i="37" s="1"/>
  <c r="Z64" i="37"/>
  <c r="AJ64" i="37" s="1"/>
  <c r="X111" i="37"/>
  <c r="AI111" i="37" s="1"/>
  <c r="Z291" i="37"/>
  <c r="AJ291" i="37" s="1"/>
  <c r="AN187" i="37"/>
  <c r="AK125" i="37"/>
  <c r="AY125" i="37"/>
  <c r="AH104" i="37"/>
  <c r="AV104" i="37"/>
  <c r="BD310" i="37"/>
  <c r="AJ310" i="37"/>
  <c r="AQ310" i="37"/>
  <c r="AX310" i="37"/>
  <c r="BF577" i="37"/>
  <c r="AG22" i="37"/>
  <c r="X22" i="37"/>
  <c r="AI22" i="37" s="1"/>
  <c r="AL22" i="37" s="1"/>
  <c r="AY475" i="37"/>
  <c r="AK475" i="37"/>
  <c r="AR475" i="37"/>
  <c r="BC310" i="37"/>
  <c r="AI310" i="37"/>
  <c r="AP310" i="37"/>
  <c r="AW310" i="37"/>
  <c r="AS585" i="37"/>
  <c r="AT585" i="37" s="1"/>
  <c r="AZ585" i="37"/>
  <c r="BA585" i="37" s="1"/>
  <c r="AD585" i="37"/>
  <c r="AE585" i="37" s="1"/>
  <c r="BC729" i="37"/>
  <c r="AW729" i="37"/>
  <c r="AP729" i="37"/>
  <c r="AI729" i="37"/>
  <c r="BC371" i="37"/>
  <c r="AI371" i="37"/>
  <c r="AP371" i="37"/>
  <c r="AW371" i="37"/>
  <c r="AH310" i="37"/>
  <c r="AO310" i="37"/>
  <c r="AV310" i="37"/>
  <c r="BB310" i="37"/>
  <c r="AC310" i="37"/>
  <c r="AS550" i="37"/>
  <c r="AT550" i="37" s="1"/>
  <c r="AZ550" i="37"/>
  <c r="BA550" i="37" s="1"/>
  <c r="AD550" i="37"/>
  <c r="AE550" i="37" s="1"/>
  <c r="AG43" i="37"/>
  <c r="AU43" i="37"/>
  <c r="AS644" i="37"/>
  <c r="AT644" i="37" s="1"/>
  <c r="AZ644" i="37"/>
  <c r="BA644" i="37" s="1"/>
  <c r="AD644" i="37"/>
  <c r="AE644" i="37" s="1"/>
  <c r="BD681" i="37"/>
  <c r="AX681" i="37"/>
  <c r="AJ681" i="37"/>
  <c r="AQ681" i="37"/>
  <c r="BD481" i="37"/>
  <c r="AJ481" i="37"/>
  <c r="AQ481" i="37"/>
  <c r="AX481" i="37"/>
  <c r="BB656" i="37"/>
  <c r="AO656" i="37"/>
  <c r="AH656" i="37"/>
  <c r="AV656" i="37"/>
  <c r="AC656" i="37"/>
  <c r="AK323" i="37"/>
  <c r="AR323" i="37"/>
  <c r="AY323" i="37"/>
  <c r="BC423" i="37"/>
  <c r="AP423" i="37"/>
  <c r="AW423" i="37"/>
  <c r="AI423" i="37"/>
  <c r="V82" i="37"/>
  <c r="AH82" i="37" s="1"/>
  <c r="V6" i="37"/>
  <c r="AH6" i="37" s="1"/>
  <c r="X83" i="37"/>
  <c r="AI83" i="37" s="1"/>
  <c r="V101" i="37"/>
  <c r="AH101" i="37" s="1"/>
  <c r="AB21" i="37"/>
  <c r="AK21" i="37" s="1"/>
  <c r="AO681" i="37"/>
  <c r="AV681" i="37"/>
  <c r="AH681" i="37"/>
  <c r="BB681" i="37"/>
  <c r="AC681" i="37"/>
  <c r="AS361" i="37"/>
  <c r="AT361" i="37" s="1"/>
  <c r="AZ361" i="37"/>
  <c r="BA361" i="37" s="1"/>
  <c r="AD361" i="37"/>
  <c r="AE361" i="37" s="1"/>
  <c r="BD323" i="37"/>
  <c r="AJ323" i="37"/>
  <c r="AQ323" i="37"/>
  <c r="AX323" i="37"/>
  <c r="X6" i="37"/>
  <c r="AI6" i="37" s="1"/>
  <c r="AU123" i="37"/>
  <c r="AN211" i="37"/>
  <c r="AS356" i="37"/>
  <c r="AT356" i="37" s="1"/>
  <c r="AZ356" i="37"/>
  <c r="BA356" i="37" s="1"/>
  <c r="AD356" i="37"/>
  <c r="AE356" i="37" s="1"/>
  <c r="AG74" i="37"/>
  <c r="T74" i="37"/>
  <c r="AU74" i="37"/>
  <c r="AZ737" i="37"/>
  <c r="BA737" i="37" s="1"/>
  <c r="AS737" i="37"/>
  <c r="AT737" i="37" s="1"/>
  <c r="AD737" i="37"/>
  <c r="AE737" i="37" s="1"/>
  <c r="AS573" i="37"/>
  <c r="AT573" i="37" s="1"/>
  <c r="AZ573" i="37"/>
  <c r="BA573" i="37" s="1"/>
  <c r="AD573" i="37"/>
  <c r="AE573" i="37" s="1"/>
  <c r="AK495" i="37"/>
  <c r="AR495" i="37"/>
  <c r="AY495" i="37"/>
  <c r="AU82" i="37"/>
  <c r="AS421" i="37"/>
  <c r="AT421" i="37" s="1"/>
  <c r="AZ421" i="37"/>
  <c r="BA421" i="37" s="1"/>
  <c r="AD421" i="37"/>
  <c r="AE421" i="37" s="1"/>
  <c r="BC721" i="37"/>
  <c r="AW721" i="37"/>
  <c r="AI721" i="37"/>
  <c r="AP721" i="37"/>
  <c r="AK552" i="37"/>
  <c r="AR552" i="37"/>
  <c r="AY552" i="37"/>
  <c r="AG97" i="37"/>
  <c r="T97" i="37"/>
  <c r="AU97" i="37"/>
  <c r="AS403" i="37"/>
  <c r="AT403" i="37" s="1"/>
  <c r="AZ403" i="37"/>
  <c r="BA403" i="37" s="1"/>
  <c r="AD403" i="37"/>
  <c r="AE403" i="37" s="1"/>
  <c r="BB707" i="37"/>
  <c r="AV707" i="37"/>
  <c r="AO707" i="37"/>
  <c r="AH707" i="37"/>
  <c r="AC707" i="37"/>
  <c r="AK472" i="37"/>
  <c r="AR472" i="37"/>
  <c r="AY472" i="37"/>
  <c r="AL697" i="37"/>
  <c r="AM697" i="37" s="1"/>
  <c r="AU265" i="37"/>
  <c r="AR410" i="37"/>
  <c r="AY410" i="37"/>
  <c r="AK410" i="37"/>
  <c r="AG164" i="37"/>
  <c r="AB164" i="37"/>
  <c r="AK164" i="37" s="1"/>
  <c r="AO125" i="37"/>
  <c r="BD410" i="37"/>
  <c r="AX410" i="37"/>
  <c r="AJ410" i="37"/>
  <c r="AQ410" i="37"/>
  <c r="AS604" i="37"/>
  <c r="AT604" i="37" s="1"/>
  <c r="AZ604" i="37"/>
  <c r="BA604" i="37" s="1"/>
  <c r="AD604" i="37"/>
  <c r="AE604" i="37" s="1"/>
  <c r="AY641" i="37"/>
  <c r="AK641" i="37"/>
  <c r="AR641" i="37"/>
  <c r="AU21" i="37"/>
  <c r="V171" i="37"/>
  <c r="AH171" i="37" s="1"/>
  <c r="T6" i="37"/>
  <c r="AV410" i="37"/>
  <c r="BB410" i="37"/>
  <c r="AH410" i="37"/>
  <c r="AO410" i="37"/>
  <c r="AC410" i="37"/>
  <c r="AY699" i="37"/>
  <c r="AK699" i="37"/>
  <c r="AR699" i="37"/>
  <c r="AS609" i="37"/>
  <c r="AT609" i="37" s="1"/>
  <c r="AZ609" i="37"/>
  <c r="BA609" i="37" s="1"/>
  <c r="AD609" i="37"/>
  <c r="AE609" i="37" s="1"/>
  <c r="AZ547" i="37"/>
  <c r="BA547" i="37" s="1"/>
  <c r="AS547" i="37"/>
  <c r="AT547" i="37" s="1"/>
  <c r="AD547" i="37"/>
  <c r="AE547" i="37" s="1"/>
  <c r="BC481" i="37"/>
  <c r="AP481" i="37"/>
  <c r="AW481" i="37"/>
  <c r="AI481" i="37"/>
  <c r="AN6" i="37"/>
  <c r="Z246" i="37"/>
  <c r="AJ246" i="37" s="1"/>
  <c r="BC410" i="37"/>
  <c r="AW410" i="37"/>
  <c r="AI410" i="37"/>
  <c r="AP410" i="37"/>
  <c r="AU6" i="37"/>
  <c r="X123" i="37"/>
  <c r="AI123" i="37" s="1"/>
  <c r="V21" i="37"/>
  <c r="AH21" i="37" s="1"/>
  <c r="AS444" i="37"/>
  <c r="AT444" i="37" s="1"/>
  <c r="AZ444" i="37"/>
  <c r="BA444" i="37" s="1"/>
  <c r="AD444" i="37"/>
  <c r="BF441" i="37"/>
  <c r="AN21" i="37"/>
  <c r="AN171" i="37"/>
  <c r="AB182" i="37"/>
  <c r="AK182" i="37" s="1"/>
  <c r="AN182" i="37"/>
  <c r="AG255" i="37"/>
  <c r="AN255" i="37"/>
  <c r="AB255" i="37"/>
  <c r="AK255" i="37" s="1"/>
  <c r="AG107" i="37"/>
  <c r="AN107" i="37"/>
  <c r="AB107" i="37"/>
  <c r="AK107" i="37" s="1"/>
  <c r="AG209" i="37"/>
  <c r="AB209" i="37"/>
  <c r="AK209" i="37" s="1"/>
  <c r="Z209" i="37"/>
  <c r="AJ209" i="37" s="1"/>
  <c r="AG122" i="37"/>
  <c r="T122" i="37"/>
  <c r="AG160" i="37"/>
  <c r="T160" i="37"/>
  <c r="AG257" i="37"/>
  <c r="AB257" i="37"/>
  <c r="AK257" i="37" s="1"/>
  <c r="Z257" i="37"/>
  <c r="AJ257" i="37" s="1"/>
  <c r="BC681" i="37"/>
  <c r="AI681" i="37"/>
  <c r="AP681" i="37"/>
  <c r="AW681" i="37"/>
  <c r="BB125" i="37"/>
  <c r="AV125" i="37"/>
  <c r="BF361" i="37"/>
  <c r="X171" i="37"/>
  <c r="AI171" i="37" s="1"/>
  <c r="AN242" i="37"/>
  <c r="AS453" i="37"/>
  <c r="AT453" i="37" s="1"/>
  <c r="AZ453" i="37"/>
  <c r="BA453" i="37" s="1"/>
  <c r="AD453" i="37"/>
  <c r="AW506" i="37"/>
  <c r="AI506" i="37"/>
  <c r="AP506" i="37"/>
  <c r="BC506" i="37"/>
  <c r="BC331" i="37"/>
  <c r="AP331" i="37"/>
  <c r="AW331" i="37"/>
  <c r="AI331" i="37"/>
  <c r="Z6" i="37"/>
  <c r="AJ6" i="37" s="1"/>
  <c r="AB6" i="37"/>
  <c r="AK6" i="37" s="1"/>
  <c r="V192" i="37"/>
  <c r="AH192" i="37" s="1"/>
  <c r="AU71" i="37"/>
  <c r="Z171" i="37"/>
  <c r="AJ171" i="37" s="1"/>
  <c r="V50" i="37"/>
  <c r="AH50" i="37" s="1"/>
  <c r="AG96" i="37"/>
  <c r="V96" i="37"/>
  <c r="AH96" i="37" s="1"/>
  <c r="T96" i="37"/>
  <c r="AN96" i="37"/>
  <c r="V11" i="37"/>
  <c r="AH11" i="37" s="1"/>
  <c r="AU11" i="37"/>
  <c r="AK76" i="37"/>
  <c r="AY76" i="37"/>
  <c r="AG93" i="37"/>
  <c r="X93" i="37"/>
  <c r="AI93" i="37" s="1"/>
  <c r="AG157" i="37"/>
  <c r="AB157" i="37"/>
  <c r="AK157" i="37" s="1"/>
  <c r="Z157" i="37"/>
  <c r="AJ157" i="37" s="1"/>
  <c r="V157" i="37"/>
  <c r="AH157" i="37" s="1"/>
  <c r="AL157" i="37" s="1"/>
  <c r="AZ690" i="37"/>
  <c r="BA690" i="37" s="1"/>
  <c r="AS690" i="37"/>
  <c r="AT690" i="37" s="1"/>
  <c r="AD690" i="37"/>
  <c r="AE690" i="37" s="1"/>
  <c r="BB389" i="37"/>
  <c r="AV389" i="37"/>
  <c r="AH389" i="37"/>
  <c r="AO389" i="37"/>
  <c r="AC389" i="37"/>
  <c r="BD305" i="37"/>
  <c r="AQ305" i="37"/>
  <c r="AX305" i="37"/>
  <c r="AJ305" i="37"/>
  <c r="BC596" i="37"/>
  <c r="AI596" i="37"/>
  <c r="AP596" i="37"/>
  <c r="AW596" i="37"/>
  <c r="AG254" i="37"/>
  <c r="T254" i="37"/>
  <c r="AG291" i="37"/>
  <c r="V291" i="37"/>
  <c r="AH291" i="37" s="1"/>
  <c r="AZ697" i="37"/>
  <c r="BA697" i="37" s="1"/>
  <c r="AS697" i="37"/>
  <c r="AT697" i="37" s="1"/>
  <c r="AD697" i="37"/>
  <c r="AE697" i="37" s="1"/>
  <c r="AK740" i="37"/>
  <c r="AY740" i="37"/>
  <c r="AR740" i="37"/>
  <c r="AK680" i="37"/>
  <c r="AR680" i="37"/>
  <c r="AY680" i="37"/>
  <c r="AS621" i="37"/>
  <c r="AT621" i="37" s="1"/>
  <c r="AZ621" i="37"/>
  <c r="BA621" i="37" s="1"/>
  <c r="AD621" i="37"/>
  <c r="AE621" i="37" s="1"/>
  <c r="AI32" i="37"/>
  <c r="BC32" i="37"/>
  <c r="AP32" i="37"/>
  <c r="BD740" i="37"/>
  <c r="AJ740" i="37"/>
  <c r="AQ740" i="37"/>
  <c r="AX740" i="37"/>
  <c r="BF614" i="37"/>
  <c r="AG242" i="37"/>
  <c r="T242" i="37"/>
  <c r="AU242" i="37"/>
  <c r="AG231" i="37"/>
  <c r="AU231" i="37"/>
  <c r="AG286" i="37"/>
  <c r="AB286" i="37"/>
  <c r="AK286" i="37" s="1"/>
  <c r="Z286" i="37"/>
  <c r="AJ286" i="37" s="1"/>
  <c r="AH76" i="37"/>
  <c r="BB76" i="37"/>
  <c r="AO76" i="37"/>
  <c r="AG170" i="37"/>
  <c r="AN170" i="37"/>
  <c r="AI280" i="37"/>
  <c r="AW280" i="37"/>
  <c r="AZ645" i="37"/>
  <c r="BA645" i="37" s="1"/>
  <c r="AS645" i="37"/>
  <c r="AT645" i="37" s="1"/>
  <c r="AD645" i="37"/>
  <c r="AE645" i="37" s="1"/>
  <c r="AF683" i="37"/>
  <c r="AV32" i="37"/>
  <c r="AN246" i="37"/>
  <c r="AG194" i="37"/>
  <c r="AN194" i="37"/>
  <c r="AB194" i="37"/>
  <c r="AK194" i="37" s="1"/>
  <c r="V194" i="37"/>
  <c r="AH194" i="37" s="1"/>
  <c r="BF634" i="37"/>
  <c r="AK528" i="37"/>
  <c r="AR528" i="37"/>
  <c r="AY528" i="37"/>
  <c r="AS400" i="37"/>
  <c r="AT400" i="37" s="1"/>
  <c r="AZ400" i="37"/>
  <c r="BA400" i="37" s="1"/>
  <c r="AD400" i="37"/>
  <c r="AE400" i="37" s="1"/>
  <c r="AK386" i="37"/>
  <c r="AR386" i="37"/>
  <c r="AY386" i="37"/>
  <c r="AZ314" i="37"/>
  <c r="BA314" i="37" s="1"/>
  <c r="AS314" i="37"/>
  <c r="AT314" i="37" s="1"/>
  <c r="AD314" i="37"/>
  <c r="AE314" i="37" s="1"/>
  <c r="BF725" i="37"/>
  <c r="AN82" i="37"/>
  <c r="X82" i="37"/>
  <c r="AI82" i="37" s="1"/>
  <c r="BD386" i="37"/>
  <c r="AJ386" i="37"/>
  <c r="AQ386" i="37"/>
  <c r="AX386" i="37"/>
  <c r="AY490" i="37"/>
  <c r="AR490" i="37"/>
  <c r="AK490" i="37"/>
  <c r="BD635" i="37"/>
  <c r="AX635" i="37"/>
  <c r="AJ635" i="37"/>
  <c r="AQ635" i="37"/>
  <c r="AY730" i="37"/>
  <c r="AK730" i="37"/>
  <c r="AR730" i="37"/>
  <c r="AK320" i="37"/>
  <c r="AR320" i="37"/>
  <c r="AY320" i="37"/>
  <c r="BC76" i="37"/>
  <c r="BD381" i="37"/>
  <c r="AX381" i="37"/>
  <c r="AJ381" i="37"/>
  <c r="AQ381" i="37"/>
  <c r="BD490" i="37"/>
  <c r="AQ490" i="37"/>
  <c r="AX490" i="37"/>
  <c r="AJ490" i="37"/>
  <c r="V110" i="37"/>
  <c r="AH110" i="37" s="1"/>
  <c r="Z111" i="37"/>
  <c r="AJ111" i="37" s="1"/>
  <c r="V74" i="37"/>
  <c r="AH74" i="37" s="1"/>
  <c r="AP76" i="37"/>
  <c r="AG298" i="37"/>
  <c r="AB298" i="37"/>
  <c r="AK298" i="37" s="1"/>
  <c r="AN298" i="37"/>
  <c r="X298" i="37"/>
  <c r="AI298" i="37" s="1"/>
  <c r="AU64" i="37"/>
  <c r="AB166" i="37"/>
  <c r="AK166" i="37" s="1"/>
  <c r="AB291" i="37"/>
  <c r="AK291" i="37" s="1"/>
  <c r="Z45" i="37"/>
  <c r="AJ45" i="37" s="1"/>
  <c r="AG216" i="37"/>
  <c r="AN216" i="37"/>
  <c r="AB216" i="37"/>
  <c r="AK216" i="37" s="1"/>
  <c r="AR479" i="37"/>
  <c r="AY479" i="37"/>
  <c r="AK479" i="37"/>
  <c r="AH647" i="37"/>
  <c r="AO647" i="37"/>
  <c r="AV647" i="37"/>
  <c r="BB647" i="37"/>
  <c r="AC647" i="37"/>
  <c r="AO451" i="37"/>
  <c r="AV451" i="37"/>
  <c r="AH451" i="37"/>
  <c r="AC451" i="37"/>
  <c r="BB451" i="37"/>
  <c r="T64" i="37"/>
  <c r="AN166" i="37"/>
  <c r="AN110" i="37"/>
  <c r="AN291" i="37"/>
  <c r="AB45" i="37"/>
  <c r="AK45" i="37" s="1"/>
  <c r="AU187" i="37"/>
  <c r="AN111" i="37"/>
  <c r="T170" i="37"/>
  <c r="Z74" i="37"/>
  <c r="AJ74" i="37" s="1"/>
  <c r="AG251" i="37"/>
  <c r="AN251" i="37"/>
  <c r="AS449" i="37"/>
  <c r="AT449" i="37" s="1"/>
  <c r="AZ449" i="37"/>
  <c r="BA449" i="37" s="1"/>
  <c r="AD449" i="37"/>
  <c r="BD479" i="37"/>
  <c r="AX479" i="37"/>
  <c r="AQ479" i="37"/>
  <c r="AJ479" i="37"/>
  <c r="AG75" i="37"/>
  <c r="Z75" i="37"/>
  <c r="AJ75" i="37" s="1"/>
  <c r="X75" i="37"/>
  <c r="AI75" i="37" s="1"/>
  <c r="T75" i="37"/>
  <c r="BB510" i="37"/>
  <c r="AH510" i="37"/>
  <c r="AO510" i="37"/>
  <c r="AV510" i="37"/>
  <c r="AC510" i="37"/>
  <c r="BB515" i="37"/>
  <c r="AO515" i="37"/>
  <c r="AH515" i="37"/>
  <c r="AV515" i="37"/>
  <c r="AC515" i="37"/>
  <c r="BD637" i="37"/>
  <c r="AJ637" i="37"/>
  <c r="AX637" i="37"/>
  <c r="AQ637" i="37"/>
  <c r="AG50" i="37"/>
  <c r="AN50" i="37"/>
  <c r="AB50" i="37"/>
  <c r="AK50" i="37" s="1"/>
  <c r="T50" i="37"/>
  <c r="AU110" i="37"/>
  <c r="X166" i="37"/>
  <c r="AI166" i="37" s="1"/>
  <c r="T110" i="37"/>
  <c r="T111" i="37"/>
  <c r="AN74" i="37"/>
  <c r="AE307" i="37"/>
  <c r="AF307" i="37"/>
  <c r="BC386" i="37"/>
  <c r="AI386" i="37"/>
  <c r="AP386" i="37"/>
  <c r="AW386" i="37"/>
  <c r="AN64" i="37"/>
  <c r="Z166" i="37"/>
  <c r="AJ166" i="37" s="1"/>
  <c r="X291" i="37"/>
  <c r="AI291" i="37" s="1"/>
  <c r="BC381" i="37"/>
  <c r="AW381" i="37"/>
  <c r="AP381" i="37"/>
  <c r="AI381" i="37"/>
  <c r="BC647" i="37"/>
  <c r="AI647" i="37"/>
  <c r="AP647" i="37"/>
  <c r="AW647" i="37"/>
  <c r="X110" i="37"/>
  <c r="AI110" i="37" s="1"/>
  <c r="AB111" i="37"/>
  <c r="AK111" i="37" s="1"/>
  <c r="AU170" i="37"/>
  <c r="X74" i="37"/>
  <c r="AI74" i="37" s="1"/>
  <c r="AV76" i="37"/>
  <c r="AH557" i="37"/>
  <c r="AO557" i="37"/>
  <c r="AV557" i="37"/>
  <c r="BB557" i="37"/>
  <c r="AC557" i="37"/>
  <c r="BB381" i="37"/>
  <c r="AV381" i="37"/>
  <c r="AH381" i="37"/>
  <c r="AO381" i="37"/>
  <c r="AC381" i="37"/>
  <c r="V64" i="37"/>
  <c r="AH64" i="37" s="1"/>
  <c r="AL64" i="37" s="1"/>
  <c r="AM64" i="37" s="1"/>
  <c r="Z110" i="37"/>
  <c r="AJ110" i="37" s="1"/>
  <c r="AU291" i="37"/>
  <c r="AU50" i="37"/>
  <c r="T187" i="37"/>
  <c r="AU298" i="37"/>
  <c r="AU111" i="37"/>
  <c r="X170" i="37"/>
  <c r="AI170" i="37" s="1"/>
  <c r="AB74" i="37"/>
  <c r="AK74" i="37" s="1"/>
  <c r="V170" i="37"/>
  <c r="AH170" i="37" s="1"/>
  <c r="AL170" i="37" s="1"/>
  <c r="AG19" i="37"/>
  <c r="X19" i="37"/>
  <c r="AI19" i="37" s="1"/>
  <c r="AS577" i="37"/>
  <c r="AT577" i="37" s="1"/>
  <c r="AZ577" i="37"/>
  <c r="BA577" i="37" s="1"/>
  <c r="AD577" i="37"/>
  <c r="AE577" i="37" s="1"/>
  <c r="BC479" i="37"/>
  <c r="AP479" i="37"/>
  <c r="AW479" i="37"/>
  <c r="AI479" i="37"/>
  <c r="AS415" i="37"/>
  <c r="AT415" i="37" s="1"/>
  <c r="AZ415" i="37"/>
  <c r="BA415" i="37" s="1"/>
  <c r="AD415" i="37"/>
  <c r="AE415" i="37" s="1"/>
  <c r="AS326" i="37"/>
  <c r="AT326" i="37" s="1"/>
  <c r="AZ326" i="37"/>
  <c r="BA326" i="37" s="1"/>
  <c r="AD326" i="37"/>
  <c r="AE326" i="37" s="1"/>
  <c r="BF592" i="37"/>
  <c r="AR647" i="37"/>
  <c r="AY647" i="37"/>
  <c r="AK647" i="37"/>
  <c r="BF571" i="37"/>
  <c r="BF718" i="37"/>
  <c r="BC658" i="37"/>
  <c r="AI658" i="37"/>
  <c r="AP658" i="37"/>
  <c r="AW658" i="37"/>
  <c r="AS462" i="37"/>
  <c r="AT462" i="37" s="1"/>
  <c r="AZ462" i="37"/>
  <c r="BA462" i="37" s="1"/>
  <c r="AD462" i="37"/>
  <c r="BF709" i="37"/>
  <c r="BC496" i="37"/>
  <c r="AI496" i="37"/>
  <c r="AP496" i="37"/>
  <c r="AW496" i="37"/>
  <c r="BD707" i="37"/>
  <c r="AX707" i="37"/>
  <c r="AJ707" i="37"/>
  <c r="AQ707" i="37"/>
  <c r="AS469" i="37"/>
  <c r="AT469" i="37" s="1"/>
  <c r="AZ469" i="37"/>
  <c r="BA469" i="37" s="1"/>
  <c r="AD469" i="37"/>
  <c r="AE469" i="37" s="1"/>
  <c r="AS412" i="37"/>
  <c r="AT412" i="37" s="1"/>
  <c r="AZ412" i="37"/>
  <c r="BA412" i="37" s="1"/>
  <c r="AD412" i="37"/>
  <c r="AE412" i="37" s="1"/>
  <c r="BD423" i="37"/>
  <c r="AX423" i="37"/>
  <c r="AJ423" i="37"/>
  <c r="AQ423" i="37"/>
  <c r="AO526" i="37"/>
  <c r="AH526" i="37"/>
  <c r="AV526" i="37"/>
  <c r="BB526" i="37"/>
  <c r="AC526" i="37"/>
  <c r="AF590" i="37"/>
  <c r="BD371" i="37"/>
  <c r="AJ371" i="37"/>
  <c r="AQ371" i="37"/>
  <c r="AX371" i="37"/>
  <c r="BF550" i="37"/>
  <c r="BB373" i="37"/>
  <c r="AO373" i="37"/>
  <c r="AH373" i="37"/>
  <c r="AV373" i="37"/>
  <c r="AC373" i="37"/>
  <c r="BC515" i="37"/>
  <c r="AI515" i="37"/>
  <c r="AP515" i="37"/>
  <c r="AW515" i="37"/>
  <c r="AS640" i="37"/>
  <c r="AT640" i="37" s="1"/>
  <c r="AZ640" i="37"/>
  <c r="BA640" i="37" s="1"/>
  <c r="AD640" i="37"/>
  <c r="AE640" i="37" s="1"/>
  <c r="BD705" i="37"/>
  <c r="AX705" i="37"/>
  <c r="AJ705" i="37"/>
  <c r="AQ705" i="37"/>
  <c r="AF424" i="37"/>
  <c r="BD656" i="37"/>
  <c r="AX656" i="37"/>
  <c r="AJ656" i="37"/>
  <c r="AQ656" i="37"/>
  <c r="AS642" i="37"/>
  <c r="AT642" i="37" s="1"/>
  <c r="AZ642" i="37"/>
  <c r="BA642" i="37" s="1"/>
  <c r="AD642" i="37"/>
  <c r="AE642" i="37" s="1"/>
  <c r="AR305" i="37"/>
  <c r="AY305" i="37"/>
  <c r="AK305" i="37"/>
  <c r="BD331" i="37"/>
  <c r="AQ331" i="37"/>
  <c r="AX331" i="37"/>
  <c r="AJ331" i="37"/>
  <c r="BF660" i="37"/>
  <c r="BB302" i="37"/>
  <c r="AH302" i="37"/>
  <c r="AO302" i="37"/>
  <c r="AV302" i="37"/>
  <c r="AC302" i="37"/>
  <c r="AY637" i="37"/>
  <c r="AK637" i="37"/>
  <c r="AR637" i="37"/>
  <c r="BF682" i="37"/>
  <c r="AS524" i="37"/>
  <c r="AT524" i="37" s="1"/>
  <c r="AZ524" i="37"/>
  <c r="BA524" i="37" s="1"/>
  <c r="AD524" i="37"/>
  <c r="AE524" i="37" s="1"/>
  <c r="BF356" i="37"/>
  <c r="BF542" i="37"/>
  <c r="AH624" i="37"/>
  <c r="AO624" i="37"/>
  <c r="AV624" i="37"/>
  <c r="BB624" i="37"/>
  <c r="AC624" i="37"/>
  <c r="AZ313" i="37"/>
  <c r="BA313" i="37" s="1"/>
  <c r="AS313" i="37"/>
  <c r="AT313" i="37" s="1"/>
  <c r="AD313" i="37"/>
  <c r="AE313" i="37" s="1"/>
  <c r="AZ698" i="37"/>
  <c r="BA698" i="37" s="1"/>
  <c r="AS698" i="37"/>
  <c r="AT698" i="37" s="1"/>
  <c r="AD698" i="37"/>
  <c r="AE698" i="37" s="1"/>
  <c r="AZ419" i="37"/>
  <c r="BA419" i="37" s="1"/>
  <c r="AS419" i="37"/>
  <c r="AT419" i="37" s="1"/>
  <c r="AD419" i="37"/>
  <c r="AE419" i="37" s="1"/>
  <c r="BC730" i="37"/>
  <c r="AI730" i="37"/>
  <c r="AW730" i="37"/>
  <c r="AP730" i="37"/>
  <c r="AO423" i="37"/>
  <c r="AV423" i="37"/>
  <c r="AH423" i="37"/>
  <c r="AC423" i="37"/>
  <c r="BB423" i="37"/>
  <c r="AO495" i="37"/>
  <c r="AH495" i="37"/>
  <c r="AV495" i="37"/>
  <c r="BB495" i="37"/>
  <c r="AC495" i="37"/>
  <c r="AJ472" i="37"/>
  <c r="AQ472" i="37"/>
  <c r="AX472" i="37"/>
  <c r="BD472" i="37"/>
  <c r="BB371" i="37"/>
  <c r="AH371" i="37"/>
  <c r="AO371" i="37"/>
  <c r="AV371" i="37"/>
  <c r="AC371" i="37"/>
  <c r="BD320" i="37"/>
  <c r="AJ320" i="37"/>
  <c r="AQ320" i="37"/>
  <c r="AX320" i="37"/>
  <c r="BF677" i="37"/>
  <c r="AY515" i="37"/>
  <c r="AK515" i="37"/>
  <c r="AR515" i="37"/>
  <c r="BF623" i="37"/>
  <c r="AO705" i="37"/>
  <c r="AH705" i="37"/>
  <c r="AV705" i="37"/>
  <c r="BB705" i="37"/>
  <c r="AC705" i="37"/>
  <c r="BD528" i="37"/>
  <c r="AJ528" i="37"/>
  <c r="AQ528" i="37"/>
  <c r="AX528" i="37"/>
  <c r="AR520" i="37"/>
  <c r="AY520" i="37"/>
  <c r="AK520" i="37"/>
  <c r="BC305" i="37"/>
  <c r="AP305" i="37"/>
  <c r="AW305" i="37"/>
  <c r="AI305" i="37"/>
  <c r="AO331" i="37"/>
  <c r="AV331" i="37"/>
  <c r="BB331" i="37"/>
  <c r="AH331" i="37"/>
  <c r="AC331" i="37"/>
  <c r="AZ646" i="37"/>
  <c r="BA646" i="37" s="1"/>
  <c r="AS646" i="37"/>
  <c r="AT646" i="37" s="1"/>
  <c r="AD646" i="37"/>
  <c r="AE646" i="37" s="1"/>
  <c r="BC637" i="37"/>
  <c r="AP637" i="37"/>
  <c r="AI637" i="37"/>
  <c r="AW637" i="37"/>
  <c r="AK553" i="37"/>
  <c r="AR553" i="37"/>
  <c r="AY553" i="37"/>
  <c r="BD475" i="37"/>
  <c r="AJ475" i="37"/>
  <c r="AQ475" i="37"/>
  <c r="AX475" i="37"/>
  <c r="AF606" i="37"/>
  <c r="BD476" i="37"/>
  <c r="AX476" i="37"/>
  <c r="AQ476" i="37"/>
  <c r="AJ476" i="37"/>
  <c r="AK648" i="37"/>
  <c r="AR648" i="37"/>
  <c r="AY648" i="37"/>
  <c r="BB596" i="37"/>
  <c r="AH596" i="37"/>
  <c r="AV596" i="37"/>
  <c r="AO596" i="37"/>
  <c r="AC596" i="37"/>
  <c r="AC376" i="37"/>
  <c r="AY376" i="37"/>
  <c r="AK376" i="37"/>
  <c r="AR376" i="37"/>
  <c r="AZ701" i="37"/>
  <c r="BA701" i="37" s="1"/>
  <c r="AS701" i="37"/>
  <c r="AT701" i="37" s="1"/>
  <c r="AD701" i="37"/>
  <c r="AE701" i="37" s="1"/>
  <c r="BD730" i="37"/>
  <c r="AX730" i="37"/>
  <c r="AJ730" i="37"/>
  <c r="AQ730" i="37"/>
  <c r="AZ327" i="37"/>
  <c r="BA327" i="37" s="1"/>
  <c r="AS327" i="37"/>
  <c r="AT327" i="37" s="1"/>
  <c r="AD327" i="37"/>
  <c r="AE327" i="37" s="1"/>
  <c r="AZ602" i="37"/>
  <c r="BA602" i="37" s="1"/>
  <c r="AS602" i="37"/>
  <c r="AT602" i="37" s="1"/>
  <c r="AD602" i="37"/>
  <c r="AE602" i="37" s="1"/>
  <c r="BC472" i="37"/>
  <c r="AI472" i="37"/>
  <c r="AP472" i="37"/>
  <c r="AW472" i="37"/>
  <c r="AS574" i="37"/>
  <c r="AT574" i="37" s="1"/>
  <c r="AZ574" i="37"/>
  <c r="BA574" i="37" s="1"/>
  <c r="AD574" i="37"/>
  <c r="AE574" i="37" s="1"/>
  <c r="AY522" i="37"/>
  <c r="AR522" i="37"/>
  <c r="AK522" i="37"/>
  <c r="BC320" i="37"/>
  <c r="AI320" i="37"/>
  <c r="AP320" i="37"/>
  <c r="AW320" i="37"/>
  <c r="AK555" i="37"/>
  <c r="AR555" i="37"/>
  <c r="AY555" i="37"/>
  <c r="BC368" i="37"/>
  <c r="AP368" i="37"/>
  <c r="AW368" i="37"/>
  <c r="AI368" i="37"/>
  <c r="AS623" i="37"/>
  <c r="AT623" i="37" s="1"/>
  <c r="AZ623" i="37"/>
  <c r="BA623" i="37" s="1"/>
  <c r="AD623" i="37"/>
  <c r="AE623" i="37" s="1"/>
  <c r="BD520" i="37"/>
  <c r="AX520" i="37"/>
  <c r="AQ520" i="37"/>
  <c r="AJ520" i="37"/>
  <c r="BB305" i="37"/>
  <c r="AO305" i="37"/>
  <c r="AV305" i="37"/>
  <c r="AC305" i="37"/>
  <c r="AH305" i="37"/>
  <c r="AL305" i="37" s="1"/>
  <c r="AM305" i="37" s="1"/>
  <c r="AS344" i="37"/>
  <c r="AT344" i="37" s="1"/>
  <c r="AZ344" i="37"/>
  <c r="BA344" i="37" s="1"/>
  <c r="AD344" i="37"/>
  <c r="AE344" i="37" s="1"/>
  <c r="AH637" i="37"/>
  <c r="AL637" i="37" s="1"/>
  <c r="AM637" i="37" s="1"/>
  <c r="AO637" i="37"/>
  <c r="AV637" i="37"/>
  <c r="BB637" i="37"/>
  <c r="AC637" i="37"/>
  <c r="BC553" i="37"/>
  <c r="AP553" i="37"/>
  <c r="AW553" i="37"/>
  <c r="AI553" i="37"/>
  <c r="BC475" i="37"/>
  <c r="AI475" i="37"/>
  <c r="AP475" i="37"/>
  <c r="AW475" i="37"/>
  <c r="AS710" i="37"/>
  <c r="AT710" i="37" s="1"/>
  <c r="AZ710" i="37"/>
  <c r="BA710" i="37" s="1"/>
  <c r="AD710" i="37"/>
  <c r="AE710" i="37" s="1"/>
  <c r="AS633" i="37"/>
  <c r="AT633" i="37" s="1"/>
  <c r="AZ633" i="37"/>
  <c r="BA633" i="37" s="1"/>
  <c r="AD633" i="37"/>
  <c r="AE633" i="37" s="1"/>
  <c r="BF324" i="37"/>
  <c r="BB323" i="37"/>
  <c r="AH323" i="37"/>
  <c r="AO323" i="37"/>
  <c r="AV323" i="37"/>
  <c r="AC323" i="37"/>
  <c r="AO479" i="37"/>
  <c r="AV479" i="37"/>
  <c r="AH479" i="37"/>
  <c r="AC479" i="37"/>
  <c r="BB479" i="37"/>
  <c r="BB386" i="37"/>
  <c r="AH386" i="37"/>
  <c r="AL386" i="37" s="1"/>
  <c r="AM386" i="37" s="1"/>
  <c r="AO386" i="37"/>
  <c r="AV386" i="37"/>
  <c r="AC386" i="37"/>
  <c r="BF326" i="37"/>
  <c r="AS536" i="37"/>
  <c r="AT536" i="37" s="1"/>
  <c r="AZ536" i="37"/>
  <c r="BA536" i="37" s="1"/>
  <c r="AD536" i="37"/>
  <c r="AE536" i="37" s="1"/>
  <c r="BD301" i="37"/>
  <c r="AJ301" i="37"/>
  <c r="AQ301" i="37"/>
  <c r="AX301" i="37"/>
  <c r="AK721" i="37"/>
  <c r="AY721" i="37"/>
  <c r="AR721" i="37"/>
  <c r="BD552" i="37"/>
  <c r="AJ552" i="37"/>
  <c r="AQ552" i="37"/>
  <c r="AX552" i="37"/>
  <c r="BF722" i="37"/>
  <c r="AK392" i="37"/>
  <c r="AR392" i="37"/>
  <c r="AY392" i="37"/>
  <c r="AZ634" i="37"/>
  <c r="BA634" i="37" s="1"/>
  <c r="AS634" i="37"/>
  <c r="AT634" i="37" s="1"/>
  <c r="AD634" i="37"/>
  <c r="AE634" i="37" s="1"/>
  <c r="BD376" i="37"/>
  <c r="AJ376" i="37"/>
  <c r="AQ376" i="37"/>
  <c r="AX376" i="37"/>
  <c r="BF347" i="37"/>
  <c r="AY707" i="37"/>
  <c r="AR707" i="37"/>
  <c r="AK707" i="37"/>
  <c r="AF694" i="37"/>
  <c r="BB730" i="37"/>
  <c r="AV730" i="37"/>
  <c r="AH730" i="37"/>
  <c r="AO730" i="37"/>
  <c r="AC730" i="37"/>
  <c r="BF469" i="37"/>
  <c r="AO472" i="37"/>
  <c r="AV472" i="37"/>
  <c r="AH472" i="37"/>
  <c r="AC472" i="37"/>
  <c r="BB472" i="37"/>
  <c r="BD522" i="37"/>
  <c r="AQ522" i="37"/>
  <c r="AX522" i="37"/>
  <c r="AJ522" i="37"/>
  <c r="AK470" i="37"/>
  <c r="AR470" i="37"/>
  <c r="AY470" i="37"/>
  <c r="BB320" i="37"/>
  <c r="AH320" i="37"/>
  <c r="AO320" i="37"/>
  <c r="AV320" i="37"/>
  <c r="AC320" i="37"/>
  <c r="BD555" i="37"/>
  <c r="AJ555" i="37"/>
  <c r="AQ555" i="37"/>
  <c r="AX555" i="37"/>
  <c r="AO368" i="37"/>
  <c r="AV368" i="37"/>
  <c r="AH368" i="37"/>
  <c r="AC368" i="37"/>
  <c r="BB368" i="37"/>
  <c r="AS630" i="37"/>
  <c r="AT630" i="37" s="1"/>
  <c r="AZ630" i="37"/>
  <c r="BA630" i="37" s="1"/>
  <c r="AD630" i="37"/>
  <c r="AE630" i="37" s="1"/>
  <c r="BC520" i="37"/>
  <c r="AP520" i="37"/>
  <c r="AW520" i="37"/>
  <c r="AI520" i="37"/>
  <c r="BF642" i="37"/>
  <c r="AS732" i="37"/>
  <c r="AT732" i="37" s="1"/>
  <c r="AZ732" i="37"/>
  <c r="BA732" i="37" s="1"/>
  <c r="AD732" i="37"/>
  <c r="AE732" i="37" s="1"/>
  <c r="AO384" i="37"/>
  <c r="AH384" i="37"/>
  <c r="AV384" i="37"/>
  <c r="BB384" i="37"/>
  <c r="AC384" i="37"/>
  <c r="AO553" i="37"/>
  <c r="AV553" i="37"/>
  <c r="AH553" i="37"/>
  <c r="BB553" i="37"/>
  <c r="AC553" i="37"/>
  <c r="BB475" i="37"/>
  <c r="AH475" i="37"/>
  <c r="AO475" i="37"/>
  <c r="AV475" i="37"/>
  <c r="AC475" i="37"/>
  <c r="AY476" i="37"/>
  <c r="AK476" i="37"/>
  <c r="AR476" i="37"/>
  <c r="AS486" i="37"/>
  <c r="AT486" i="37" s="1"/>
  <c r="AZ486" i="37"/>
  <c r="BA486" i="37" s="1"/>
  <c r="AD486" i="37"/>
  <c r="AE486" i="37" s="1"/>
  <c r="BD596" i="37"/>
  <c r="AJ596" i="37"/>
  <c r="AQ596" i="37"/>
  <c r="AX596" i="37"/>
  <c r="BF710" i="37"/>
  <c r="AS324" i="37"/>
  <c r="AT324" i="37" s="1"/>
  <c r="AZ324" i="37"/>
  <c r="BA324" i="37" s="1"/>
  <c r="AD324" i="37"/>
  <c r="AE324" i="37" s="1"/>
  <c r="BF353" i="37"/>
  <c r="AK624" i="37"/>
  <c r="AR624" i="37"/>
  <c r="AY624" i="37"/>
  <c r="AS345" i="37"/>
  <c r="AT345" i="37" s="1"/>
  <c r="AZ345" i="37"/>
  <c r="BA345" i="37" s="1"/>
  <c r="AD345" i="37"/>
  <c r="AE345" i="37" s="1"/>
  <c r="BC301" i="37"/>
  <c r="AI301" i="37"/>
  <c r="AP301" i="37"/>
  <c r="AW301" i="37"/>
  <c r="AS722" i="37"/>
  <c r="AT722" i="37" s="1"/>
  <c r="AZ722" i="37"/>
  <c r="BA722" i="37" s="1"/>
  <c r="AD722" i="37"/>
  <c r="AE722" i="37" s="1"/>
  <c r="BD392" i="37"/>
  <c r="AJ392" i="37"/>
  <c r="AX392" i="37"/>
  <c r="AQ392" i="37"/>
  <c r="AY451" i="37"/>
  <c r="AK451" i="37"/>
  <c r="AR451" i="37"/>
  <c r="AS300" i="37"/>
  <c r="AT300" i="37" s="1"/>
  <c r="AZ300" i="37"/>
  <c r="BA300" i="37" s="1"/>
  <c r="AD300" i="37"/>
  <c r="AE300" i="37" s="1"/>
  <c r="AZ603" i="37"/>
  <c r="BA603" i="37" s="1"/>
  <c r="AS603" i="37"/>
  <c r="AT603" i="37" s="1"/>
  <c r="AD603" i="37"/>
  <c r="AE603" i="37" s="1"/>
  <c r="BC376" i="37"/>
  <c r="AI376" i="37"/>
  <c r="AP376" i="37"/>
  <c r="AW376" i="37"/>
  <c r="BC707" i="37"/>
  <c r="AP707" i="37"/>
  <c r="AI707" i="37"/>
  <c r="AW707" i="37"/>
  <c r="BB446" i="37"/>
  <c r="AH446" i="37"/>
  <c r="AO446" i="37"/>
  <c r="AV446" i="37"/>
  <c r="AC446" i="37"/>
  <c r="BC522" i="37"/>
  <c r="AW522" i="37"/>
  <c r="AI522" i="37"/>
  <c r="AP522" i="37"/>
  <c r="AI555" i="37"/>
  <c r="AP555" i="37"/>
  <c r="AW555" i="37"/>
  <c r="BC555" i="37"/>
  <c r="BD726" i="37"/>
  <c r="AJ726" i="37"/>
  <c r="AX726" i="37"/>
  <c r="AQ726" i="37"/>
  <c r="AR510" i="37"/>
  <c r="AK510" i="37"/>
  <c r="AY510" i="37"/>
  <c r="AK402" i="37"/>
  <c r="AR402" i="37"/>
  <c r="AY402" i="37"/>
  <c r="BF630" i="37"/>
  <c r="AS665" i="37"/>
  <c r="AT665" i="37" s="1"/>
  <c r="AZ665" i="37"/>
  <c r="BA665" i="37" s="1"/>
  <c r="AD665" i="37"/>
  <c r="AE665" i="37" s="1"/>
  <c r="BB520" i="37"/>
  <c r="AV520" i="37"/>
  <c r="AO520" i="37"/>
  <c r="AH520" i="37"/>
  <c r="AC520" i="37"/>
  <c r="AK416" i="37"/>
  <c r="AY416" i="37"/>
  <c r="AR416" i="37"/>
  <c r="AY390" i="37"/>
  <c r="AK390" i="37"/>
  <c r="AR390" i="37"/>
  <c r="AS461" i="37"/>
  <c r="AT461" i="37" s="1"/>
  <c r="AZ461" i="37"/>
  <c r="BA461" i="37" s="1"/>
  <c r="AD461" i="37"/>
  <c r="BB551" i="37"/>
  <c r="AH551" i="37"/>
  <c r="AO551" i="37"/>
  <c r="AV551" i="37"/>
  <c r="AC551" i="37"/>
  <c r="AS669" i="37"/>
  <c r="AT669" i="37" s="1"/>
  <c r="AZ669" i="37"/>
  <c r="BA669" i="37" s="1"/>
  <c r="AD669" i="37"/>
  <c r="AE669" i="37" s="1"/>
  <c r="AL363" i="37"/>
  <c r="AM363" i="37" s="1"/>
  <c r="BF547" i="37"/>
  <c r="BC476" i="37"/>
  <c r="AW476" i="37"/>
  <c r="AI476" i="37"/>
  <c r="AP476" i="37"/>
  <c r="AS513" i="37"/>
  <c r="AT513" i="37" s="1"/>
  <c r="AZ513" i="37"/>
  <c r="BA513" i="37" s="1"/>
  <c r="AD513" i="37"/>
  <c r="AE513" i="37" s="1"/>
  <c r="AL579" i="37"/>
  <c r="AM579" i="37" s="1"/>
  <c r="AS353" i="37"/>
  <c r="AT353" i="37" s="1"/>
  <c r="AZ353" i="37"/>
  <c r="BA353" i="37" s="1"/>
  <c r="AD353" i="37"/>
  <c r="AE353" i="37" s="1"/>
  <c r="BF345" i="37"/>
  <c r="BB301" i="37"/>
  <c r="AH301" i="37"/>
  <c r="AO301" i="37"/>
  <c r="AV301" i="37"/>
  <c r="AC301" i="37"/>
  <c r="BC392" i="37"/>
  <c r="AI392" i="37"/>
  <c r="AP392" i="37"/>
  <c r="AW392" i="37"/>
  <c r="AZ483" i="37"/>
  <c r="BA483" i="37" s="1"/>
  <c r="AS483" i="37"/>
  <c r="AT483" i="37" s="1"/>
  <c r="AD483" i="37"/>
  <c r="AE483" i="37" s="1"/>
  <c r="BD451" i="37"/>
  <c r="AJ451" i="37"/>
  <c r="AX451" i="37"/>
  <c r="AQ451" i="37"/>
  <c r="BF300" i="37"/>
  <c r="AH376" i="37"/>
  <c r="AO376" i="37"/>
  <c r="BB376" i="37"/>
  <c r="AV376" i="37"/>
  <c r="BF698" i="37"/>
  <c r="BF419" i="37"/>
  <c r="AR500" i="37"/>
  <c r="AY500" i="37"/>
  <c r="AK500" i="37"/>
  <c r="AF548" i="37"/>
  <c r="AS676" i="37"/>
  <c r="AT676" i="37" s="1"/>
  <c r="AZ676" i="37"/>
  <c r="BA676" i="37" s="1"/>
  <c r="AD676" i="37"/>
  <c r="AE676" i="37" s="1"/>
  <c r="AZ406" i="37"/>
  <c r="BA406" i="37" s="1"/>
  <c r="AS406" i="37"/>
  <c r="AT406" i="37" s="1"/>
  <c r="AD406" i="37"/>
  <c r="AE406" i="37" s="1"/>
  <c r="AZ561" i="37"/>
  <c r="BA561" i="37" s="1"/>
  <c r="AS561" i="37"/>
  <c r="AT561" i="37" s="1"/>
  <c r="AD561" i="37"/>
  <c r="AE561" i="37" s="1"/>
  <c r="AR719" i="37"/>
  <c r="AK719" i="37"/>
  <c r="AY719" i="37"/>
  <c r="BB522" i="37"/>
  <c r="AV522" i="37"/>
  <c r="AH522" i="37"/>
  <c r="AO522" i="37"/>
  <c r="AC522" i="37"/>
  <c r="BF355" i="37"/>
  <c r="AS530" i="37"/>
  <c r="AT530" i="37" s="1"/>
  <c r="AZ530" i="37"/>
  <c r="BA530" i="37" s="1"/>
  <c r="AD530" i="37"/>
  <c r="AE530" i="37" s="1"/>
  <c r="AZ713" i="37"/>
  <c r="BA713" i="37" s="1"/>
  <c r="AS713" i="37"/>
  <c r="AT713" i="37" s="1"/>
  <c r="AD713" i="37"/>
  <c r="AE713" i="37" s="1"/>
  <c r="BB555" i="37"/>
  <c r="AH555" i="37"/>
  <c r="AO555" i="37"/>
  <c r="AV555" i="37"/>
  <c r="AC555" i="37"/>
  <c r="AR726" i="37"/>
  <c r="AK726" i="37"/>
  <c r="AY726" i="37"/>
  <c r="BD510" i="37"/>
  <c r="AQ510" i="37"/>
  <c r="AJ510" i="37"/>
  <c r="AX510" i="37"/>
  <c r="BD402" i="37"/>
  <c r="AJ402" i="37"/>
  <c r="AQ402" i="37"/>
  <c r="AX402" i="37"/>
  <c r="AY535" i="37"/>
  <c r="AK535" i="37"/>
  <c r="AR535" i="37"/>
  <c r="AZ488" i="37"/>
  <c r="BA488" i="37" s="1"/>
  <c r="AS488" i="37"/>
  <c r="AT488" i="37" s="1"/>
  <c r="AD488" i="37"/>
  <c r="AE488" i="37" s="1"/>
  <c r="AK299" i="37"/>
  <c r="AR299" i="37"/>
  <c r="AY299" i="37"/>
  <c r="BD416" i="37"/>
  <c r="AJ416" i="37"/>
  <c r="AQ416" i="37"/>
  <c r="AX416" i="37"/>
  <c r="AS579" i="37"/>
  <c r="AT579" i="37" s="1"/>
  <c r="AZ579" i="37"/>
  <c r="BA579" i="37" s="1"/>
  <c r="AD579" i="37"/>
  <c r="AE579" i="37" s="1"/>
  <c r="AZ459" i="37"/>
  <c r="BA459" i="37" s="1"/>
  <c r="AS459" i="37"/>
  <c r="AT459" i="37" s="1"/>
  <c r="AD459" i="37"/>
  <c r="AK384" i="37"/>
  <c r="AR384" i="37"/>
  <c r="AY384" i="37"/>
  <c r="BD390" i="37"/>
  <c r="AX390" i="37"/>
  <c r="AJ390" i="37"/>
  <c r="AQ390" i="37"/>
  <c r="BF669" i="37"/>
  <c r="BB476" i="37"/>
  <c r="AH476" i="37"/>
  <c r="AO476" i="37"/>
  <c r="AV476" i="37"/>
  <c r="AC476" i="37"/>
  <c r="AS489" i="37"/>
  <c r="AT489" i="37" s="1"/>
  <c r="AZ489" i="37"/>
  <c r="BA489" i="37" s="1"/>
  <c r="AD489" i="37"/>
  <c r="AE489" i="37" s="1"/>
  <c r="BF437" i="37"/>
  <c r="BF621" i="37"/>
  <c r="AS441" i="37"/>
  <c r="AT441" i="37" s="1"/>
  <c r="AZ441" i="37"/>
  <c r="BA441" i="37" s="1"/>
  <c r="AD441" i="37"/>
  <c r="BB392" i="37"/>
  <c r="AV392" i="37"/>
  <c r="AH392" i="37"/>
  <c r="AO392" i="37"/>
  <c r="AC392" i="37"/>
  <c r="BC451" i="37"/>
  <c r="AI451" i="37"/>
  <c r="AW451" i="37"/>
  <c r="AP451" i="37"/>
  <c r="AC500" i="37"/>
  <c r="AV500" i="37"/>
  <c r="AO500" i="37"/>
  <c r="BB500" i="37"/>
  <c r="AH500" i="37"/>
  <c r="AV422" i="37"/>
  <c r="AH422" i="37"/>
  <c r="AO422" i="37"/>
  <c r="AC422" i="37"/>
  <c r="BB422" i="37"/>
  <c r="AY518" i="37"/>
  <c r="AK518" i="37"/>
  <c r="AR518" i="37"/>
  <c r="AS674" i="37"/>
  <c r="AT674" i="37" s="1"/>
  <c r="AZ674" i="37"/>
  <c r="BA674" i="37" s="1"/>
  <c r="AD674" i="37"/>
  <c r="AE674" i="37" s="1"/>
  <c r="BD719" i="37"/>
  <c r="AQ719" i="37"/>
  <c r="AJ719" i="37"/>
  <c r="AX719" i="37"/>
  <c r="AR371" i="37"/>
  <c r="AY371" i="37"/>
  <c r="AK371" i="37"/>
  <c r="AS355" i="37"/>
  <c r="AT355" i="37" s="1"/>
  <c r="AZ355" i="37"/>
  <c r="BA355" i="37" s="1"/>
  <c r="AD355" i="37"/>
  <c r="AE355" i="37" s="1"/>
  <c r="BC726" i="37"/>
  <c r="AI726" i="37"/>
  <c r="AP726" i="37"/>
  <c r="AW726" i="37"/>
  <c r="BC510" i="37"/>
  <c r="AI510" i="37"/>
  <c r="AP510" i="37"/>
  <c r="AW510" i="37"/>
  <c r="BC402" i="37"/>
  <c r="AI402" i="37"/>
  <c r="AP402" i="37"/>
  <c r="AW402" i="37"/>
  <c r="AS466" i="37"/>
  <c r="AT466" i="37" s="1"/>
  <c r="AZ466" i="37"/>
  <c r="BA466" i="37" s="1"/>
  <c r="AD466" i="37"/>
  <c r="AE466" i="37" s="1"/>
  <c r="BD535" i="37"/>
  <c r="AX535" i="37"/>
  <c r="AJ535" i="37"/>
  <c r="AQ535" i="37"/>
  <c r="AS448" i="37"/>
  <c r="AT448" i="37" s="1"/>
  <c r="AZ448" i="37"/>
  <c r="BA448" i="37" s="1"/>
  <c r="AD448" i="37"/>
  <c r="BD299" i="37"/>
  <c r="AJ299" i="37"/>
  <c r="AQ299" i="37"/>
  <c r="AX299" i="37"/>
  <c r="BC416" i="37"/>
  <c r="AI416" i="37"/>
  <c r="AP416" i="37"/>
  <c r="AW416" i="37"/>
  <c r="AZ409" i="37"/>
  <c r="BA409" i="37" s="1"/>
  <c r="AS409" i="37"/>
  <c r="AT409" i="37" s="1"/>
  <c r="AD409" i="37"/>
  <c r="AE409" i="37" s="1"/>
  <c r="BD384" i="37"/>
  <c r="AQ384" i="37"/>
  <c r="AJ384" i="37"/>
  <c r="AX384" i="37"/>
  <c r="BC390" i="37"/>
  <c r="AW390" i="37"/>
  <c r="AI390" i="37"/>
  <c r="AP390" i="37"/>
  <c r="AZ587" i="37"/>
  <c r="BA587" i="37" s="1"/>
  <c r="AS587" i="37"/>
  <c r="AT587" i="37" s="1"/>
  <c r="AD587" i="37"/>
  <c r="AE587" i="37" s="1"/>
  <c r="AS652" i="37"/>
  <c r="AT652" i="37" s="1"/>
  <c r="AZ652" i="37"/>
  <c r="BA652" i="37" s="1"/>
  <c r="AD652" i="37"/>
  <c r="AE652" i="37" s="1"/>
  <c r="AK596" i="37"/>
  <c r="AR596" i="37"/>
  <c r="AY596" i="37"/>
  <c r="AZ435" i="37"/>
  <c r="BA435" i="37" s="1"/>
  <c r="AS435" i="37"/>
  <c r="AT435" i="37" s="1"/>
  <c r="AD435" i="37"/>
  <c r="AE435" i="37" s="1"/>
  <c r="AK413" i="37"/>
  <c r="AR413" i="37"/>
  <c r="AY413" i="37"/>
  <c r="AS437" i="37"/>
  <c r="AT437" i="37" s="1"/>
  <c r="AZ437" i="37"/>
  <c r="BA437" i="37" s="1"/>
  <c r="AD437" i="37"/>
  <c r="AE437" i="37" s="1"/>
  <c r="AZ407" i="37"/>
  <c r="BA407" i="37" s="1"/>
  <c r="AS407" i="37"/>
  <c r="AT407" i="37" s="1"/>
  <c r="AD407" i="37"/>
  <c r="AE407" i="37" s="1"/>
  <c r="BC518" i="37"/>
  <c r="AI518" i="37"/>
  <c r="AP518" i="37"/>
  <c r="AW518" i="37"/>
  <c r="BC719" i="37"/>
  <c r="AI719" i="37"/>
  <c r="AP719" i="37"/>
  <c r="AW719" i="37"/>
  <c r="AS591" i="37"/>
  <c r="AT591" i="37" s="1"/>
  <c r="AZ591" i="37"/>
  <c r="BA591" i="37" s="1"/>
  <c r="AD591" i="37"/>
  <c r="AE591" i="37" s="1"/>
  <c r="BC643" i="37"/>
  <c r="AI643" i="37"/>
  <c r="AP643" i="37"/>
  <c r="AW643" i="37"/>
  <c r="BB726" i="37"/>
  <c r="AO726" i="37"/>
  <c r="AV726" i="37"/>
  <c r="AH726" i="37"/>
  <c r="AC726" i="37"/>
  <c r="AH402" i="37"/>
  <c r="AV402" i="37"/>
  <c r="AO402" i="37"/>
  <c r="BB402" i="37"/>
  <c r="AC402" i="37"/>
  <c r="AK368" i="37"/>
  <c r="AY368" i="37"/>
  <c r="AR368" i="37"/>
  <c r="BC535" i="37"/>
  <c r="AW535" i="37"/>
  <c r="AI535" i="37"/>
  <c r="AP535" i="37"/>
  <c r="BF732" i="37"/>
  <c r="BC299" i="37"/>
  <c r="AI299" i="37"/>
  <c r="AP299" i="37"/>
  <c r="AW299" i="37"/>
  <c r="BB416" i="37"/>
  <c r="AH416" i="37"/>
  <c r="AV416" i="37"/>
  <c r="AO416" i="37"/>
  <c r="AC416" i="37"/>
  <c r="AK580" i="37"/>
  <c r="AR580" i="37"/>
  <c r="AY580" i="37"/>
  <c r="BC384" i="37"/>
  <c r="AP384" i="37"/>
  <c r="AI384" i="37"/>
  <c r="AW384" i="37"/>
  <c r="AH390" i="37"/>
  <c r="AO390" i="37"/>
  <c r="AV390" i="37"/>
  <c r="AC390" i="37"/>
  <c r="BB390" i="37"/>
  <c r="AR551" i="37"/>
  <c r="AK551" i="37"/>
  <c r="AY551" i="37"/>
  <c r="BD484" i="37"/>
  <c r="AJ484" i="37"/>
  <c r="AQ484" i="37"/>
  <c r="AX484" i="37"/>
  <c r="AH613" i="37"/>
  <c r="AO613" i="37"/>
  <c r="AV613" i="37"/>
  <c r="BB613" i="37"/>
  <c r="BF486" i="37"/>
  <c r="BD413" i="37"/>
  <c r="AJ413" i="37"/>
  <c r="AQ413" i="37"/>
  <c r="AX413" i="37"/>
  <c r="BD570" i="37"/>
  <c r="AJ570" i="37"/>
  <c r="AQ570" i="37"/>
  <c r="AX570" i="37"/>
  <c r="AS589" i="37"/>
  <c r="AT589" i="37" s="1"/>
  <c r="AZ589" i="37"/>
  <c r="BA589" i="37" s="1"/>
  <c r="AD589" i="37"/>
  <c r="AE589" i="37" s="1"/>
  <c r="AZ328" i="37"/>
  <c r="BA328" i="37" s="1"/>
  <c r="AS328" i="37"/>
  <c r="AT328" i="37" s="1"/>
  <c r="AD328" i="37"/>
  <c r="AE328" i="37" s="1"/>
  <c r="AS447" i="37"/>
  <c r="AT447" i="37" s="1"/>
  <c r="AZ447" i="37"/>
  <c r="BA447" i="37" s="1"/>
  <c r="AD447" i="37"/>
  <c r="AK337" i="37"/>
  <c r="AR337" i="37"/>
  <c r="AY337" i="37"/>
  <c r="BD518" i="37"/>
  <c r="AX518" i="37"/>
  <c r="AJ518" i="37"/>
  <c r="AQ518" i="37"/>
  <c r="AH719" i="37"/>
  <c r="AO719" i="37"/>
  <c r="AV719" i="37"/>
  <c r="BB719" i="37"/>
  <c r="AC719" i="37"/>
  <c r="AY329" i="37"/>
  <c r="AK329" i="37"/>
  <c r="AR329" i="37"/>
  <c r="AZ595" i="37"/>
  <c r="BA595" i="37" s="1"/>
  <c r="AS595" i="37"/>
  <c r="AT595" i="37" s="1"/>
  <c r="AD595" i="37"/>
  <c r="AE595" i="37" s="1"/>
  <c r="AH309" i="37"/>
  <c r="AO309" i="37"/>
  <c r="AV309" i="37"/>
  <c r="BB309" i="37"/>
  <c r="AC309" i="37"/>
  <c r="BD368" i="37"/>
  <c r="AQ368" i="37"/>
  <c r="AX368" i="37"/>
  <c r="AJ368" i="37"/>
  <c r="AH535" i="37"/>
  <c r="AO535" i="37"/>
  <c r="AV535" i="37"/>
  <c r="AC535" i="37"/>
  <c r="BB535" i="37"/>
  <c r="BF665" i="37"/>
  <c r="AR383" i="37"/>
  <c r="AK383" i="37"/>
  <c r="AY383" i="37"/>
  <c r="BF485" i="37"/>
  <c r="AC299" i="37"/>
  <c r="AH299" i="37"/>
  <c r="AO299" i="37"/>
  <c r="AV299" i="37"/>
  <c r="BB299" i="37"/>
  <c r="AO580" i="37"/>
  <c r="AH580" i="37"/>
  <c r="AV580" i="37"/>
  <c r="BB580" i="37"/>
  <c r="AC580" i="37"/>
  <c r="AS370" i="37"/>
  <c r="AT370" i="37" s="1"/>
  <c r="AZ370" i="37"/>
  <c r="BA370" i="37" s="1"/>
  <c r="AD370" i="37"/>
  <c r="AE370" i="37" s="1"/>
  <c r="BD551" i="37"/>
  <c r="AJ551" i="37"/>
  <c r="AQ551" i="37"/>
  <c r="AX551" i="37"/>
  <c r="BC484" i="37"/>
  <c r="AI484" i="37"/>
  <c r="AP484" i="37"/>
  <c r="AW484" i="37"/>
  <c r="BC413" i="37"/>
  <c r="AI413" i="37"/>
  <c r="AP413" i="37"/>
  <c r="AW413" i="37"/>
  <c r="AO685" i="37"/>
  <c r="AV685" i="37"/>
  <c r="AH685" i="37"/>
  <c r="AC685" i="37"/>
  <c r="BB685" i="37"/>
  <c r="AR316" i="37"/>
  <c r="AY316" i="37"/>
  <c r="AK316" i="37"/>
  <c r="AH570" i="37"/>
  <c r="AO570" i="37"/>
  <c r="AV570" i="37"/>
  <c r="BB570" i="37"/>
  <c r="AC570" i="37"/>
  <c r="AS411" i="37"/>
  <c r="AT411" i="37" s="1"/>
  <c r="AZ411" i="37"/>
  <c r="BA411" i="37" s="1"/>
  <c r="AD411" i="37"/>
  <c r="AE411" i="37" s="1"/>
  <c r="BD533" i="37"/>
  <c r="AX533" i="37"/>
  <c r="AJ533" i="37"/>
  <c r="AQ533" i="37"/>
  <c r="AY693" i="37"/>
  <c r="AK693" i="37"/>
  <c r="AR693" i="37"/>
  <c r="AK312" i="37"/>
  <c r="AR312" i="37"/>
  <c r="AY312" i="37"/>
  <c r="BD337" i="37"/>
  <c r="AJ337" i="37"/>
  <c r="AQ337" i="37"/>
  <c r="AX337" i="37"/>
  <c r="AF616" i="37"/>
  <c r="BB518" i="37"/>
  <c r="AH518" i="37"/>
  <c r="AO518" i="37"/>
  <c r="AV518" i="37"/>
  <c r="AC518" i="37"/>
  <c r="BC446" i="37"/>
  <c r="AI446" i="37"/>
  <c r="AP446" i="37"/>
  <c r="AW446" i="37"/>
  <c r="AZ593" i="37"/>
  <c r="BA593" i="37" s="1"/>
  <c r="AS593" i="37"/>
  <c r="AT593" i="37" s="1"/>
  <c r="AD593" i="37"/>
  <c r="AE593" i="37" s="1"/>
  <c r="BD329" i="37"/>
  <c r="AX329" i="37"/>
  <c r="AJ329" i="37"/>
  <c r="AQ329" i="37"/>
  <c r="AQ383" i="37"/>
  <c r="AJ383" i="37"/>
  <c r="AX383" i="37"/>
  <c r="BD383" i="37"/>
  <c r="AS485" i="37"/>
  <c r="AT485" i="37" s="1"/>
  <c r="AZ485" i="37"/>
  <c r="BA485" i="37" s="1"/>
  <c r="AD485" i="37"/>
  <c r="AE485" i="37" s="1"/>
  <c r="AZ363" i="37"/>
  <c r="BA363" i="37" s="1"/>
  <c r="AS363" i="37"/>
  <c r="AT363" i="37" s="1"/>
  <c r="AD363" i="37"/>
  <c r="AE363" i="37" s="1"/>
  <c r="BF717" i="37"/>
  <c r="AI551" i="37"/>
  <c r="AP551" i="37"/>
  <c r="AW551" i="37"/>
  <c r="BC551" i="37"/>
  <c r="AH413" i="37"/>
  <c r="AO413" i="37"/>
  <c r="AV413" i="37"/>
  <c r="BB413" i="37"/>
  <c r="AC413" i="37"/>
  <c r="BC323" i="37"/>
  <c r="AI323" i="37"/>
  <c r="AP323" i="37"/>
  <c r="AW323" i="37"/>
  <c r="BD699" i="37"/>
  <c r="AX699" i="37"/>
  <c r="AJ699" i="37"/>
  <c r="AQ699" i="37"/>
  <c r="AK594" i="37"/>
  <c r="AY594" i="37"/>
  <c r="AR594" i="37"/>
  <c r="AO490" i="37"/>
  <c r="AV490" i="37"/>
  <c r="AH490" i="37"/>
  <c r="AC490" i="37"/>
  <c r="BB490" i="37"/>
  <c r="AY389" i="37"/>
  <c r="AR389" i="37"/>
  <c r="AK389" i="37"/>
  <c r="AS628" i="37"/>
  <c r="AT628" i="37" s="1"/>
  <c r="AZ628" i="37"/>
  <c r="BA628" i="37" s="1"/>
  <c r="AD628" i="37"/>
  <c r="AE628" i="37" s="1"/>
  <c r="BF394" i="37"/>
  <c r="AS554" i="37"/>
  <c r="AT554" i="37" s="1"/>
  <c r="AZ554" i="37"/>
  <c r="BA554" i="37" s="1"/>
  <c r="AD554" i="37"/>
  <c r="AE554" i="37" s="1"/>
  <c r="BD316" i="37"/>
  <c r="AX316" i="37"/>
  <c r="AJ316" i="37"/>
  <c r="AQ316" i="37"/>
  <c r="BF480" i="37"/>
  <c r="BF411" i="37"/>
  <c r="BC533" i="37"/>
  <c r="AW533" i="37"/>
  <c r="AI533" i="37"/>
  <c r="AP533" i="37"/>
  <c r="AS399" i="37"/>
  <c r="AT399" i="37" s="1"/>
  <c r="AZ399" i="37"/>
  <c r="BA399" i="37" s="1"/>
  <c r="AD399" i="37"/>
  <c r="AE399" i="37" s="1"/>
  <c r="BD500" i="37"/>
  <c r="AQ500" i="37"/>
  <c r="AX500" i="37"/>
  <c r="AJ500" i="37"/>
  <c r="BD693" i="37"/>
  <c r="AX693" i="37"/>
  <c r="AJ693" i="37"/>
  <c r="AQ693" i="37"/>
  <c r="AR422" i="37"/>
  <c r="AY422" i="37"/>
  <c r="AK422" i="37"/>
  <c r="AS491" i="37"/>
  <c r="AT491" i="37" s="1"/>
  <c r="AZ491" i="37"/>
  <c r="BA491" i="37" s="1"/>
  <c r="AD491" i="37"/>
  <c r="AE491" i="37" s="1"/>
  <c r="AS531" i="37"/>
  <c r="AT531" i="37" s="1"/>
  <c r="AZ531" i="37"/>
  <c r="BA531" i="37" s="1"/>
  <c r="AD531" i="37"/>
  <c r="AE531" i="37" s="1"/>
  <c r="BD312" i="37"/>
  <c r="AJ312" i="37"/>
  <c r="AQ312" i="37"/>
  <c r="AX312" i="37"/>
  <c r="BC337" i="37"/>
  <c r="AI337" i="37"/>
  <c r="AP337" i="37"/>
  <c r="AW337" i="37"/>
  <c r="AK446" i="37"/>
  <c r="AR446" i="37"/>
  <c r="AY446" i="37"/>
  <c r="AS357" i="37"/>
  <c r="AT357" i="37" s="1"/>
  <c r="AZ357" i="37"/>
  <c r="BA357" i="37" s="1"/>
  <c r="AD357" i="37"/>
  <c r="AE357" i="37" s="1"/>
  <c r="BC329" i="37"/>
  <c r="AW329" i="37"/>
  <c r="AI329" i="37"/>
  <c r="AP329" i="37"/>
  <c r="AK385" i="37"/>
  <c r="AR385" i="37"/>
  <c r="AY385" i="37"/>
  <c r="AK396" i="37"/>
  <c r="AR396" i="37"/>
  <c r="AY396" i="37"/>
  <c r="BC383" i="37"/>
  <c r="AI383" i="37"/>
  <c r="AP383" i="37"/>
  <c r="AW383" i="37"/>
  <c r="AV509" i="37"/>
  <c r="AH509" i="37"/>
  <c r="AO509" i="37"/>
  <c r="AC509" i="37"/>
  <c r="BB509" i="37"/>
  <c r="BC502" i="37"/>
  <c r="AW502" i="37"/>
  <c r="AI502" i="37"/>
  <c r="AP502" i="37"/>
  <c r="BF615" i="37"/>
  <c r="BD580" i="37"/>
  <c r="AJ580" i="37"/>
  <c r="AQ580" i="37"/>
  <c r="AX580" i="37"/>
  <c r="AS717" i="37"/>
  <c r="AT717" i="37" s="1"/>
  <c r="AZ717" i="37"/>
  <c r="BA717" i="37" s="1"/>
  <c r="AD717" i="37"/>
  <c r="AE717" i="37" s="1"/>
  <c r="AS348" i="37"/>
  <c r="AT348" i="37" s="1"/>
  <c r="AZ348" i="37"/>
  <c r="BA348" i="37" s="1"/>
  <c r="AD348" i="37"/>
  <c r="AE348" i="37" s="1"/>
  <c r="AZ364" i="37"/>
  <c r="BA364" i="37" s="1"/>
  <c r="AS364" i="37"/>
  <c r="AT364" i="37" s="1"/>
  <c r="AD364" i="37"/>
  <c r="AE364" i="37" s="1"/>
  <c r="AK484" i="37"/>
  <c r="AR484" i="37"/>
  <c r="AY484" i="37"/>
  <c r="BF652" i="37"/>
  <c r="AC613" i="37"/>
  <c r="AK613" i="37"/>
  <c r="AR613" i="37"/>
  <c r="AY613" i="37"/>
  <c r="AS610" i="37"/>
  <c r="AT610" i="37" s="1"/>
  <c r="AZ610" i="37"/>
  <c r="BA610" i="37" s="1"/>
  <c r="AD610" i="37"/>
  <c r="AE610" i="37" s="1"/>
  <c r="AK505" i="37"/>
  <c r="AR505" i="37"/>
  <c r="AY505" i="37"/>
  <c r="BF435" i="37"/>
  <c r="AS493" i="37"/>
  <c r="AT493" i="37" s="1"/>
  <c r="AZ493" i="37"/>
  <c r="BA493" i="37" s="1"/>
  <c r="AD493" i="37"/>
  <c r="AE493" i="37" s="1"/>
  <c r="BF633" i="37"/>
  <c r="BF380" i="37"/>
  <c r="BC699" i="37"/>
  <c r="AP699" i="37"/>
  <c r="AW699" i="37"/>
  <c r="AI699" i="37"/>
  <c r="BD594" i="37"/>
  <c r="AJ594" i="37"/>
  <c r="AX594" i="37"/>
  <c r="AQ594" i="37"/>
  <c r="AS346" i="37"/>
  <c r="AT346" i="37" s="1"/>
  <c r="AZ346" i="37"/>
  <c r="BA346" i="37" s="1"/>
  <c r="AD346" i="37"/>
  <c r="AE346" i="37" s="1"/>
  <c r="BC490" i="37"/>
  <c r="AP490" i="37"/>
  <c r="AW490" i="37"/>
  <c r="AI490" i="37"/>
  <c r="BD389" i="37"/>
  <c r="AX389" i="37"/>
  <c r="AQ389" i="37"/>
  <c r="AJ389" i="37"/>
  <c r="AF350" i="37"/>
  <c r="AS655" i="37"/>
  <c r="AT655" i="37" s="1"/>
  <c r="AZ655" i="37"/>
  <c r="BA655" i="37" s="1"/>
  <c r="AD655" i="37"/>
  <c r="AE655" i="37" s="1"/>
  <c r="AR685" i="37"/>
  <c r="AY685" i="37"/>
  <c r="AK685" i="37"/>
  <c r="BF573" i="37"/>
  <c r="BC316" i="37"/>
  <c r="AW316" i="37"/>
  <c r="AI316" i="37"/>
  <c r="AP316" i="37"/>
  <c r="AS480" i="37"/>
  <c r="AT480" i="37" s="1"/>
  <c r="AZ480" i="37"/>
  <c r="BA480" i="37" s="1"/>
  <c r="AD480" i="37"/>
  <c r="AE480" i="37" s="1"/>
  <c r="BC500" i="37"/>
  <c r="AP500" i="37"/>
  <c r="AW500" i="37"/>
  <c r="AI500" i="37"/>
  <c r="AV693" i="37"/>
  <c r="AH693" i="37"/>
  <c r="AO693" i="37"/>
  <c r="AC693" i="37"/>
  <c r="BB693" i="37"/>
  <c r="BD422" i="37"/>
  <c r="AQ422" i="37"/>
  <c r="AX422" i="37"/>
  <c r="AJ422" i="37"/>
  <c r="BC312" i="37"/>
  <c r="AI312" i="37"/>
  <c r="AP312" i="37"/>
  <c r="AW312" i="37"/>
  <c r="AS431" i="37"/>
  <c r="AT431" i="37" s="1"/>
  <c r="AZ431" i="37"/>
  <c r="BA431" i="37" s="1"/>
  <c r="AD431" i="37"/>
  <c r="AE431" i="37" s="1"/>
  <c r="BF407" i="37"/>
  <c r="BB337" i="37"/>
  <c r="AH337" i="37"/>
  <c r="AO337" i="37"/>
  <c r="AV337" i="37"/>
  <c r="AC337" i="37"/>
  <c r="AS627" i="37"/>
  <c r="AT627" i="37" s="1"/>
  <c r="AZ627" i="37"/>
  <c r="BA627" i="37" s="1"/>
  <c r="AD627" i="37"/>
  <c r="AE627" i="37" s="1"/>
  <c r="BD446" i="37"/>
  <c r="AJ446" i="37"/>
  <c r="AQ446" i="37"/>
  <c r="AX446" i="37"/>
  <c r="AF563" i="37"/>
  <c r="BF591" i="37"/>
  <c r="AK643" i="37"/>
  <c r="AR643" i="37"/>
  <c r="AY643" i="37"/>
  <c r="AV329" i="37"/>
  <c r="AH329" i="37"/>
  <c r="AO329" i="37"/>
  <c r="AC329" i="37"/>
  <c r="BB329" i="37"/>
  <c r="BF595" i="37"/>
  <c r="BD385" i="37"/>
  <c r="AJ385" i="37"/>
  <c r="AQ385" i="37"/>
  <c r="AX385" i="37"/>
  <c r="BD396" i="37"/>
  <c r="AJ396" i="37"/>
  <c r="AQ396" i="37"/>
  <c r="AX396" i="37"/>
  <c r="AH383" i="37"/>
  <c r="AO383" i="37"/>
  <c r="AV383" i="37"/>
  <c r="AC383" i="37"/>
  <c r="BB383" i="37"/>
  <c r="BF304" i="37"/>
  <c r="AV502" i="37"/>
  <c r="AH502" i="37"/>
  <c r="AO502" i="37"/>
  <c r="AC502" i="37"/>
  <c r="BB502" i="37"/>
  <c r="AS615" i="37"/>
  <c r="AT615" i="37" s="1"/>
  <c r="AZ615" i="37"/>
  <c r="BA615" i="37" s="1"/>
  <c r="AD615" i="37"/>
  <c r="AE615" i="37" s="1"/>
  <c r="BC580" i="37"/>
  <c r="AP580" i="37"/>
  <c r="AI580" i="37"/>
  <c r="AW580" i="37"/>
  <c r="AR354" i="37"/>
  <c r="AY354" i="37"/>
  <c r="AK354" i="37"/>
  <c r="AH484" i="37"/>
  <c r="AO484" i="37"/>
  <c r="AV484" i="37"/>
  <c r="AC484" i="37"/>
  <c r="BB484" i="37"/>
  <c r="AS662" i="37"/>
  <c r="AT662" i="37" s="1"/>
  <c r="AZ662" i="37"/>
  <c r="BA662" i="37" s="1"/>
  <c r="AD662" i="37"/>
  <c r="AE662" i="37" s="1"/>
  <c r="BD613" i="37"/>
  <c r="AJ613" i="37"/>
  <c r="AQ613" i="37"/>
  <c r="AX613" i="37"/>
  <c r="BC505" i="37"/>
  <c r="AI505" i="37"/>
  <c r="AP505" i="37"/>
  <c r="AW505" i="37"/>
  <c r="AS532" i="37"/>
  <c r="AT532" i="37" s="1"/>
  <c r="AZ532" i="37"/>
  <c r="BA532" i="37" s="1"/>
  <c r="AD532" i="37"/>
  <c r="AE532" i="37" s="1"/>
  <c r="AZ702" i="37"/>
  <c r="BA702" i="37" s="1"/>
  <c r="AS702" i="37"/>
  <c r="AT702" i="37" s="1"/>
  <c r="AD702" i="37"/>
  <c r="AE702" i="37" s="1"/>
  <c r="BC389" i="37"/>
  <c r="AW389" i="37"/>
  <c r="AI389" i="37"/>
  <c r="AP389" i="37"/>
  <c r="BF737" i="37"/>
  <c r="BD685" i="37"/>
  <c r="AQ685" i="37"/>
  <c r="AX685" i="37"/>
  <c r="AJ685" i="37"/>
  <c r="BD729" i="37"/>
  <c r="AJ729" i="37"/>
  <c r="AQ729" i="37"/>
  <c r="AX729" i="37"/>
  <c r="AS511" i="37"/>
  <c r="AT511" i="37" s="1"/>
  <c r="AZ511" i="37"/>
  <c r="BA511" i="37" s="1"/>
  <c r="AD511" i="37"/>
  <c r="AE511" i="37" s="1"/>
  <c r="BB316" i="37"/>
  <c r="AV316" i="37"/>
  <c r="AH316" i="37"/>
  <c r="AO316" i="37"/>
  <c r="AC316" i="37"/>
  <c r="BF728" i="37"/>
  <c r="AY533" i="37"/>
  <c r="AR533" i="37"/>
  <c r="AK533" i="37"/>
  <c r="BC422" i="37"/>
  <c r="AP422" i="37"/>
  <c r="AW422" i="37"/>
  <c r="AI422" i="37"/>
  <c r="BF447" i="37"/>
  <c r="AH312" i="37"/>
  <c r="AO312" i="37"/>
  <c r="AV312" i="37"/>
  <c r="BB312" i="37"/>
  <c r="AC312" i="37"/>
  <c r="AS544" i="37"/>
  <c r="AT544" i="37" s="1"/>
  <c r="AZ544" i="37"/>
  <c r="BA544" i="37" s="1"/>
  <c r="AD544" i="37"/>
  <c r="AE544" i="37" s="1"/>
  <c r="BF426" i="37"/>
  <c r="AV643" i="37"/>
  <c r="AO643" i="37"/>
  <c r="AH643" i="37"/>
  <c r="BB643" i="37"/>
  <c r="AC643" i="37"/>
  <c r="AY433" i="37"/>
  <c r="AK433" i="37"/>
  <c r="AR433" i="37"/>
  <c r="AK338" i="37"/>
  <c r="AR338" i="37"/>
  <c r="AY338" i="37"/>
  <c r="AY584" i="37"/>
  <c r="AK584" i="37"/>
  <c r="AR584" i="37"/>
  <c r="BC396" i="37"/>
  <c r="AW396" i="37"/>
  <c r="AI396" i="37"/>
  <c r="AP396" i="37"/>
  <c r="AZ517" i="37"/>
  <c r="BA517" i="37" s="1"/>
  <c r="AS517" i="37"/>
  <c r="AT517" i="37" s="1"/>
  <c r="AD517" i="37"/>
  <c r="AE517" i="37" s="1"/>
  <c r="AS330" i="37"/>
  <c r="AT330" i="37" s="1"/>
  <c r="AZ330" i="37"/>
  <c r="BA330" i="37" s="1"/>
  <c r="AD330" i="37"/>
  <c r="AE330" i="37" s="1"/>
  <c r="BD354" i="37"/>
  <c r="AQ354" i="37"/>
  <c r="AX354" i="37"/>
  <c r="AJ354" i="37"/>
  <c r="AZ734" i="37"/>
  <c r="BA734" i="37" s="1"/>
  <c r="AS734" i="37"/>
  <c r="AT734" i="37" s="1"/>
  <c r="AD734" i="37"/>
  <c r="AE734" i="37" s="1"/>
  <c r="BC613" i="37"/>
  <c r="AI613" i="37"/>
  <c r="AP613" i="37"/>
  <c r="AW613" i="37"/>
  <c r="AV505" i="37"/>
  <c r="AH505" i="37"/>
  <c r="AO505" i="37"/>
  <c r="AC505" i="37"/>
  <c r="BB505" i="37"/>
  <c r="AK672" i="37"/>
  <c r="AR672" i="37"/>
  <c r="AY672" i="37"/>
  <c r="BF545" i="37"/>
  <c r="AZ546" i="37"/>
  <c r="BA546" i="37" s="1"/>
  <c r="AS546" i="37"/>
  <c r="AT546" i="37" s="1"/>
  <c r="AD546" i="37"/>
  <c r="AE546" i="37" s="1"/>
  <c r="AS380" i="37"/>
  <c r="AT380" i="37" s="1"/>
  <c r="AZ380" i="37"/>
  <c r="BA380" i="37" s="1"/>
  <c r="AD380" i="37"/>
  <c r="AE380" i="37" s="1"/>
  <c r="BD557" i="37"/>
  <c r="AJ557" i="37"/>
  <c r="AQ557" i="37"/>
  <c r="AX557" i="37"/>
  <c r="AF477" i="37"/>
  <c r="BF503" i="37"/>
  <c r="BD641" i="37"/>
  <c r="AX641" i="37"/>
  <c r="AJ641" i="37"/>
  <c r="AQ641" i="37"/>
  <c r="AZ716" i="37"/>
  <c r="BA716" i="37" s="1"/>
  <c r="AS716" i="37"/>
  <c r="AT716" i="37" s="1"/>
  <c r="AD716" i="37"/>
  <c r="AE716" i="37" s="1"/>
  <c r="BB699" i="37"/>
  <c r="AH699" i="37"/>
  <c r="AO699" i="37"/>
  <c r="AV699" i="37"/>
  <c r="AC699" i="37"/>
  <c r="AH594" i="37"/>
  <c r="AO594" i="37"/>
  <c r="AV594" i="37"/>
  <c r="BB594" i="37"/>
  <c r="AC594" i="37"/>
  <c r="BC685" i="37"/>
  <c r="AP685" i="37"/>
  <c r="AW685" i="37"/>
  <c r="AI685" i="37"/>
  <c r="AV729" i="37"/>
  <c r="AH729" i="37"/>
  <c r="AO729" i="37"/>
  <c r="AC729" i="37"/>
  <c r="BB729" i="37"/>
  <c r="AK570" i="37"/>
  <c r="AR570" i="37"/>
  <c r="AY570" i="37"/>
  <c r="AZ728" i="37"/>
  <c r="BA728" i="37" s="1"/>
  <c r="AS728" i="37"/>
  <c r="AT728" i="37" s="1"/>
  <c r="AD728" i="37"/>
  <c r="AE728" i="37" s="1"/>
  <c r="AV533" i="37"/>
  <c r="AH533" i="37"/>
  <c r="AO533" i="37"/>
  <c r="AC533" i="37"/>
  <c r="BB533" i="37"/>
  <c r="BC693" i="37"/>
  <c r="AW693" i="37"/>
  <c r="AI693" i="37"/>
  <c r="AP693" i="37"/>
  <c r="BC715" i="37"/>
  <c r="AW715" i="37"/>
  <c r="AP715" i="37"/>
  <c r="AI715" i="37"/>
  <c r="BF360" i="37"/>
  <c r="BF544" i="37"/>
  <c r="AS426" i="37"/>
  <c r="AT426" i="37" s="1"/>
  <c r="AZ426" i="37"/>
  <c r="BA426" i="37" s="1"/>
  <c r="AD426" i="37"/>
  <c r="AE426" i="37" s="1"/>
  <c r="AS336" i="37"/>
  <c r="AT336" i="37" s="1"/>
  <c r="AZ336" i="37"/>
  <c r="BA336" i="37" s="1"/>
  <c r="AD336" i="37"/>
  <c r="AE336" i="37" s="1"/>
  <c r="BD643" i="37"/>
  <c r="AJ643" i="37"/>
  <c r="AQ643" i="37"/>
  <c r="AX643" i="37"/>
  <c r="BD433" i="37"/>
  <c r="AX433" i="37"/>
  <c r="AJ433" i="37"/>
  <c r="AQ433" i="37"/>
  <c r="BD338" i="37"/>
  <c r="AJ338" i="37"/>
  <c r="AQ338" i="37"/>
  <c r="AX338" i="37"/>
  <c r="AK309" i="37"/>
  <c r="AR309" i="37"/>
  <c r="AY309" i="37"/>
  <c r="BD584" i="37"/>
  <c r="AX584" i="37"/>
  <c r="AJ584" i="37"/>
  <c r="AQ584" i="37"/>
  <c r="BF713" i="37"/>
  <c r="AV396" i="37"/>
  <c r="AH396" i="37"/>
  <c r="AO396" i="37"/>
  <c r="BB396" i="37"/>
  <c r="AC396" i="37"/>
  <c r="AK537" i="37"/>
  <c r="AR537" i="37"/>
  <c r="AY537" i="37"/>
  <c r="AR502" i="37"/>
  <c r="AY502" i="37"/>
  <c r="AK502" i="37"/>
  <c r="AS359" i="37"/>
  <c r="AT359" i="37" s="1"/>
  <c r="AZ359" i="37"/>
  <c r="BA359" i="37" s="1"/>
  <c r="AD359" i="37"/>
  <c r="AE359" i="37" s="1"/>
  <c r="BF363" i="37"/>
  <c r="AP354" i="37"/>
  <c r="AW354" i="37"/>
  <c r="BC354" i="37"/>
  <c r="AI354" i="37"/>
  <c r="AZ543" i="37"/>
  <c r="BA543" i="37" s="1"/>
  <c r="AS543" i="37"/>
  <c r="AT543" i="37" s="1"/>
  <c r="AD543" i="37"/>
  <c r="AE543" i="37" s="1"/>
  <c r="AS626" i="37"/>
  <c r="AT626" i="37" s="1"/>
  <c r="AZ626" i="37"/>
  <c r="BA626" i="37" s="1"/>
  <c r="AD626" i="37"/>
  <c r="AE626" i="37" s="1"/>
  <c r="AZ714" i="37"/>
  <c r="BA714" i="37" s="1"/>
  <c r="AS714" i="37"/>
  <c r="AT714" i="37" s="1"/>
  <c r="AD714" i="37"/>
  <c r="AE714" i="37" s="1"/>
  <c r="BD672" i="37"/>
  <c r="AJ672" i="37"/>
  <c r="AQ672" i="37"/>
  <c r="AX672" i="37"/>
  <c r="AZ545" i="37"/>
  <c r="BA545" i="37" s="1"/>
  <c r="AS545" i="37"/>
  <c r="AT545" i="37" s="1"/>
  <c r="AD545" i="37"/>
  <c r="AE545" i="37" s="1"/>
  <c r="BF546" i="37"/>
  <c r="AP740" i="37"/>
  <c r="AI740" i="37"/>
  <c r="AW740" i="37"/>
  <c r="BC740" i="37"/>
  <c r="BC594" i="37"/>
  <c r="AI594" i="37"/>
  <c r="AP594" i="37"/>
  <c r="AW594" i="37"/>
  <c r="BC557" i="37"/>
  <c r="AI557" i="37"/>
  <c r="AP557" i="37"/>
  <c r="AW557" i="37"/>
  <c r="BB740" i="37"/>
  <c r="AO740" i="37"/>
  <c r="AH740" i="37"/>
  <c r="AV740" i="37"/>
  <c r="AC740" i="37"/>
  <c r="AZ503" i="37"/>
  <c r="BA503" i="37" s="1"/>
  <c r="AS503" i="37"/>
  <c r="AT503" i="37" s="1"/>
  <c r="AD503" i="37"/>
  <c r="AE503" i="37" s="1"/>
  <c r="AR635" i="37"/>
  <c r="AY635" i="37"/>
  <c r="AK635" i="37"/>
  <c r="AY729" i="37"/>
  <c r="AK729" i="37"/>
  <c r="AR729" i="37"/>
  <c r="BC570" i="37"/>
  <c r="AI570" i="37"/>
  <c r="AP570" i="37"/>
  <c r="AW570" i="37"/>
  <c r="AZ670" i="37"/>
  <c r="BA670" i="37" s="1"/>
  <c r="AS670" i="37"/>
  <c r="AT670" i="37" s="1"/>
  <c r="AD670" i="37"/>
  <c r="AE670" i="37" s="1"/>
  <c r="BD692" i="37"/>
  <c r="AX692" i="37"/>
  <c r="AJ692" i="37"/>
  <c r="AQ692" i="37"/>
  <c r="BF399" i="37"/>
  <c r="AS439" i="37"/>
  <c r="AT439" i="37" s="1"/>
  <c r="AZ439" i="37"/>
  <c r="BA439" i="37" s="1"/>
  <c r="AD439" i="37"/>
  <c r="AE439" i="37" s="1"/>
  <c r="AK473" i="37"/>
  <c r="AY473" i="37"/>
  <c r="AR473" i="37"/>
  <c r="BF531" i="37"/>
  <c r="AL311" i="37"/>
  <c r="AM311" i="37" s="1"/>
  <c r="BF336" i="37"/>
  <c r="BF357" i="37"/>
  <c r="AW433" i="37"/>
  <c r="AI433" i="37"/>
  <c r="AP433" i="37"/>
  <c r="BC433" i="37"/>
  <c r="BC338" i="37"/>
  <c r="AI338" i="37"/>
  <c r="AP338" i="37"/>
  <c r="AW338" i="37"/>
  <c r="BD309" i="37"/>
  <c r="AJ309" i="37"/>
  <c r="AQ309" i="37"/>
  <c r="AX309" i="37"/>
  <c r="BC584" i="37"/>
  <c r="AI584" i="37"/>
  <c r="AP584" i="37"/>
  <c r="AW584" i="37"/>
  <c r="AS465" i="37"/>
  <c r="AT465" i="37" s="1"/>
  <c r="AZ465" i="37"/>
  <c r="BA465" i="37" s="1"/>
  <c r="AD465" i="37"/>
  <c r="AZ460" i="37"/>
  <c r="BA460" i="37" s="1"/>
  <c r="AS460" i="37"/>
  <c r="AT460" i="37" s="1"/>
  <c r="AD460" i="37"/>
  <c r="BD537" i="37"/>
  <c r="AQ537" i="37"/>
  <c r="AJ537" i="37"/>
  <c r="AX537" i="37"/>
  <c r="AK418" i="37"/>
  <c r="AR418" i="37"/>
  <c r="AY418" i="37"/>
  <c r="BD502" i="37"/>
  <c r="AJ502" i="37"/>
  <c r="AQ502" i="37"/>
  <c r="AX502" i="37"/>
  <c r="AV354" i="37"/>
  <c r="AH354" i="37"/>
  <c r="AO354" i="37"/>
  <c r="AC354" i="37"/>
  <c r="BB354" i="37"/>
  <c r="AK582" i="37"/>
  <c r="AR582" i="37"/>
  <c r="AY582" i="37"/>
  <c r="AS417" i="37"/>
  <c r="AT417" i="37" s="1"/>
  <c r="AZ417" i="37"/>
  <c r="BA417" i="37" s="1"/>
  <c r="AD417" i="37"/>
  <c r="AE417" i="37" s="1"/>
  <c r="BF610" i="37"/>
  <c r="BD505" i="37"/>
  <c r="AJ505" i="37"/>
  <c r="AQ505" i="37"/>
  <c r="AX505" i="37"/>
  <c r="AS429" i="37"/>
  <c r="AT429" i="37" s="1"/>
  <c r="AZ429" i="37"/>
  <c r="BA429" i="37" s="1"/>
  <c r="AD429" i="37"/>
  <c r="AE429" i="37" s="1"/>
  <c r="BC672" i="37"/>
  <c r="AP672" i="37"/>
  <c r="AW672" i="37"/>
  <c r="AI672" i="37"/>
  <c r="BC473" i="37"/>
  <c r="AI473" i="37"/>
  <c r="AW473" i="37"/>
  <c r="AP473" i="37"/>
  <c r="AR631" i="37"/>
  <c r="AY631" i="37"/>
  <c r="AK631" i="37"/>
  <c r="AZ738" i="37"/>
  <c r="BA738" i="37" s="1"/>
  <c r="AS738" i="37"/>
  <c r="AT738" i="37" s="1"/>
  <c r="AD738" i="37"/>
  <c r="AE738" i="37" s="1"/>
  <c r="BF431" i="37"/>
  <c r="AK443" i="37"/>
  <c r="AR443" i="37"/>
  <c r="AY443" i="37"/>
  <c r="AF625" i="37"/>
  <c r="AZ569" i="37"/>
  <c r="BA569" i="37" s="1"/>
  <c r="AS569" i="37"/>
  <c r="AT569" i="37" s="1"/>
  <c r="AD569" i="37"/>
  <c r="AE569" i="37" s="1"/>
  <c r="BB433" i="37"/>
  <c r="AV433" i="37"/>
  <c r="AH433" i="37"/>
  <c r="AO433" i="37"/>
  <c r="AC433" i="37"/>
  <c r="AH338" i="37"/>
  <c r="AO338" i="37"/>
  <c r="AV338" i="37"/>
  <c r="BB338" i="37"/>
  <c r="AC338" i="37"/>
  <c r="BC309" i="37"/>
  <c r="AI309" i="37"/>
  <c r="AP309" i="37"/>
  <c r="AW309" i="37"/>
  <c r="BB584" i="37"/>
  <c r="AH584" i="37"/>
  <c r="AO584" i="37"/>
  <c r="AV584" i="37"/>
  <c r="AC584" i="37"/>
  <c r="BC537" i="37"/>
  <c r="AP537" i="37"/>
  <c r="AI537" i="37"/>
  <c r="AW537" i="37"/>
  <c r="BD418" i="37"/>
  <c r="AJ418" i="37"/>
  <c r="AQ418" i="37"/>
  <c r="AX418" i="37"/>
  <c r="BD408" i="37"/>
  <c r="AX408" i="37"/>
  <c r="AQ408" i="37"/>
  <c r="AJ408" i="37"/>
  <c r="BC445" i="37"/>
  <c r="AI445" i="37"/>
  <c r="AP445" i="37"/>
  <c r="AW445" i="37"/>
  <c r="AK509" i="37"/>
  <c r="AR509" i="37"/>
  <c r="AY509" i="37"/>
  <c r="AK617" i="37"/>
  <c r="AR617" i="37"/>
  <c r="AY617" i="37"/>
  <c r="AS425" i="37"/>
  <c r="AT425" i="37" s="1"/>
  <c r="AZ425" i="37"/>
  <c r="BA425" i="37" s="1"/>
  <c r="AD425" i="37"/>
  <c r="AE425" i="37" s="1"/>
  <c r="BD582" i="37"/>
  <c r="AJ582" i="37"/>
  <c r="AQ582" i="37"/>
  <c r="AX582" i="37"/>
  <c r="AZ521" i="37"/>
  <c r="BA521" i="37" s="1"/>
  <c r="AS521" i="37"/>
  <c r="AT521" i="37" s="1"/>
  <c r="AD521" i="37"/>
  <c r="AE521" i="37" s="1"/>
  <c r="BF662" i="37"/>
  <c r="BF417" i="37"/>
  <c r="BF532" i="37"/>
  <c r="AV672" i="37"/>
  <c r="AO672" i="37"/>
  <c r="AH672" i="37"/>
  <c r="AC672" i="37"/>
  <c r="BB672" i="37"/>
  <c r="V216" i="37"/>
  <c r="AH216" i="37" s="1"/>
  <c r="AL216" i="37" s="1"/>
  <c r="AM216" i="37" s="1"/>
  <c r="AZ352" i="37"/>
  <c r="BA352" i="37" s="1"/>
  <c r="AS352" i="37"/>
  <c r="AT352" i="37" s="1"/>
  <c r="AD352" i="37"/>
  <c r="AE352" i="37" s="1"/>
  <c r="BC641" i="37"/>
  <c r="AI641" i="37"/>
  <c r="AP641" i="37"/>
  <c r="AW641" i="37"/>
  <c r="AY703" i="37"/>
  <c r="AK703" i="37"/>
  <c r="AR703" i="37"/>
  <c r="AZ508" i="37"/>
  <c r="BA508" i="37" s="1"/>
  <c r="AS508" i="37"/>
  <c r="AT508" i="37" s="1"/>
  <c r="AD508" i="37"/>
  <c r="AE508" i="37" s="1"/>
  <c r="AS549" i="37"/>
  <c r="AT549" i="37" s="1"/>
  <c r="AZ549" i="37"/>
  <c r="BA549" i="37" s="1"/>
  <c r="AD549" i="37"/>
  <c r="AE549" i="37" s="1"/>
  <c r="BC635" i="37"/>
  <c r="AW635" i="37"/>
  <c r="AI635" i="37"/>
  <c r="AP635" i="37"/>
  <c r="AS349" i="37"/>
  <c r="AT349" i="37" s="1"/>
  <c r="AZ349" i="37"/>
  <c r="BA349" i="37" s="1"/>
  <c r="AD349" i="37"/>
  <c r="AE349" i="37" s="1"/>
  <c r="AR463" i="37"/>
  <c r="AY463" i="37"/>
  <c r="AK463" i="37"/>
  <c r="BD631" i="37"/>
  <c r="AQ631" i="37"/>
  <c r="AX631" i="37"/>
  <c r="AJ631" i="37"/>
  <c r="AR538" i="37"/>
  <c r="AK538" i="37"/>
  <c r="AY538" i="37"/>
  <c r="BD443" i="37"/>
  <c r="AJ443" i="37"/>
  <c r="AQ443" i="37"/>
  <c r="AX443" i="37"/>
  <c r="AL357" i="37"/>
  <c r="AM357" i="37" s="1"/>
  <c r="BF712" i="37"/>
  <c r="AY514" i="37"/>
  <c r="AK514" i="37"/>
  <c r="AR514" i="37"/>
  <c r="BF322" i="37"/>
  <c r="BC385" i="37"/>
  <c r="AI385" i="37"/>
  <c r="AP385" i="37"/>
  <c r="AW385" i="37"/>
  <c r="BB537" i="37"/>
  <c r="AH537" i="37"/>
  <c r="AO537" i="37"/>
  <c r="AV537" i="37"/>
  <c r="AC537" i="37"/>
  <c r="BC418" i="37"/>
  <c r="AI418" i="37"/>
  <c r="AP418" i="37"/>
  <c r="AW418" i="37"/>
  <c r="BD509" i="37"/>
  <c r="AX509" i="37"/>
  <c r="AJ509" i="37"/>
  <c r="AQ509" i="37"/>
  <c r="BF517" i="37"/>
  <c r="BD617" i="37"/>
  <c r="AJ617" i="37"/>
  <c r="AQ617" i="37"/>
  <c r="AX617" i="37"/>
  <c r="BF734" i="37"/>
  <c r="AK391" i="37"/>
  <c r="AR391" i="37"/>
  <c r="AY391" i="37"/>
  <c r="BC582" i="37"/>
  <c r="AI582" i="37"/>
  <c r="AP582" i="37"/>
  <c r="AW582" i="37"/>
  <c r="BF521" i="37"/>
  <c r="AY457" i="37"/>
  <c r="AK457" i="37"/>
  <c r="AR457" i="37"/>
  <c r="BF335" i="37"/>
  <c r="AK381" i="37"/>
  <c r="AY381" i="37"/>
  <c r="AR381" i="37"/>
  <c r="BD703" i="37"/>
  <c r="AX703" i="37"/>
  <c r="AQ703" i="37"/>
  <c r="AJ703" i="37"/>
  <c r="AS675" i="37"/>
  <c r="AT675" i="37" s="1"/>
  <c r="AZ675" i="37"/>
  <c r="BA675" i="37" s="1"/>
  <c r="AD675" i="37"/>
  <c r="AE675" i="37" s="1"/>
  <c r="AS679" i="37"/>
  <c r="AT679" i="37" s="1"/>
  <c r="AZ679" i="37"/>
  <c r="BA679" i="37" s="1"/>
  <c r="AD679" i="37"/>
  <c r="AE679" i="37" s="1"/>
  <c r="BB635" i="37"/>
  <c r="AV635" i="37"/>
  <c r="AH635" i="37"/>
  <c r="AO635" i="37"/>
  <c r="AC635" i="37"/>
  <c r="BB427" i="37"/>
  <c r="AO427" i="37"/>
  <c r="AV427" i="37"/>
  <c r="AH427" i="37"/>
  <c r="AC427" i="37"/>
  <c r="AY534" i="37"/>
  <c r="AK534" i="37"/>
  <c r="AR534" i="37"/>
  <c r="BC463" i="37"/>
  <c r="AW463" i="37"/>
  <c r="AI463" i="37"/>
  <c r="AP463" i="37"/>
  <c r="AY692" i="37"/>
  <c r="AK692" i="37"/>
  <c r="AR692" i="37"/>
  <c r="AY434" i="37"/>
  <c r="AK434" i="37"/>
  <c r="AR434" i="37"/>
  <c r="AP631" i="37"/>
  <c r="BC631" i="37"/>
  <c r="AI631" i="37"/>
  <c r="AW631" i="37"/>
  <c r="BD538" i="37"/>
  <c r="AJ538" i="37"/>
  <c r="AQ538" i="37"/>
  <c r="AX538" i="37"/>
  <c r="AC706" i="37"/>
  <c r="AY706" i="37"/>
  <c r="AK706" i="37"/>
  <c r="AR706" i="37"/>
  <c r="AY715" i="37"/>
  <c r="AR715" i="37"/>
  <c r="AK715" i="37"/>
  <c r="AS360" i="37"/>
  <c r="AT360" i="37" s="1"/>
  <c r="AZ360" i="37"/>
  <c r="BA360" i="37" s="1"/>
  <c r="AD360" i="37"/>
  <c r="AE360" i="37" s="1"/>
  <c r="AS393" i="37"/>
  <c r="AT393" i="37" s="1"/>
  <c r="AZ393" i="37"/>
  <c r="BA393" i="37" s="1"/>
  <c r="AD393" i="37"/>
  <c r="AE393" i="37" s="1"/>
  <c r="AO443" i="37"/>
  <c r="AH443" i="37"/>
  <c r="AV443" i="37"/>
  <c r="BB443" i="37"/>
  <c r="AC443" i="37"/>
  <c r="AS388" i="37"/>
  <c r="AT388" i="37" s="1"/>
  <c r="AZ388" i="37"/>
  <c r="BA388" i="37" s="1"/>
  <c r="AD388" i="37"/>
  <c r="AE388" i="37" s="1"/>
  <c r="AF651" i="37"/>
  <c r="BD514" i="37"/>
  <c r="AQ514" i="37"/>
  <c r="AJ514" i="37"/>
  <c r="AX514" i="37"/>
  <c r="AY562" i="37"/>
  <c r="AK562" i="37"/>
  <c r="AR562" i="37"/>
  <c r="BC420" i="37"/>
  <c r="AW420" i="37"/>
  <c r="AP420" i="37"/>
  <c r="AI420" i="37"/>
  <c r="AS581" i="37"/>
  <c r="AT581" i="37" s="1"/>
  <c r="AZ581" i="37"/>
  <c r="BA581" i="37" s="1"/>
  <c r="AD581" i="37"/>
  <c r="AE581" i="37" s="1"/>
  <c r="AS322" i="37"/>
  <c r="AT322" i="37" s="1"/>
  <c r="AZ322" i="37"/>
  <c r="BA322" i="37" s="1"/>
  <c r="AD322" i="37"/>
  <c r="AE322" i="37" s="1"/>
  <c r="AC385" i="37"/>
  <c r="AH385" i="37"/>
  <c r="AO385" i="37"/>
  <c r="AV385" i="37"/>
  <c r="BB385" i="37"/>
  <c r="AK556" i="37"/>
  <c r="AR556" i="37"/>
  <c r="AY556" i="37"/>
  <c r="AH418" i="37"/>
  <c r="AO418" i="37"/>
  <c r="AV418" i="37"/>
  <c r="AC418" i="37"/>
  <c r="BB418" i="37"/>
  <c r="AY408" i="37"/>
  <c r="AR408" i="37"/>
  <c r="AK408" i="37"/>
  <c r="AY618" i="37"/>
  <c r="AK618" i="37"/>
  <c r="AR618" i="37"/>
  <c r="BC509" i="37"/>
  <c r="AI509" i="37"/>
  <c r="AP509" i="37"/>
  <c r="AW509" i="37"/>
  <c r="AH586" i="37"/>
  <c r="AO586" i="37"/>
  <c r="AV586" i="37"/>
  <c r="BB586" i="37"/>
  <c r="AC586" i="37"/>
  <c r="BF359" i="37"/>
  <c r="BD391" i="37"/>
  <c r="AX391" i="37"/>
  <c r="AJ391" i="37"/>
  <c r="AQ391" i="37"/>
  <c r="AH582" i="37"/>
  <c r="AO582" i="37"/>
  <c r="AV582" i="37"/>
  <c r="BB582" i="37"/>
  <c r="AC582" i="37"/>
  <c r="BD377" i="37"/>
  <c r="AJ377" i="37"/>
  <c r="AQ377" i="37"/>
  <c r="AX377" i="37"/>
  <c r="AK684" i="37"/>
  <c r="AR684" i="37"/>
  <c r="AY684" i="37"/>
  <c r="BF626" i="37"/>
  <c r="BF498" i="37"/>
  <c r="AS736" i="37"/>
  <c r="AT736" i="37" s="1"/>
  <c r="AZ736" i="37"/>
  <c r="BA736" i="37" s="1"/>
  <c r="AD736" i="37"/>
  <c r="AE736" i="37" s="1"/>
  <c r="AS668" i="37"/>
  <c r="AT668" i="37" s="1"/>
  <c r="AZ668" i="37"/>
  <c r="BA668" i="37" s="1"/>
  <c r="AD668" i="37"/>
  <c r="AE668" i="37" s="1"/>
  <c r="AS335" i="37"/>
  <c r="AT335" i="37" s="1"/>
  <c r="AZ335" i="37"/>
  <c r="BA335" i="37" s="1"/>
  <c r="AD335" i="37"/>
  <c r="AE335" i="37" s="1"/>
  <c r="AZ454" i="37"/>
  <c r="BA454" i="37" s="1"/>
  <c r="AS454" i="37"/>
  <c r="AT454" i="37" s="1"/>
  <c r="AD454" i="37"/>
  <c r="AH641" i="37"/>
  <c r="AO641" i="37"/>
  <c r="AV641" i="37"/>
  <c r="BB641" i="37"/>
  <c r="AC641" i="37"/>
  <c r="BC703" i="37"/>
  <c r="AW703" i="37"/>
  <c r="AP703" i="37"/>
  <c r="AI703" i="37"/>
  <c r="AH481" i="37"/>
  <c r="AO481" i="37"/>
  <c r="AV481" i="37"/>
  <c r="BB481" i="37"/>
  <c r="AC481" i="37"/>
  <c r="AS578" i="37"/>
  <c r="AT578" i="37" s="1"/>
  <c r="AZ578" i="37"/>
  <c r="BA578" i="37" s="1"/>
  <c r="AD578" i="37"/>
  <c r="AE578" i="37" s="1"/>
  <c r="AK506" i="37"/>
  <c r="AR506" i="37"/>
  <c r="AY506" i="37"/>
  <c r="AS332" i="37"/>
  <c r="AT332" i="37" s="1"/>
  <c r="AZ332" i="37"/>
  <c r="BA332" i="37" s="1"/>
  <c r="AD332" i="37"/>
  <c r="AE332" i="37" s="1"/>
  <c r="AR467" i="37"/>
  <c r="AY467" i="37"/>
  <c r="AK467" i="37"/>
  <c r="AZ519" i="37"/>
  <c r="BA519" i="37" s="1"/>
  <c r="AS519" i="37"/>
  <c r="AT519" i="37" s="1"/>
  <c r="AD519" i="37"/>
  <c r="AE519" i="37" s="1"/>
  <c r="BC534" i="37"/>
  <c r="AW534" i="37"/>
  <c r="AI534" i="37"/>
  <c r="AP534" i="37"/>
  <c r="BC692" i="37"/>
  <c r="AW692" i="37"/>
  <c r="AI692" i="37"/>
  <c r="AP692" i="37"/>
  <c r="AC434" i="37"/>
  <c r="AV434" i="37"/>
  <c r="AH434" i="37"/>
  <c r="AO434" i="37"/>
  <c r="BB434" i="37"/>
  <c r="AS529" i="37"/>
  <c r="AT529" i="37" s="1"/>
  <c r="AZ529" i="37"/>
  <c r="BA529" i="37" s="1"/>
  <c r="AD529" i="37"/>
  <c r="AE529" i="37" s="1"/>
  <c r="AO631" i="37"/>
  <c r="AV631" i="37"/>
  <c r="AH631" i="37"/>
  <c r="AC631" i="37"/>
  <c r="BB631" i="37"/>
  <c r="BC538" i="37"/>
  <c r="AP538" i="37"/>
  <c r="AI538" i="37"/>
  <c r="AW538" i="37"/>
  <c r="BD706" i="37"/>
  <c r="AX706" i="37"/>
  <c r="AJ706" i="37"/>
  <c r="AQ706" i="37"/>
  <c r="BD715" i="37"/>
  <c r="AX715" i="37"/>
  <c r="AQ715" i="37"/>
  <c r="AJ715" i="37"/>
  <c r="AF478" i="37"/>
  <c r="AZ560" i="37"/>
  <c r="BA560" i="37" s="1"/>
  <c r="AS560" i="37"/>
  <c r="AT560" i="37" s="1"/>
  <c r="AD560" i="37"/>
  <c r="AE560" i="37" s="1"/>
  <c r="BC514" i="37"/>
  <c r="AW514" i="37"/>
  <c r="AI514" i="37"/>
  <c r="AP514" i="37"/>
  <c r="BD562" i="37"/>
  <c r="AX562" i="37"/>
  <c r="AJ562" i="37"/>
  <c r="AQ562" i="37"/>
  <c r="AS723" i="37"/>
  <c r="AT723" i="37" s="1"/>
  <c r="AZ723" i="37"/>
  <c r="BA723" i="37" s="1"/>
  <c r="AD723" i="37"/>
  <c r="AE723" i="37" s="1"/>
  <c r="AR678" i="37"/>
  <c r="AY678" i="37"/>
  <c r="AK678" i="37"/>
  <c r="BF465" i="37"/>
  <c r="BD556" i="37"/>
  <c r="AJ556" i="37"/>
  <c r="AQ556" i="37"/>
  <c r="AX556" i="37"/>
  <c r="AS404" i="37"/>
  <c r="AT404" i="37" s="1"/>
  <c r="AZ404" i="37"/>
  <c r="BA404" i="37" s="1"/>
  <c r="AD404" i="37"/>
  <c r="AE404" i="37" s="1"/>
  <c r="BC408" i="37"/>
  <c r="AW408" i="37"/>
  <c r="AP408" i="37"/>
  <c r="AI408" i="37"/>
  <c r="BD618" i="37"/>
  <c r="AJ618" i="37"/>
  <c r="AQ618" i="37"/>
  <c r="AX618" i="37"/>
  <c r="BC586" i="37"/>
  <c r="AI586" i="37"/>
  <c r="AP586" i="37"/>
  <c r="AW586" i="37"/>
  <c r="BD507" i="37"/>
  <c r="AX507" i="37"/>
  <c r="AJ507" i="37"/>
  <c r="AQ507" i="37"/>
  <c r="BC617" i="37"/>
  <c r="AI617" i="37"/>
  <c r="AP617" i="37"/>
  <c r="AW617" i="37"/>
  <c r="AZ428" i="37"/>
  <c r="BA428" i="37" s="1"/>
  <c r="AS428" i="37"/>
  <c r="AT428" i="37" s="1"/>
  <c r="AD428" i="37"/>
  <c r="AE428" i="37" s="1"/>
  <c r="BC391" i="37"/>
  <c r="AW391" i="37"/>
  <c r="AI391" i="37"/>
  <c r="AP391" i="37"/>
  <c r="AS649" i="37"/>
  <c r="AT649" i="37" s="1"/>
  <c r="AZ649" i="37"/>
  <c r="BA649" i="37" s="1"/>
  <c r="AD649" i="37"/>
  <c r="AE649" i="37" s="1"/>
  <c r="BC457" i="37"/>
  <c r="AI457" i="37"/>
  <c r="AP457" i="37"/>
  <c r="AW457" i="37"/>
  <c r="BD684" i="37"/>
  <c r="AQ684" i="37"/>
  <c r="AX684" i="37"/>
  <c r="AJ684" i="37"/>
  <c r="BF429" i="37"/>
  <c r="AS498" i="37"/>
  <c r="AT498" i="37" s="1"/>
  <c r="AZ498" i="37"/>
  <c r="BA498" i="37" s="1"/>
  <c r="AD498" i="37"/>
  <c r="AE498" i="37" s="1"/>
  <c r="AY351" i="37"/>
  <c r="AK351" i="37"/>
  <c r="AR351" i="37"/>
  <c r="BF454" i="37"/>
  <c r="BF494" i="37"/>
  <c r="BB703" i="37"/>
  <c r="AO703" i="37"/>
  <c r="AV703" i="37"/>
  <c r="AH703" i="37"/>
  <c r="AC703" i="37"/>
  <c r="BF679" i="37"/>
  <c r="BD506" i="37"/>
  <c r="AJ506" i="37"/>
  <c r="AX506" i="37"/>
  <c r="AQ506" i="37"/>
  <c r="BF332" i="37"/>
  <c r="BD467" i="37"/>
  <c r="AQ467" i="37"/>
  <c r="AX467" i="37"/>
  <c r="AJ467" i="37"/>
  <c r="BC427" i="37"/>
  <c r="AP427" i="37"/>
  <c r="AI427" i="37"/>
  <c r="AW427" i="37"/>
  <c r="AV534" i="37"/>
  <c r="BB534" i="37"/>
  <c r="AH534" i="37"/>
  <c r="AO534" i="37"/>
  <c r="AC534" i="37"/>
  <c r="BD463" i="37"/>
  <c r="AX463" i="37"/>
  <c r="AJ463" i="37"/>
  <c r="AQ463" i="37"/>
  <c r="BB692" i="37"/>
  <c r="AV692" i="37"/>
  <c r="AO692" i="37"/>
  <c r="AH692" i="37"/>
  <c r="AC692" i="37"/>
  <c r="BF529" i="37"/>
  <c r="AO538" i="37"/>
  <c r="AH538" i="37"/>
  <c r="AV538" i="37"/>
  <c r="BB538" i="37"/>
  <c r="AC538" i="37"/>
  <c r="BF738" i="37"/>
  <c r="BC706" i="37"/>
  <c r="AW706" i="37"/>
  <c r="AP706" i="37"/>
  <c r="AI706" i="37"/>
  <c r="AO715" i="37"/>
  <c r="AV715" i="37"/>
  <c r="AH715" i="37"/>
  <c r="AC715" i="37"/>
  <c r="BB715" i="37"/>
  <c r="BC443" i="37"/>
  <c r="AI443" i="37"/>
  <c r="AP443" i="37"/>
  <c r="AW443" i="37"/>
  <c r="BF560" i="37"/>
  <c r="AK735" i="37"/>
  <c r="AY735" i="37"/>
  <c r="AR735" i="37"/>
  <c r="AS398" i="37"/>
  <c r="AT398" i="37" s="1"/>
  <c r="AZ398" i="37"/>
  <c r="BA398" i="37" s="1"/>
  <c r="AD398" i="37"/>
  <c r="AE398" i="37" s="1"/>
  <c r="BB514" i="37"/>
  <c r="AO514" i="37"/>
  <c r="AV514" i="37"/>
  <c r="AH514" i="37"/>
  <c r="AC514" i="37"/>
  <c r="AW562" i="37"/>
  <c r="BC562" i="37"/>
  <c r="AI562" i="37"/>
  <c r="AP562" i="37"/>
  <c r="AY315" i="37"/>
  <c r="AK315" i="37"/>
  <c r="AR315" i="37"/>
  <c r="BD678" i="37"/>
  <c r="AQ678" i="37"/>
  <c r="AX678" i="37"/>
  <c r="AJ678" i="37"/>
  <c r="AY420" i="37"/>
  <c r="AK420" i="37"/>
  <c r="AR420" i="37"/>
  <c r="BC556" i="37"/>
  <c r="AI556" i="37"/>
  <c r="AP556" i="37"/>
  <c r="AW556" i="37"/>
  <c r="BF404" i="37"/>
  <c r="BF575" i="37"/>
  <c r="AV408" i="37"/>
  <c r="AH408" i="37"/>
  <c r="AO408" i="37"/>
  <c r="AC408" i="37"/>
  <c r="BB408" i="37"/>
  <c r="AH618" i="37"/>
  <c r="AO618" i="37"/>
  <c r="AV618" i="37"/>
  <c r="AC618" i="37"/>
  <c r="BB618" i="37"/>
  <c r="AJ445" i="37"/>
  <c r="AQ445" i="37"/>
  <c r="AX445" i="37"/>
  <c r="BD445" i="37"/>
  <c r="AS378" i="37"/>
  <c r="AT378" i="37" s="1"/>
  <c r="AZ378" i="37"/>
  <c r="BA378" i="37" s="1"/>
  <c r="AD378" i="37"/>
  <c r="AE378" i="37" s="1"/>
  <c r="AS567" i="37"/>
  <c r="AT567" i="37" s="1"/>
  <c r="AZ567" i="37"/>
  <c r="BA567" i="37" s="1"/>
  <c r="AD567" i="37"/>
  <c r="AE567" i="37" s="1"/>
  <c r="BC507" i="37"/>
  <c r="AI507" i="37"/>
  <c r="AP507" i="37"/>
  <c r="AW507" i="37"/>
  <c r="AH617" i="37"/>
  <c r="AO617" i="37"/>
  <c r="AV617" i="37"/>
  <c r="BB617" i="37"/>
  <c r="AC617" i="37"/>
  <c r="AR365" i="37"/>
  <c r="AY365" i="37"/>
  <c r="AK365" i="37"/>
  <c r="BB391" i="37"/>
  <c r="AV391" i="37"/>
  <c r="AH391" i="37"/>
  <c r="AO391" i="37"/>
  <c r="AC391" i="37"/>
  <c r="BF649" i="37"/>
  <c r="AO457" i="37"/>
  <c r="AH457" i="37"/>
  <c r="AV457" i="37"/>
  <c r="BB457" i="37"/>
  <c r="AC457" i="37"/>
  <c r="AY377" i="37"/>
  <c r="AK377" i="37"/>
  <c r="AR377" i="37"/>
  <c r="BC684" i="37"/>
  <c r="AP684" i="37"/>
  <c r="AW684" i="37"/>
  <c r="AI684" i="37"/>
  <c r="BD351" i="37"/>
  <c r="AX351" i="37"/>
  <c r="AJ351" i="37"/>
  <c r="AQ351" i="37"/>
  <c r="AS494" i="37"/>
  <c r="AT494" i="37" s="1"/>
  <c r="AZ494" i="37"/>
  <c r="BA494" i="37" s="1"/>
  <c r="AD494" i="37"/>
  <c r="AE494" i="37" s="1"/>
  <c r="AL577" i="37"/>
  <c r="AM577" i="37" s="1"/>
  <c r="AR481" i="37"/>
  <c r="AY481" i="37"/>
  <c r="AK481" i="37"/>
  <c r="AH506" i="37"/>
  <c r="AO506" i="37"/>
  <c r="AV506" i="37"/>
  <c r="AC506" i="37"/>
  <c r="BB506" i="37"/>
  <c r="BD622" i="37"/>
  <c r="AJ622" i="37"/>
  <c r="AQ622" i="37"/>
  <c r="AX622" i="37"/>
  <c r="AY572" i="37"/>
  <c r="AR572" i="37"/>
  <c r="AK572" i="37"/>
  <c r="AV463" i="37"/>
  <c r="AH463" i="37"/>
  <c r="AO463" i="37"/>
  <c r="AC463" i="37"/>
  <c r="BB463" i="37"/>
  <c r="BD434" i="37"/>
  <c r="AX434" i="37"/>
  <c r="AJ434" i="37"/>
  <c r="AQ434" i="37"/>
  <c r="AZ607" i="37"/>
  <c r="BA607" i="37" s="1"/>
  <c r="AS607" i="37"/>
  <c r="AT607" i="37" s="1"/>
  <c r="AD607" i="37"/>
  <c r="AE607" i="37" s="1"/>
  <c r="BD473" i="37"/>
  <c r="AX473" i="37"/>
  <c r="AJ473" i="37"/>
  <c r="AQ473" i="37"/>
  <c r="AO706" i="37"/>
  <c r="AV706" i="37"/>
  <c r="AH706" i="37"/>
  <c r="BB706" i="37"/>
  <c r="BF657" i="37"/>
  <c r="AS712" i="37"/>
  <c r="AT712" i="37" s="1"/>
  <c r="AZ712" i="37"/>
  <c r="BA712" i="37" s="1"/>
  <c r="AD712" i="37"/>
  <c r="AE712" i="37" s="1"/>
  <c r="BD315" i="37"/>
  <c r="AX315" i="37"/>
  <c r="AJ315" i="37"/>
  <c r="AQ315" i="37"/>
  <c r="BC678" i="37"/>
  <c r="AI678" i="37"/>
  <c r="AP678" i="37"/>
  <c r="AW678" i="37"/>
  <c r="AZ576" i="37"/>
  <c r="BA576" i="37" s="1"/>
  <c r="AS576" i="37"/>
  <c r="AT576" i="37" s="1"/>
  <c r="AD576" i="37"/>
  <c r="AE576" i="37" s="1"/>
  <c r="AH556" i="37"/>
  <c r="AO556" i="37"/>
  <c r="AV556" i="37"/>
  <c r="AC556" i="37"/>
  <c r="BB556" i="37"/>
  <c r="AZ575" i="37"/>
  <c r="BA575" i="37" s="1"/>
  <c r="AS575" i="37"/>
  <c r="AT575" i="37" s="1"/>
  <c r="AD575" i="37"/>
  <c r="AE575" i="37" s="1"/>
  <c r="BC618" i="37"/>
  <c r="AP618" i="37"/>
  <c r="AI618" i="37"/>
  <c r="AW618" i="37"/>
  <c r="AH445" i="37"/>
  <c r="AO445" i="37"/>
  <c r="AV445" i="37"/>
  <c r="AC445" i="37"/>
  <c r="BB445" i="37"/>
  <c r="AS342" i="37"/>
  <c r="AT342" i="37" s="1"/>
  <c r="AZ342" i="37"/>
  <c r="BA342" i="37" s="1"/>
  <c r="AD342" i="37"/>
  <c r="AE342" i="37" s="1"/>
  <c r="AH507" i="37"/>
  <c r="AO507" i="37"/>
  <c r="AV507" i="37"/>
  <c r="BB507" i="37"/>
  <c r="AC507" i="37"/>
  <c r="AK325" i="37"/>
  <c r="AR325" i="37"/>
  <c r="AY325" i="37"/>
  <c r="AI374" i="37"/>
  <c r="AP374" i="37"/>
  <c r="AW374" i="37"/>
  <c r="BC374" i="37"/>
  <c r="BD365" i="37"/>
  <c r="AJ365" i="37"/>
  <c r="AQ365" i="37"/>
  <c r="AX365" i="37"/>
  <c r="AK308" i="37"/>
  <c r="AR308" i="37"/>
  <c r="AY308" i="37"/>
  <c r="AS318" i="37"/>
  <c r="AT318" i="37" s="1"/>
  <c r="AZ318" i="37"/>
  <c r="BA318" i="37" s="1"/>
  <c r="AD318" i="37"/>
  <c r="AE318" i="37" s="1"/>
  <c r="AZ598" i="37"/>
  <c r="BA598" i="37" s="1"/>
  <c r="AS598" i="37"/>
  <c r="AT598" i="37" s="1"/>
  <c r="AD598" i="37"/>
  <c r="AE598" i="37" s="1"/>
  <c r="BC377" i="37"/>
  <c r="AW377" i="37"/>
  <c r="AI377" i="37"/>
  <c r="AP377" i="37"/>
  <c r="AO684" i="37"/>
  <c r="AV684" i="37"/>
  <c r="AH684" i="37"/>
  <c r="AC684" i="37"/>
  <c r="BB684" i="37"/>
  <c r="BC351" i="37"/>
  <c r="AI351" i="37"/>
  <c r="AP351" i="37"/>
  <c r="AW351" i="37"/>
  <c r="BC467" i="37"/>
  <c r="AP467" i="37"/>
  <c r="AI467" i="37"/>
  <c r="AW467" i="37"/>
  <c r="BC622" i="37"/>
  <c r="AP622" i="37"/>
  <c r="AI622" i="37"/>
  <c r="AW622" i="37"/>
  <c r="BD534" i="37"/>
  <c r="AX534" i="37"/>
  <c r="AJ534" i="37"/>
  <c r="AQ534" i="37"/>
  <c r="BD572" i="37"/>
  <c r="AQ572" i="37"/>
  <c r="AX572" i="37"/>
  <c r="AJ572" i="37"/>
  <c r="AS347" i="37"/>
  <c r="AT347" i="37" s="1"/>
  <c r="AZ347" i="37"/>
  <c r="BA347" i="37" s="1"/>
  <c r="AD347" i="37"/>
  <c r="AE347" i="37" s="1"/>
  <c r="BC434" i="37"/>
  <c r="AW434" i="37"/>
  <c r="AI434" i="37"/>
  <c r="AP434" i="37"/>
  <c r="BB473" i="37"/>
  <c r="AH473" i="37"/>
  <c r="AV473" i="37"/>
  <c r="AO473" i="37"/>
  <c r="AC473" i="37"/>
  <c r="AJ482" i="37"/>
  <c r="AQ482" i="37"/>
  <c r="AX482" i="37"/>
  <c r="BD482" i="37"/>
  <c r="AS501" i="37"/>
  <c r="AT501" i="37" s="1"/>
  <c r="AZ501" i="37"/>
  <c r="BA501" i="37" s="1"/>
  <c r="AD501" i="37"/>
  <c r="AE501" i="37" s="1"/>
  <c r="BF393" i="37"/>
  <c r="BC735" i="37"/>
  <c r="AI735" i="37"/>
  <c r="AW735" i="37"/>
  <c r="AP735" i="37"/>
  <c r="AF497" i="37"/>
  <c r="BC315" i="37"/>
  <c r="AW315" i="37"/>
  <c r="AI315" i="37"/>
  <c r="AP315" i="37"/>
  <c r="BD420" i="37"/>
  <c r="AX420" i="37"/>
  <c r="AJ420" i="37"/>
  <c r="AQ420" i="37"/>
  <c r="AR317" i="37"/>
  <c r="AY317" i="37"/>
  <c r="AK317" i="37"/>
  <c r="AK445" i="37"/>
  <c r="AR445" i="37"/>
  <c r="AY445" i="37"/>
  <c r="AS654" i="37"/>
  <c r="AT654" i="37" s="1"/>
  <c r="AZ654" i="37"/>
  <c r="BA654" i="37" s="1"/>
  <c r="AD654" i="37"/>
  <c r="AE654" i="37" s="1"/>
  <c r="BD325" i="37"/>
  <c r="AJ325" i="37"/>
  <c r="AQ325" i="37"/>
  <c r="AX325" i="37"/>
  <c r="AK374" i="37"/>
  <c r="AR374" i="37"/>
  <c r="AY374" i="37"/>
  <c r="BC601" i="37"/>
  <c r="AI601" i="37"/>
  <c r="AP601" i="37"/>
  <c r="AW601" i="37"/>
  <c r="BC365" i="37"/>
  <c r="AW365" i="37"/>
  <c r="AI365" i="37"/>
  <c r="AP365" i="37"/>
  <c r="BD308" i="37"/>
  <c r="AJ308" i="37"/>
  <c r="AQ308" i="37"/>
  <c r="AX308" i="37"/>
  <c r="BF598" i="37"/>
  <c r="BD457" i="37"/>
  <c r="AJ457" i="37"/>
  <c r="AQ457" i="37"/>
  <c r="AX457" i="37"/>
  <c r="AV377" i="37"/>
  <c r="AH377" i="37"/>
  <c r="AO377" i="37"/>
  <c r="BB377" i="37"/>
  <c r="AC377" i="37"/>
  <c r="BF736" i="37"/>
  <c r="AH351" i="37"/>
  <c r="AO351" i="37"/>
  <c r="AV351" i="37"/>
  <c r="BB351" i="37"/>
  <c r="AC351" i="37"/>
  <c r="BF668" i="37"/>
  <c r="AK427" i="37"/>
  <c r="AR427" i="37"/>
  <c r="AY427" i="37"/>
  <c r="AO622" i="37"/>
  <c r="AV622" i="37"/>
  <c r="AH622" i="37"/>
  <c r="AC622" i="37"/>
  <c r="BB622" i="37"/>
  <c r="BC572" i="37"/>
  <c r="AP572" i="37"/>
  <c r="AW572" i="37"/>
  <c r="AI572" i="37"/>
  <c r="AF667" i="37"/>
  <c r="BF513" i="37"/>
  <c r="AP482" i="37"/>
  <c r="AW482" i="37"/>
  <c r="AI482" i="37"/>
  <c r="BC482" i="37"/>
  <c r="AK405" i="37"/>
  <c r="AY405" i="37"/>
  <c r="AR405" i="37"/>
  <c r="AK468" i="37"/>
  <c r="AR468" i="37"/>
  <c r="AY468" i="37"/>
  <c r="BF455" i="37"/>
  <c r="BD735" i="37"/>
  <c r="AQ735" i="37"/>
  <c r="AJ735" i="37"/>
  <c r="AX735" i="37"/>
  <c r="AV562" i="37"/>
  <c r="AH562" i="37"/>
  <c r="AO562" i="37"/>
  <c r="BB562" i="37"/>
  <c r="AC562" i="37"/>
  <c r="BB315" i="37"/>
  <c r="AV315" i="37"/>
  <c r="AH315" i="37"/>
  <c r="AO315" i="37"/>
  <c r="AC315" i="37"/>
  <c r="AS620" i="37"/>
  <c r="AT620" i="37" s="1"/>
  <c r="AZ620" i="37"/>
  <c r="BA620" i="37" s="1"/>
  <c r="AD620" i="37"/>
  <c r="AE620" i="37" s="1"/>
  <c r="AV420" i="37"/>
  <c r="AO420" i="37"/>
  <c r="AH420" i="37"/>
  <c r="BB420" i="37"/>
  <c r="AC420" i="37"/>
  <c r="AS565" i="37"/>
  <c r="AT565" i="37" s="1"/>
  <c r="AZ565" i="37"/>
  <c r="BA565" i="37" s="1"/>
  <c r="AD565" i="37"/>
  <c r="AE565" i="37" s="1"/>
  <c r="BD317" i="37"/>
  <c r="AQ317" i="37"/>
  <c r="AX317" i="37"/>
  <c r="AJ317" i="37"/>
  <c r="AY340" i="37"/>
  <c r="AK340" i="37"/>
  <c r="AR340" i="37"/>
  <c r="AS304" i="37"/>
  <c r="AT304" i="37" s="1"/>
  <c r="AZ304" i="37"/>
  <c r="BA304" i="37" s="1"/>
  <c r="AD304" i="37"/>
  <c r="AE304" i="37" s="1"/>
  <c r="AY507" i="37"/>
  <c r="AK507" i="37"/>
  <c r="AR507" i="37"/>
  <c r="BC325" i="37"/>
  <c r="AI325" i="37"/>
  <c r="AP325" i="37"/>
  <c r="AW325" i="37"/>
  <c r="BD374" i="37"/>
  <c r="AJ374" i="37"/>
  <c r="AQ374" i="37"/>
  <c r="AX374" i="37"/>
  <c r="AV365" i="37"/>
  <c r="AH365" i="37"/>
  <c r="AO365" i="37"/>
  <c r="BB365" i="37"/>
  <c r="AC365" i="37"/>
  <c r="BC308" i="37"/>
  <c r="AI308" i="37"/>
  <c r="AP308" i="37"/>
  <c r="AW308" i="37"/>
  <c r="AZ727" i="37"/>
  <c r="BA727" i="37" s="1"/>
  <c r="AS727" i="37"/>
  <c r="AT727" i="37" s="1"/>
  <c r="AD727" i="37"/>
  <c r="AE727" i="37" s="1"/>
  <c r="AZ688" i="37"/>
  <c r="BA688" i="37" s="1"/>
  <c r="AS688" i="37"/>
  <c r="AT688" i="37" s="1"/>
  <c r="AD688" i="37"/>
  <c r="AE688" i="37" s="1"/>
  <c r="BB467" i="37"/>
  <c r="AO467" i="37"/>
  <c r="AV467" i="37"/>
  <c r="AH467" i="37"/>
  <c r="AC467" i="37"/>
  <c r="BD427" i="37"/>
  <c r="AQ427" i="37"/>
  <c r="AJ427" i="37"/>
  <c r="AX427" i="37"/>
  <c r="AF474" i="37"/>
  <c r="AK622" i="37"/>
  <c r="AR622" i="37"/>
  <c r="AY622" i="37"/>
  <c r="BD663" i="37"/>
  <c r="AJ663" i="37"/>
  <c r="AQ663" i="37"/>
  <c r="AX663" i="37"/>
  <c r="BB572" i="37"/>
  <c r="AO572" i="37"/>
  <c r="AV572" i="37"/>
  <c r="AH572" i="37"/>
  <c r="AC572" i="37"/>
  <c r="AZ724" i="37"/>
  <c r="BA724" i="37" s="1"/>
  <c r="AS724" i="37"/>
  <c r="AT724" i="37" s="1"/>
  <c r="AD724" i="37"/>
  <c r="AE724" i="37" s="1"/>
  <c r="AK456" i="37"/>
  <c r="AY456" i="37"/>
  <c r="AR456" i="37"/>
  <c r="AS311" i="37"/>
  <c r="AT311" i="37" s="1"/>
  <c r="AZ311" i="37"/>
  <c r="BA311" i="37" s="1"/>
  <c r="AD311" i="37"/>
  <c r="AE311" i="37" s="1"/>
  <c r="BB482" i="37"/>
  <c r="AH482" i="37"/>
  <c r="AO482" i="37"/>
  <c r="AV482" i="37"/>
  <c r="AC482" i="37"/>
  <c r="AF666" i="37"/>
  <c r="BD405" i="37"/>
  <c r="AX405" i="37"/>
  <c r="AJ405" i="37"/>
  <c r="AQ405" i="37"/>
  <c r="BD468" i="37"/>
  <c r="AJ468" i="37"/>
  <c r="AQ468" i="37"/>
  <c r="AX468" i="37"/>
  <c r="AS455" i="37"/>
  <c r="AT455" i="37" s="1"/>
  <c r="AZ455" i="37"/>
  <c r="BA455" i="37" s="1"/>
  <c r="AD455" i="37"/>
  <c r="AH735" i="37"/>
  <c r="AO735" i="37"/>
  <c r="AV735" i="37"/>
  <c r="AC735" i="37"/>
  <c r="BB735" i="37"/>
  <c r="BF398" i="37"/>
  <c r="AS525" i="37"/>
  <c r="AT525" i="37" s="1"/>
  <c r="AZ525" i="37"/>
  <c r="BA525" i="37" s="1"/>
  <c r="AD525" i="37"/>
  <c r="AE525" i="37" s="1"/>
  <c r="AS558" i="37"/>
  <c r="AT558" i="37" s="1"/>
  <c r="AZ558" i="37"/>
  <c r="BA558" i="37" s="1"/>
  <c r="AD558" i="37"/>
  <c r="AE558" i="37" s="1"/>
  <c r="AS599" i="37"/>
  <c r="AT599" i="37" s="1"/>
  <c r="AZ599" i="37"/>
  <c r="BA599" i="37" s="1"/>
  <c r="AD599" i="37"/>
  <c r="AE599" i="37" s="1"/>
  <c r="AO678" i="37"/>
  <c r="AV678" i="37"/>
  <c r="AH678" i="37"/>
  <c r="AC678" i="37"/>
  <c r="BB678" i="37"/>
  <c r="AZ512" i="37"/>
  <c r="BA512" i="37" s="1"/>
  <c r="AS512" i="37"/>
  <c r="AT512" i="37" s="1"/>
  <c r="AD512" i="37"/>
  <c r="AE512" i="37" s="1"/>
  <c r="AS430" i="37"/>
  <c r="AT430" i="37" s="1"/>
  <c r="AZ430" i="37"/>
  <c r="BA430" i="37" s="1"/>
  <c r="AD430" i="37"/>
  <c r="AE430" i="37" s="1"/>
  <c r="BC317" i="37"/>
  <c r="AP317" i="37"/>
  <c r="AW317" i="37"/>
  <c r="AI317" i="37"/>
  <c r="AY664" i="37"/>
  <c r="AK664" i="37"/>
  <c r="AR664" i="37"/>
  <c r="BD340" i="37"/>
  <c r="AX340" i="37"/>
  <c r="AJ340" i="37"/>
  <c r="AQ340" i="37"/>
  <c r="AC432" i="37"/>
  <c r="AH432" i="37"/>
  <c r="AO432" i="37"/>
  <c r="AV432" i="37"/>
  <c r="BB432" i="37"/>
  <c r="AS379" i="37"/>
  <c r="AT379" i="37" s="1"/>
  <c r="AZ379" i="37"/>
  <c r="BA379" i="37" s="1"/>
  <c r="AD379" i="37"/>
  <c r="AE379" i="37" s="1"/>
  <c r="AK586" i="37"/>
  <c r="AY586" i="37"/>
  <c r="AR586" i="37"/>
  <c r="AS695" i="37"/>
  <c r="AT695" i="37" s="1"/>
  <c r="AZ695" i="37"/>
  <c r="BA695" i="37" s="1"/>
  <c r="AD695" i="37"/>
  <c r="AE695" i="37" s="1"/>
  <c r="BB325" i="37"/>
  <c r="AH325" i="37"/>
  <c r="AO325" i="37"/>
  <c r="AV325" i="37"/>
  <c r="AC325" i="37"/>
  <c r="BF333" i="37"/>
  <c r="BD601" i="37"/>
  <c r="AX601" i="37"/>
  <c r="AJ601" i="37"/>
  <c r="AQ601" i="37"/>
  <c r="BF375" i="37"/>
  <c r="AH308" i="37"/>
  <c r="AO308" i="37"/>
  <c r="AV308" i="37"/>
  <c r="BB308" i="37"/>
  <c r="AC308" i="37"/>
  <c r="BF464" i="37"/>
  <c r="AS583" i="37"/>
  <c r="AT583" i="37" s="1"/>
  <c r="AZ583" i="37"/>
  <c r="BA583" i="37" s="1"/>
  <c r="AD583" i="37"/>
  <c r="AE583" i="37" s="1"/>
  <c r="AH372" i="37"/>
  <c r="AO372" i="37"/>
  <c r="AV372" i="37"/>
  <c r="BB372" i="37"/>
  <c r="AC372" i="37"/>
  <c r="AS686" i="37"/>
  <c r="AT686" i="37" s="1"/>
  <c r="AZ686" i="37"/>
  <c r="BA686" i="37" s="1"/>
  <c r="AD686" i="37"/>
  <c r="AE686" i="37" s="1"/>
  <c r="AZ704" i="37"/>
  <c r="BA704" i="37" s="1"/>
  <c r="AS704" i="37"/>
  <c r="AT704" i="37" s="1"/>
  <c r="AD704" i="37"/>
  <c r="AE704" i="37" s="1"/>
  <c r="BD680" i="37"/>
  <c r="AJ680" i="37"/>
  <c r="AQ680" i="37"/>
  <c r="AX680" i="37"/>
  <c r="BF724" i="37"/>
  <c r="AK741" i="37"/>
  <c r="AR741" i="37"/>
  <c r="AY741" i="37"/>
  <c r="AR452" i="37"/>
  <c r="AY452" i="37"/>
  <c r="AK452" i="37"/>
  <c r="BC405" i="37"/>
  <c r="AI405" i="37"/>
  <c r="AP405" i="37"/>
  <c r="AW405" i="37"/>
  <c r="BC468" i="37"/>
  <c r="AP468" i="37"/>
  <c r="AW468" i="37"/>
  <c r="AI468" i="37"/>
  <c r="AZ733" i="37"/>
  <c r="BA733" i="37" s="1"/>
  <c r="AS733" i="37"/>
  <c r="AT733" i="37" s="1"/>
  <c r="AD733" i="37"/>
  <c r="AE733" i="37" s="1"/>
  <c r="AS711" i="37"/>
  <c r="AT711" i="37" s="1"/>
  <c r="AZ711" i="37"/>
  <c r="BA711" i="37" s="1"/>
  <c r="AD711" i="37"/>
  <c r="AE711" i="37" s="1"/>
  <c r="AR367" i="37"/>
  <c r="AY367" i="37"/>
  <c r="AK367" i="37"/>
  <c r="BD397" i="37"/>
  <c r="AJ397" i="37"/>
  <c r="AQ397" i="37"/>
  <c r="AX397" i="37"/>
  <c r="BF430" i="37"/>
  <c r="AV317" i="37"/>
  <c r="AH317" i="37"/>
  <c r="AO317" i="37"/>
  <c r="BB317" i="37"/>
  <c r="AC317" i="37"/>
  <c r="BD664" i="37"/>
  <c r="AJ664" i="37"/>
  <c r="AQ664" i="37"/>
  <c r="AX664" i="37"/>
  <c r="BC340" i="37"/>
  <c r="AW340" i="37"/>
  <c r="AI340" i="37"/>
  <c r="AP340" i="37"/>
  <c r="BD586" i="37"/>
  <c r="AJ586" i="37"/>
  <c r="AQ586" i="37"/>
  <c r="AX586" i="37"/>
  <c r="AS333" i="37"/>
  <c r="AT333" i="37" s="1"/>
  <c r="AZ333" i="37"/>
  <c r="BA333" i="37" s="1"/>
  <c r="AD333" i="37"/>
  <c r="AE333" i="37" s="1"/>
  <c r="AZ375" i="37"/>
  <c r="BA375" i="37" s="1"/>
  <c r="AS375" i="37"/>
  <c r="AT375" i="37" s="1"/>
  <c r="AD375" i="37"/>
  <c r="AE375" i="37" s="1"/>
  <c r="AS464" i="37"/>
  <c r="AT464" i="37" s="1"/>
  <c r="AZ464" i="37"/>
  <c r="BA464" i="37" s="1"/>
  <c r="AD464" i="37"/>
  <c r="AK611" i="37"/>
  <c r="AR611" i="37"/>
  <c r="AY611" i="37"/>
  <c r="AK661" i="37"/>
  <c r="AR661" i="37"/>
  <c r="AY661" i="37"/>
  <c r="AR343" i="37"/>
  <c r="AY343" i="37"/>
  <c r="AK343" i="37"/>
  <c r="AS650" i="37"/>
  <c r="AT650" i="37" s="1"/>
  <c r="AZ650" i="37"/>
  <c r="BA650" i="37" s="1"/>
  <c r="AD650" i="37"/>
  <c r="AE650" i="37" s="1"/>
  <c r="AO680" i="37"/>
  <c r="AV680" i="37"/>
  <c r="AH680" i="37"/>
  <c r="AC680" i="37"/>
  <c r="BB680" i="37"/>
  <c r="AK663" i="37"/>
  <c r="AR663" i="37"/>
  <c r="AY663" i="37"/>
  <c r="AY395" i="37"/>
  <c r="AK395" i="37"/>
  <c r="AR395" i="37"/>
  <c r="BD452" i="37"/>
  <c r="AJ452" i="37"/>
  <c r="AQ452" i="37"/>
  <c r="AX452" i="37"/>
  <c r="BF501" i="37"/>
  <c r="AF600" i="37"/>
  <c r="AS653" i="37"/>
  <c r="AT653" i="37" s="1"/>
  <c r="AZ653" i="37"/>
  <c r="BA653" i="37" s="1"/>
  <c r="AD653" i="37"/>
  <c r="AE653" i="37" s="1"/>
  <c r="BB405" i="37"/>
  <c r="AH405" i="37"/>
  <c r="AO405" i="37"/>
  <c r="AV405" i="37"/>
  <c r="AC405" i="37"/>
  <c r="AO468" i="37"/>
  <c r="AV468" i="37"/>
  <c r="AH468" i="37"/>
  <c r="AC468" i="37"/>
  <c r="BB468" i="37"/>
  <c r="BF711" i="37"/>
  <c r="BD367" i="37"/>
  <c r="AQ367" i="37"/>
  <c r="AX367" i="37"/>
  <c r="AJ367" i="37"/>
  <c r="AZ636" i="37"/>
  <c r="BA636" i="37" s="1"/>
  <c r="AS636" i="37"/>
  <c r="AT636" i="37" s="1"/>
  <c r="AD636" i="37"/>
  <c r="AE636" i="37" s="1"/>
  <c r="BC397" i="37"/>
  <c r="AI397" i="37"/>
  <c r="AP397" i="37"/>
  <c r="AW397" i="37"/>
  <c r="BC664" i="37"/>
  <c r="AI664" i="37"/>
  <c r="AP664" i="37"/>
  <c r="AW664" i="37"/>
  <c r="AR499" i="37"/>
  <c r="AK499" i="37"/>
  <c r="AY499" i="37"/>
  <c r="BB340" i="37"/>
  <c r="AV340" i="37"/>
  <c r="AH340" i="37"/>
  <c r="AO340" i="37"/>
  <c r="AC340" i="37"/>
  <c r="AS540" i="37"/>
  <c r="AT540" i="37" s="1"/>
  <c r="AZ540" i="37"/>
  <c r="BA540" i="37" s="1"/>
  <c r="AD540" i="37"/>
  <c r="AE540" i="37" s="1"/>
  <c r="AZ671" i="37"/>
  <c r="BA671" i="37" s="1"/>
  <c r="AS671" i="37"/>
  <c r="AT671" i="37" s="1"/>
  <c r="AD671" i="37"/>
  <c r="AE671" i="37" s="1"/>
  <c r="BD611" i="37"/>
  <c r="AQ611" i="37"/>
  <c r="AX611" i="37"/>
  <c r="AJ611" i="37"/>
  <c r="BD661" i="37"/>
  <c r="AX661" i="37"/>
  <c r="AJ661" i="37"/>
  <c r="AQ661" i="37"/>
  <c r="AS487" i="37"/>
  <c r="AT487" i="37" s="1"/>
  <c r="AZ487" i="37"/>
  <c r="BA487" i="37" s="1"/>
  <c r="AD487" i="37"/>
  <c r="AE487" i="37" s="1"/>
  <c r="AS731" i="37"/>
  <c r="AT731" i="37" s="1"/>
  <c r="AZ731" i="37"/>
  <c r="BA731" i="37" s="1"/>
  <c r="AD731" i="37"/>
  <c r="AE731" i="37" s="1"/>
  <c r="BF568" i="37"/>
  <c r="AS564" i="37"/>
  <c r="AT564" i="37" s="1"/>
  <c r="AZ564" i="37"/>
  <c r="BA564" i="37" s="1"/>
  <c r="AD564" i="37"/>
  <c r="AE564" i="37" s="1"/>
  <c r="AZ303" i="37"/>
  <c r="BA303" i="37" s="1"/>
  <c r="AS303" i="37"/>
  <c r="AT303" i="37" s="1"/>
  <c r="AD303" i="37"/>
  <c r="AE303" i="37" s="1"/>
  <c r="BF414" i="37"/>
  <c r="AL645" i="37"/>
  <c r="AM645" i="37" s="1"/>
  <c r="AZ527" i="37"/>
  <c r="BA527" i="37" s="1"/>
  <c r="AS527" i="37"/>
  <c r="AT527" i="37" s="1"/>
  <c r="AD527" i="37"/>
  <c r="AE527" i="37" s="1"/>
  <c r="BC663" i="37"/>
  <c r="AI663" i="37"/>
  <c r="AP663" i="37"/>
  <c r="AW663" i="37"/>
  <c r="AY588" i="37"/>
  <c r="AK588" i="37"/>
  <c r="AR588" i="37"/>
  <c r="AX395" i="37"/>
  <c r="AJ395" i="37"/>
  <c r="AQ395" i="37"/>
  <c r="BD395" i="37"/>
  <c r="AL300" i="37"/>
  <c r="AM300" i="37" s="1"/>
  <c r="BD741" i="37"/>
  <c r="AJ741" i="37"/>
  <c r="AQ741" i="37"/>
  <c r="AX741" i="37"/>
  <c r="BD456" i="37"/>
  <c r="AJ456" i="37"/>
  <c r="AX456" i="37"/>
  <c r="AQ456" i="37"/>
  <c r="AS541" i="37"/>
  <c r="AT541" i="37" s="1"/>
  <c r="AZ541" i="37"/>
  <c r="BA541" i="37" s="1"/>
  <c r="AD541" i="37"/>
  <c r="AE541" i="37" s="1"/>
  <c r="BC452" i="37"/>
  <c r="AI452" i="37"/>
  <c r="AP452" i="37"/>
  <c r="AW452" i="37"/>
  <c r="AZ450" i="37"/>
  <c r="BA450" i="37" s="1"/>
  <c r="AS450" i="37"/>
  <c r="AT450" i="37" s="1"/>
  <c r="AD450" i="37"/>
  <c r="BC367" i="37"/>
  <c r="AP367" i="37"/>
  <c r="AW367" i="37"/>
  <c r="AI367" i="37"/>
  <c r="AH397" i="37"/>
  <c r="AO397" i="37"/>
  <c r="AV397" i="37"/>
  <c r="BB397" i="37"/>
  <c r="AC397" i="37"/>
  <c r="AH664" i="37"/>
  <c r="AO664" i="37"/>
  <c r="AV664" i="37"/>
  <c r="AC664" i="37"/>
  <c r="BB664" i="37"/>
  <c r="BB499" i="37"/>
  <c r="AO499" i="37"/>
  <c r="AH499" i="37"/>
  <c r="AV499" i="37"/>
  <c r="AC499" i="37"/>
  <c r="BC528" i="37"/>
  <c r="AI528" i="37"/>
  <c r="AW528" i="37"/>
  <c r="AP528" i="37"/>
  <c r="AZ687" i="37"/>
  <c r="BA687" i="37" s="1"/>
  <c r="AS687" i="37"/>
  <c r="AT687" i="37" s="1"/>
  <c r="AD687" i="37"/>
  <c r="AE687" i="37" s="1"/>
  <c r="AK656" i="37"/>
  <c r="AR656" i="37"/>
  <c r="AY656" i="37"/>
  <c r="AE442" i="37"/>
  <c r="AF442" i="37"/>
  <c r="AY601" i="37"/>
  <c r="AR601" i="37"/>
  <c r="AK601" i="37"/>
  <c r="AR306" i="37"/>
  <c r="AY306" i="37"/>
  <c r="AK306" i="37"/>
  <c r="BC611" i="37"/>
  <c r="AP611" i="37"/>
  <c r="AI611" i="37"/>
  <c r="AW611" i="37"/>
  <c r="AR440" i="37"/>
  <c r="AY440" i="37"/>
  <c r="AK440" i="37"/>
  <c r="BF727" i="37"/>
  <c r="BF487" i="37"/>
  <c r="BF597" i="37"/>
  <c r="BF688" i="37"/>
  <c r="BF564" i="37"/>
  <c r="BF303" i="37"/>
  <c r="AK639" i="37"/>
  <c r="AR639" i="37"/>
  <c r="AY639" i="37"/>
  <c r="AL690" i="37"/>
  <c r="AM690" i="37" s="1"/>
  <c r="BD343" i="37"/>
  <c r="AQ343" i="37"/>
  <c r="AX343" i="37"/>
  <c r="AJ343" i="37"/>
  <c r="AK319" i="37"/>
  <c r="AR319" i="37"/>
  <c r="AY319" i="37"/>
  <c r="T230" i="37"/>
  <c r="Z77" i="37"/>
  <c r="AJ77" i="37" s="1"/>
  <c r="BF566" i="37"/>
  <c r="BC343" i="37"/>
  <c r="AP343" i="37"/>
  <c r="AW343" i="37"/>
  <c r="AI343" i="37"/>
  <c r="AS414" i="37"/>
  <c r="AT414" i="37" s="1"/>
  <c r="AZ414" i="37"/>
  <c r="BA414" i="37" s="1"/>
  <c r="AD414" i="37"/>
  <c r="AE414" i="37" s="1"/>
  <c r="AZ592" i="37"/>
  <c r="BA592" i="37" s="1"/>
  <c r="AS592" i="37"/>
  <c r="AT592" i="37" s="1"/>
  <c r="AD592" i="37"/>
  <c r="AE592" i="37" s="1"/>
  <c r="AS718" i="37"/>
  <c r="AT718" i="37" s="1"/>
  <c r="AZ718" i="37"/>
  <c r="BA718" i="37" s="1"/>
  <c r="AD718" i="37"/>
  <c r="AE718" i="37" s="1"/>
  <c r="AR658" i="37"/>
  <c r="AK658" i="37"/>
  <c r="AY658" i="37"/>
  <c r="AS387" i="37"/>
  <c r="AT387" i="37" s="1"/>
  <c r="AZ387" i="37"/>
  <c r="BA387" i="37" s="1"/>
  <c r="AD387" i="37"/>
  <c r="AE387" i="37" s="1"/>
  <c r="BD319" i="37"/>
  <c r="AJ319" i="37"/>
  <c r="AQ319" i="37"/>
  <c r="AX319" i="37"/>
  <c r="BF527" i="37"/>
  <c r="AO663" i="37"/>
  <c r="AH663" i="37"/>
  <c r="AL663" i="37" s="1"/>
  <c r="AM663" i="37" s="1"/>
  <c r="AV663" i="37"/>
  <c r="AC663" i="37"/>
  <c r="BB663" i="37"/>
  <c r="BD588" i="37"/>
  <c r="AX588" i="37"/>
  <c r="AJ588" i="37"/>
  <c r="AQ588" i="37"/>
  <c r="BC395" i="37"/>
  <c r="AP395" i="37"/>
  <c r="AI395" i="37"/>
  <c r="AW395" i="37"/>
  <c r="BC741" i="37"/>
  <c r="AI741" i="37"/>
  <c r="AW741" i="37"/>
  <c r="AP741" i="37"/>
  <c r="BC456" i="37"/>
  <c r="AI456" i="37"/>
  <c r="AP456" i="37"/>
  <c r="AW456" i="37"/>
  <c r="AR482" i="37"/>
  <c r="AK482" i="37"/>
  <c r="AY482" i="37"/>
  <c r="BB452" i="37"/>
  <c r="AH452" i="37"/>
  <c r="AO452" i="37"/>
  <c r="AV452" i="37"/>
  <c r="AC452" i="37"/>
  <c r="BF670" i="37"/>
  <c r="AY691" i="37"/>
  <c r="AK691" i="37"/>
  <c r="AR691" i="37"/>
  <c r="AO367" i="37"/>
  <c r="AH367" i="37"/>
  <c r="AV367" i="37"/>
  <c r="BB367" i="37"/>
  <c r="AC367" i="37"/>
  <c r="BF525" i="37"/>
  <c r="AY720" i="37"/>
  <c r="AK720" i="37"/>
  <c r="AR720" i="37"/>
  <c r="BF599" i="37"/>
  <c r="AK373" i="37"/>
  <c r="AR373" i="37"/>
  <c r="AY373" i="37"/>
  <c r="BF512" i="37"/>
  <c r="AC528" i="37"/>
  <c r="AV528" i="37"/>
  <c r="AH528" i="37"/>
  <c r="AO528" i="37"/>
  <c r="BB528" i="37"/>
  <c r="AK432" i="37"/>
  <c r="AR432" i="37"/>
  <c r="AY432" i="37"/>
  <c r="BC656" i="37"/>
  <c r="AP656" i="37"/>
  <c r="AI656" i="37"/>
  <c r="AW656" i="37"/>
  <c r="AS362" i="37"/>
  <c r="AT362" i="37" s="1"/>
  <c r="AZ362" i="37"/>
  <c r="BA362" i="37" s="1"/>
  <c r="AD362" i="37"/>
  <c r="AE362" i="37" s="1"/>
  <c r="BB374" i="37"/>
  <c r="AH374" i="37"/>
  <c r="AO374" i="37"/>
  <c r="AV374" i="37"/>
  <c r="AC374" i="37"/>
  <c r="BB601" i="37"/>
  <c r="AO601" i="37"/>
  <c r="AH601" i="37"/>
  <c r="AV601" i="37"/>
  <c r="AC601" i="37"/>
  <c r="AS660" i="37"/>
  <c r="AT660" i="37" s="1"/>
  <c r="AZ660" i="37"/>
  <c r="BA660" i="37" s="1"/>
  <c r="AD660" i="37"/>
  <c r="AE660" i="37" s="1"/>
  <c r="BD306" i="37"/>
  <c r="AQ306" i="37"/>
  <c r="AX306" i="37"/>
  <c r="AJ306" i="37"/>
  <c r="BF362" i="37"/>
  <c r="BF583" i="37"/>
  <c r="BD440" i="37"/>
  <c r="AJ440" i="37"/>
  <c r="AX440" i="37"/>
  <c r="AQ440" i="37"/>
  <c r="AZ458" i="37"/>
  <c r="BA458" i="37" s="1"/>
  <c r="AS458" i="37"/>
  <c r="AT458" i="37" s="1"/>
  <c r="AD458" i="37"/>
  <c r="BF686" i="37"/>
  <c r="AZ597" i="37"/>
  <c r="BA597" i="37" s="1"/>
  <c r="AS597" i="37"/>
  <c r="AT597" i="37" s="1"/>
  <c r="AD597" i="37"/>
  <c r="AE597" i="37" s="1"/>
  <c r="BF524" i="37"/>
  <c r="BD639" i="37"/>
  <c r="AJ639" i="37"/>
  <c r="AQ639" i="37"/>
  <c r="AX639" i="37"/>
  <c r="BC319" i="37"/>
  <c r="AP319" i="37"/>
  <c r="AW319" i="37"/>
  <c r="AI319" i="37"/>
  <c r="BC588" i="37"/>
  <c r="AI588" i="37"/>
  <c r="AP588" i="37"/>
  <c r="AW588" i="37"/>
  <c r="BB395" i="37"/>
  <c r="AO395" i="37"/>
  <c r="AH395" i="37"/>
  <c r="AV395" i="37"/>
  <c r="AC395" i="37"/>
  <c r="AZ605" i="37"/>
  <c r="BA605" i="37" s="1"/>
  <c r="AS605" i="37"/>
  <c r="AT605" i="37" s="1"/>
  <c r="AD605" i="37"/>
  <c r="AE605" i="37" s="1"/>
  <c r="BB456" i="37"/>
  <c r="AH456" i="37"/>
  <c r="AO456" i="37"/>
  <c r="AV456" i="37"/>
  <c r="AC456" i="37"/>
  <c r="AY526" i="37"/>
  <c r="AK526" i="37"/>
  <c r="AR526" i="37"/>
  <c r="BD691" i="37"/>
  <c r="AX691" i="37"/>
  <c r="AJ691" i="37"/>
  <c r="AQ691" i="37"/>
  <c r="AH470" i="37"/>
  <c r="AV470" i="37"/>
  <c r="AO470" i="37"/>
  <c r="AC470" i="37"/>
  <c r="BB470" i="37"/>
  <c r="BF636" i="37"/>
  <c r="BD720" i="37"/>
  <c r="AQ720" i="37"/>
  <c r="AJ720" i="37"/>
  <c r="AX720" i="37"/>
  <c r="AF382" i="37"/>
  <c r="BF739" i="37"/>
  <c r="AS523" i="37"/>
  <c r="AT523" i="37" s="1"/>
  <c r="AZ523" i="37"/>
  <c r="BA523" i="37" s="1"/>
  <c r="AD523" i="37"/>
  <c r="AE523" i="37" s="1"/>
  <c r="BD432" i="37"/>
  <c r="AQ432" i="37"/>
  <c r="AJ432" i="37"/>
  <c r="AX432" i="37"/>
  <c r="BC306" i="37"/>
  <c r="AP306" i="37"/>
  <c r="AW306" i="37"/>
  <c r="AI306" i="37"/>
  <c r="AY302" i="37"/>
  <c r="AK302" i="37"/>
  <c r="AR302" i="37"/>
  <c r="AZ725" i="37"/>
  <c r="BA725" i="37" s="1"/>
  <c r="AS725" i="37"/>
  <c r="AT725" i="37" s="1"/>
  <c r="AD725" i="37"/>
  <c r="AE725" i="37" s="1"/>
  <c r="BB611" i="37"/>
  <c r="AO611" i="37"/>
  <c r="AH611" i="37"/>
  <c r="AV611" i="37"/>
  <c r="AC611" i="37"/>
  <c r="BC661" i="37"/>
  <c r="AI661" i="37"/>
  <c r="AW661" i="37"/>
  <c r="AP661" i="37"/>
  <c r="BD648" i="37"/>
  <c r="AJ648" i="37"/>
  <c r="AQ648" i="37"/>
  <c r="AX648" i="37"/>
  <c r="BC440" i="37"/>
  <c r="AI440" i="37"/>
  <c r="AP440" i="37"/>
  <c r="AW440" i="37"/>
  <c r="AR372" i="37"/>
  <c r="AK372" i="37"/>
  <c r="AY372" i="37"/>
  <c r="BF458" i="37"/>
  <c r="AZ689" i="37"/>
  <c r="BA689" i="37" s="1"/>
  <c r="AS689" i="37"/>
  <c r="AT689" i="37" s="1"/>
  <c r="AD689" i="37"/>
  <c r="AE689" i="37" s="1"/>
  <c r="AH639" i="37"/>
  <c r="AO639" i="37"/>
  <c r="AV639" i="37"/>
  <c r="BB639" i="37"/>
  <c r="AC639" i="37"/>
  <c r="X261" i="37"/>
  <c r="AI261" i="37" s="1"/>
  <c r="BF339" i="37"/>
  <c r="BC680" i="37"/>
  <c r="AI680" i="37"/>
  <c r="AP680" i="37"/>
  <c r="AW680" i="37"/>
  <c r="AN218" i="37"/>
  <c r="AB122" i="37"/>
  <c r="AK122" i="37" s="1"/>
  <c r="Z158" i="37"/>
  <c r="AJ158" i="37" s="1"/>
  <c r="V19" i="37"/>
  <c r="AH19" i="37" s="1"/>
  <c r="X231" i="37"/>
  <c r="AI231" i="37" s="1"/>
  <c r="AY681" i="37"/>
  <c r="AK681" i="37"/>
  <c r="AR681" i="37"/>
  <c r="AS339" i="37"/>
  <c r="AT339" i="37" s="1"/>
  <c r="AZ339" i="37"/>
  <c r="BA339" i="37" s="1"/>
  <c r="AD339" i="37"/>
  <c r="AE339" i="37" s="1"/>
  <c r="BF650" i="37"/>
  <c r="BD647" i="37"/>
  <c r="AQ647" i="37"/>
  <c r="AX647" i="37"/>
  <c r="AJ647" i="37"/>
  <c r="BD721" i="37"/>
  <c r="AJ721" i="37"/>
  <c r="AQ721" i="37"/>
  <c r="AX721" i="37"/>
  <c r="BC552" i="37"/>
  <c r="AP552" i="37"/>
  <c r="AI552" i="37"/>
  <c r="AW552" i="37"/>
  <c r="AO319" i="37"/>
  <c r="AV319" i="37"/>
  <c r="AH319" i="37"/>
  <c r="AC319" i="37"/>
  <c r="BB319" i="37"/>
  <c r="BD496" i="37"/>
  <c r="AJ496" i="37"/>
  <c r="AQ496" i="37"/>
  <c r="AX496" i="37"/>
  <c r="AO588" i="37"/>
  <c r="AH588" i="37"/>
  <c r="AV588" i="37"/>
  <c r="BB588" i="37"/>
  <c r="AC588" i="37"/>
  <c r="BF605" i="37"/>
  <c r="BB741" i="37"/>
  <c r="AH741" i="37"/>
  <c r="AV741" i="37"/>
  <c r="AO741" i="37"/>
  <c r="AC741" i="37"/>
  <c r="BF492" i="37"/>
  <c r="BD495" i="37"/>
  <c r="AJ495" i="37"/>
  <c r="AQ495" i="37"/>
  <c r="AX495" i="37"/>
  <c r="BD526" i="37"/>
  <c r="AQ526" i="37"/>
  <c r="AX526" i="37"/>
  <c r="AJ526" i="37"/>
  <c r="AS369" i="37"/>
  <c r="AT369" i="37" s="1"/>
  <c r="AZ369" i="37"/>
  <c r="BA369" i="37" s="1"/>
  <c r="AD369" i="37"/>
  <c r="AE369" i="37" s="1"/>
  <c r="BC691" i="37"/>
  <c r="AW691" i="37"/>
  <c r="AI691" i="37"/>
  <c r="AP691" i="37"/>
  <c r="BD470" i="37"/>
  <c r="AJ470" i="37"/>
  <c r="AQ470" i="37"/>
  <c r="AX470" i="37"/>
  <c r="BF321" i="37"/>
  <c r="BB720" i="37"/>
  <c r="AO720" i="37"/>
  <c r="AH720" i="37"/>
  <c r="AV720" i="37"/>
  <c r="AC720" i="37"/>
  <c r="BD373" i="37"/>
  <c r="AJ373" i="37"/>
  <c r="AQ373" i="37"/>
  <c r="AX373" i="37"/>
  <c r="AS677" i="37"/>
  <c r="AT677" i="37" s="1"/>
  <c r="AZ677" i="37"/>
  <c r="BA677" i="37" s="1"/>
  <c r="AD677" i="37"/>
  <c r="AE677" i="37" s="1"/>
  <c r="BD499" i="37"/>
  <c r="AX499" i="37"/>
  <c r="AQ499" i="37"/>
  <c r="AJ499" i="37"/>
  <c r="BC432" i="37"/>
  <c r="AP432" i="37"/>
  <c r="AW432" i="37"/>
  <c r="AI432" i="37"/>
  <c r="AS471" i="37"/>
  <c r="AT471" i="37" s="1"/>
  <c r="AZ471" i="37"/>
  <c r="BA471" i="37" s="1"/>
  <c r="AD471" i="37"/>
  <c r="AE471" i="37" s="1"/>
  <c r="AO306" i="37"/>
  <c r="AV306" i="37"/>
  <c r="AH306" i="37"/>
  <c r="AC306" i="37"/>
  <c r="BB306" i="37"/>
  <c r="BD302" i="37"/>
  <c r="AX302" i="37"/>
  <c r="AJ302" i="37"/>
  <c r="AQ302" i="37"/>
  <c r="AH661" i="37"/>
  <c r="AV661" i="37"/>
  <c r="AO661" i="37"/>
  <c r="AC661" i="37"/>
  <c r="BB661" i="37"/>
  <c r="BF654" i="37"/>
  <c r="BC648" i="37"/>
  <c r="AI648" i="37"/>
  <c r="AP648" i="37"/>
  <c r="AW648" i="37"/>
  <c r="AV440" i="37"/>
  <c r="BB440" i="37"/>
  <c r="AH440" i="37"/>
  <c r="AO440" i="37"/>
  <c r="AC440" i="37"/>
  <c r="BD372" i="37"/>
  <c r="AQ372" i="37"/>
  <c r="AJ372" i="37"/>
  <c r="AX372" i="37"/>
  <c r="BF731" i="37"/>
  <c r="BD624" i="37"/>
  <c r="AJ624" i="37"/>
  <c r="AQ624" i="37"/>
  <c r="AX624" i="37"/>
  <c r="BF436" i="37"/>
  <c r="V71" i="37"/>
  <c r="AH71" i="37" s="1"/>
  <c r="AB242" i="37"/>
  <c r="AK242" i="37" s="1"/>
  <c r="AO343" i="37"/>
  <c r="AV343" i="37"/>
  <c r="AH343" i="37"/>
  <c r="AC343" i="37"/>
  <c r="BB343" i="37"/>
  <c r="BB658" i="37"/>
  <c r="AH658" i="37"/>
  <c r="AO658" i="37"/>
  <c r="AV658" i="37"/>
  <c r="AC658" i="37"/>
  <c r="AK496" i="37"/>
  <c r="AR496" i="37"/>
  <c r="AY496" i="37"/>
  <c r="AU218" i="37"/>
  <c r="BB721" i="37"/>
  <c r="AH721" i="37"/>
  <c r="AO721" i="37"/>
  <c r="AV721" i="37"/>
  <c r="AC721" i="37"/>
  <c r="AH552" i="37"/>
  <c r="AO552" i="37"/>
  <c r="AV552" i="37"/>
  <c r="BB552" i="37"/>
  <c r="AC552" i="37"/>
  <c r="AS571" i="37"/>
  <c r="AT571" i="37" s="1"/>
  <c r="AZ571" i="37"/>
  <c r="BA571" i="37" s="1"/>
  <c r="AD571" i="37"/>
  <c r="AE571" i="37" s="1"/>
  <c r="AS358" i="37"/>
  <c r="AT358" i="37" s="1"/>
  <c r="AZ358" i="37"/>
  <c r="BA358" i="37" s="1"/>
  <c r="AD358" i="37"/>
  <c r="AE358" i="37" s="1"/>
  <c r="BD658" i="37"/>
  <c r="AQ658" i="37"/>
  <c r="AJ658" i="37"/>
  <c r="AX658" i="37"/>
  <c r="AH496" i="37"/>
  <c r="AO496" i="37"/>
  <c r="AV496" i="37"/>
  <c r="AC496" i="37"/>
  <c r="BB496" i="37"/>
  <c r="BF541" i="37"/>
  <c r="BF412" i="37"/>
  <c r="AR423" i="37"/>
  <c r="AY423" i="37"/>
  <c r="AK423" i="37"/>
  <c r="AS492" i="37"/>
  <c r="AT492" i="37" s="1"/>
  <c r="AZ492" i="37"/>
  <c r="BA492" i="37" s="1"/>
  <c r="AD492" i="37"/>
  <c r="AE492" i="37" s="1"/>
  <c r="AS504" i="37"/>
  <c r="AT504" i="37" s="1"/>
  <c r="AZ504" i="37"/>
  <c r="BA504" i="37" s="1"/>
  <c r="AD504" i="37"/>
  <c r="AE504" i="37" s="1"/>
  <c r="AP495" i="37"/>
  <c r="AI495" i="37"/>
  <c r="AW495" i="37"/>
  <c r="BC495" i="37"/>
  <c r="BC526" i="37"/>
  <c r="AI526" i="37"/>
  <c r="AP526" i="37"/>
  <c r="AW526" i="37"/>
  <c r="BF450" i="37"/>
  <c r="BB691" i="37"/>
  <c r="AH691" i="37"/>
  <c r="AV691" i="37"/>
  <c r="AO691" i="37"/>
  <c r="AC691" i="37"/>
  <c r="BC470" i="37"/>
  <c r="AI470" i="37"/>
  <c r="AP470" i="37"/>
  <c r="AW470" i="37"/>
  <c r="AS321" i="37"/>
  <c r="AT321" i="37" s="1"/>
  <c r="AZ321" i="37"/>
  <c r="BA321" i="37" s="1"/>
  <c r="AD321" i="37"/>
  <c r="AE321" i="37" s="1"/>
  <c r="AR397" i="37"/>
  <c r="AK397" i="37"/>
  <c r="AY397" i="37"/>
  <c r="BC720" i="37"/>
  <c r="AP720" i="37"/>
  <c r="AI720" i="37"/>
  <c r="AW720" i="37"/>
  <c r="BC373" i="37"/>
  <c r="AI373" i="37"/>
  <c r="AP373" i="37"/>
  <c r="AW373" i="37"/>
  <c r="BD515" i="37"/>
  <c r="AJ515" i="37"/>
  <c r="AX515" i="37"/>
  <c r="AQ515" i="37"/>
  <c r="BC499" i="37"/>
  <c r="AI499" i="37"/>
  <c r="AP499" i="37"/>
  <c r="AW499" i="37"/>
  <c r="AY705" i="37"/>
  <c r="AK705" i="37"/>
  <c r="AR705" i="37"/>
  <c r="BF687" i="37"/>
  <c r="BF341" i="37"/>
  <c r="AZ700" i="37"/>
  <c r="BA700" i="37" s="1"/>
  <c r="AS700" i="37"/>
  <c r="AT700" i="37" s="1"/>
  <c r="AD700" i="37"/>
  <c r="AE700" i="37" s="1"/>
  <c r="BF471" i="37"/>
  <c r="AR331" i="37"/>
  <c r="AY331" i="37"/>
  <c r="AK331" i="37"/>
  <c r="BC302" i="37"/>
  <c r="AW302" i="37"/>
  <c r="AI302" i="37"/>
  <c r="AP302" i="37"/>
  <c r="BD553" i="37"/>
  <c r="AJ553" i="37"/>
  <c r="AQ553" i="37"/>
  <c r="AX553" i="37"/>
  <c r="AH648" i="37"/>
  <c r="AO648" i="37"/>
  <c r="AV648" i="37"/>
  <c r="AC648" i="37"/>
  <c r="BB648" i="37"/>
  <c r="AP372" i="37"/>
  <c r="AI372" i="37"/>
  <c r="AW372" i="37"/>
  <c r="BC372" i="37"/>
  <c r="AS539" i="37"/>
  <c r="AT539" i="37" s="1"/>
  <c r="AZ539" i="37"/>
  <c r="BA539" i="37" s="1"/>
  <c r="AD539" i="37"/>
  <c r="AE539" i="37" s="1"/>
  <c r="AS542" i="37"/>
  <c r="AT542" i="37" s="1"/>
  <c r="AZ542" i="37"/>
  <c r="BA542" i="37" s="1"/>
  <c r="AD542" i="37"/>
  <c r="AE542" i="37" s="1"/>
  <c r="BC624" i="37"/>
  <c r="AI624" i="37"/>
  <c r="AP624" i="37"/>
  <c r="AW624" i="37"/>
  <c r="AS436" i="37"/>
  <c r="AT436" i="37" s="1"/>
  <c r="AZ436" i="37"/>
  <c r="BA436" i="37" s="1"/>
  <c r="AD436" i="37"/>
  <c r="AE436" i="37" s="1"/>
  <c r="BC639" i="37"/>
  <c r="AI639" i="37"/>
  <c r="AP639" i="37"/>
  <c r="AW639" i="37"/>
  <c r="T77" i="37"/>
  <c r="T57" i="37"/>
  <c r="BC280" i="37"/>
  <c r="BB51" i="37"/>
  <c r="T184" i="37"/>
  <c r="T268" i="37"/>
  <c r="T146" i="37"/>
  <c r="T178" i="37"/>
  <c r="T5" i="37"/>
  <c r="T84" i="37"/>
  <c r="AL222" i="37"/>
  <c r="AM222" i="37" s="1"/>
  <c r="T161" i="37"/>
  <c r="T19" i="37"/>
  <c r="AN102" i="37"/>
  <c r="V102" i="37"/>
  <c r="AH102" i="37" s="1"/>
  <c r="Z102" i="37"/>
  <c r="AJ102" i="37" s="1"/>
  <c r="AB102" i="37"/>
  <c r="AK102" i="37" s="1"/>
  <c r="AI104" i="37"/>
  <c r="AP104" i="37"/>
  <c r="BC104" i="37"/>
  <c r="AW104" i="37"/>
  <c r="AC104" i="37"/>
  <c r="AS104" i="37" s="1"/>
  <c r="X120" i="37"/>
  <c r="AI120" i="37" s="1"/>
  <c r="Z247" i="37"/>
  <c r="AJ247" i="37" s="1"/>
  <c r="AB120" i="37"/>
  <c r="AK120" i="37" s="1"/>
  <c r="AN247" i="37"/>
  <c r="X121" i="37"/>
  <c r="AI121" i="37" s="1"/>
  <c r="AU214" i="37"/>
  <c r="V121" i="37"/>
  <c r="AH121" i="37" s="1"/>
  <c r="T214" i="37"/>
  <c r="Z11" i="37"/>
  <c r="AJ11" i="37" s="1"/>
  <c r="V242" i="37"/>
  <c r="AH242" i="37" s="1"/>
  <c r="Z214" i="37"/>
  <c r="AJ214" i="37" s="1"/>
  <c r="Z120" i="37"/>
  <c r="AJ120" i="37" s="1"/>
  <c r="AB214" i="37"/>
  <c r="AK214" i="37" s="1"/>
  <c r="AL110" i="37"/>
  <c r="AM110" i="37" s="1"/>
  <c r="AL85" i="37"/>
  <c r="AM85" i="37" s="1"/>
  <c r="AL273" i="37"/>
  <c r="AM273" i="37" s="1"/>
  <c r="AL253" i="37"/>
  <c r="AM253" i="37" s="1"/>
  <c r="AB39" i="37"/>
  <c r="AK39" i="37" s="1"/>
  <c r="AB38" i="37"/>
  <c r="AK38" i="37" s="1"/>
  <c r="AN39" i="37"/>
  <c r="AU39" i="37"/>
  <c r="X73" i="37"/>
  <c r="AI73" i="37" s="1"/>
  <c r="AL280" i="37"/>
  <c r="AM280" i="37" s="1"/>
  <c r="T39" i="37"/>
  <c r="X39" i="37"/>
  <c r="AI39" i="37" s="1"/>
  <c r="AC125" i="37"/>
  <c r="AS125" i="37" s="1"/>
  <c r="T121" i="37"/>
  <c r="AX280" i="37"/>
  <c r="AL205" i="37"/>
  <c r="AM205" i="37" s="1"/>
  <c r="AB121" i="37"/>
  <c r="AK121" i="37" s="1"/>
  <c r="T120" i="37"/>
  <c r="AQ280" i="37"/>
  <c r="AU121" i="37"/>
  <c r="AX125" i="37"/>
  <c r="V214" i="37"/>
  <c r="AH214" i="37" s="1"/>
  <c r="AN214" i="37"/>
  <c r="BD280" i="37"/>
  <c r="V120" i="37"/>
  <c r="AH120" i="37" s="1"/>
  <c r="AN121" i="37"/>
  <c r="BD125" i="37"/>
  <c r="V213" i="37"/>
  <c r="AH213" i="37" s="1"/>
  <c r="Z25" i="37"/>
  <c r="AJ25" i="37" s="1"/>
  <c r="T247" i="37"/>
  <c r="AU120" i="37"/>
  <c r="AQ125" i="37"/>
  <c r="AL79" i="37"/>
  <c r="AM79" i="37" s="1"/>
  <c r="AL293" i="37"/>
  <c r="AM293" i="37" s="1"/>
  <c r="AL219" i="37"/>
  <c r="AM219" i="37" s="1"/>
  <c r="AL223" i="37"/>
  <c r="AM223" i="37" s="1"/>
  <c r="AL48" i="37"/>
  <c r="AM48" i="37" s="1"/>
  <c r="AL143" i="37"/>
  <c r="AM143" i="37" s="1"/>
  <c r="AL198" i="37"/>
  <c r="AM198" i="37" s="1"/>
  <c r="AL202" i="37"/>
  <c r="AM202" i="37" s="1"/>
  <c r="AL42" i="37"/>
  <c r="AM42" i="37" s="1"/>
  <c r="AL139" i="37"/>
  <c r="AM139" i="37" s="1"/>
  <c r="AL114" i="37"/>
  <c r="AM114" i="37" s="1"/>
  <c r="AL237" i="37"/>
  <c r="AM237" i="37" s="1"/>
  <c r="AL7" i="37"/>
  <c r="AM7" i="37" s="1"/>
  <c r="AL295" i="37"/>
  <c r="AM295" i="37" s="1"/>
  <c r="AL168" i="37"/>
  <c r="AM168" i="37" s="1"/>
  <c r="AL224" i="37"/>
  <c r="AM224" i="37" s="1"/>
  <c r="AL248" i="37"/>
  <c r="AM248" i="37" s="1"/>
  <c r="AL163" i="37"/>
  <c r="AM163" i="37" s="1"/>
  <c r="AL183" i="37"/>
  <c r="AM183" i="37" s="1"/>
  <c r="AL169" i="37"/>
  <c r="AM169" i="37" s="1"/>
  <c r="AL289" i="37"/>
  <c r="AM289" i="37" s="1"/>
  <c r="AL88" i="37"/>
  <c r="AM88" i="37" s="1"/>
  <c r="AL240" i="37"/>
  <c r="AM240" i="37" s="1"/>
  <c r="AL84" i="37"/>
  <c r="AM84" i="37" s="1"/>
  <c r="AL160" i="37"/>
  <c r="AL238" i="37"/>
  <c r="AM238" i="37" s="1"/>
  <c r="AL226" i="37"/>
  <c r="AM226" i="37" s="1"/>
  <c r="AL111" i="37"/>
  <c r="AM111" i="37" s="1"/>
  <c r="AL292" i="37"/>
  <c r="AM292" i="37" s="1"/>
  <c r="AL220" i="37"/>
  <c r="AM220" i="37" s="1"/>
  <c r="AL175" i="37"/>
  <c r="AM175" i="37" s="1"/>
  <c r="AL201" i="37"/>
  <c r="AM201" i="37" s="1"/>
  <c r="AL239" i="37"/>
  <c r="AM239" i="37" s="1"/>
  <c r="AL208" i="37"/>
  <c r="AM208" i="37" s="1"/>
  <c r="AL65" i="37"/>
  <c r="AM65" i="37" s="1"/>
  <c r="AL233" i="37"/>
  <c r="AM233" i="37" s="1"/>
  <c r="AL31" i="37"/>
  <c r="AM31" i="37" s="1"/>
  <c r="AL30" i="37"/>
  <c r="AM30" i="37" s="1"/>
  <c r="AL29" i="37"/>
  <c r="AM29" i="37" s="1"/>
  <c r="AL109" i="37"/>
  <c r="AM109" i="37" s="1"/>
  <c r="AL97" i="37"/>
  <c r="AL140" i="37"/>
  <c r="AM140" i="37" s="1"/>
  <c r="AL286" i="37"/>
  <c r="AM286" i="37" s="1"/>
  <c r="AL149" i="37"/>
  <c r="AM149" i="37" s="1"/>
  <c r="AL81" i="37"/>
  <c r="AM81" i="37" s="1"/>
  <c r="AL284" i="37"/>
  <c r="AM284" i="37" s="1"/>
  <c r="AL180" i="37"/>
  <c r="AM180" i="37" s="1"/>
  <c r="AL255" i="37"/>
  <c r="AM255" i="37" s="1"/>
  <c r="AL241" i="37"/>
  <c r="AM241" i="37" s="1"/>
  <c r="AL173" i="37"/>
  <c r="AM173" i="37" s="1"/>
  <c r="AL132" i="37"/>
  <c r="AM132" i="37" s="1"/>
  <c r="AL138" i="37"/>
  <c r="AM138" i="37" s="1"/>
  <c r="AU210" i="37"/>
  <c r="AG210" i="37"/>
  <c r="AU99" i="37"/>
  <c r="AG99" i="37"/>
  <c r="T115" i="37"/>
  <c r="AU188" i="37"/>
  <c r="T128" i="37"/>
  <c r="AG128" i="37"/>
  <c r="Z80" i="37"/>
  <c r="AJ80" i="37" s="1"/>
  <c r="AG80" i="37"/>
  <c r="AY281" i="37"/>
  <c r="AK281" i="37"/>
  <c r="AU87" i="37"/>
  <c r="AG87" i="37"/>
  <c r="T152" i="37"/>
  <c r="AG152" i="37"/>
  <c r="X68" i="37"/>
  <c r="AI68" i="37" s="1"/>
  <c r="AG68" i="37"/>
  <c r="AN115" i="37"/>
  <c r="T188" i="37"/>
  <c r="X182" i="37"/>
  <c r="AI182" i="37" s="1"/>
  <c r="AG182" i="37"/>
  <c r="X103" i="37"/>
  <c r="AI103" i="37" s="1"/>
  <c r="AG103" i="37"/>
  <c r="T53" i="37"/>
  <c r="AG53" i="37"/>
  <c r="AL230" i="37"/>
  <c r="AM230" i="37" s="1"/>
  <c r="AU115" i="37"/>
  <c r="V188" i="37"/>
  <c r="AH188" i="37" s="1"/>
  <c r="AN98" i="37"/>
  <c r="V73" i="37"/>
  <c r="AH73" i="37" s="1"/>
  <c r="AG73" i="37"/>
  <c r="AB115" i="37"/>
  <c r="AK115" i="37" s="1"/>
  <c r="X115" i="37"/>
  <c r="AI115" i="37" s="1"/>
  <c r="X188" i="37"/>
  <c r="AI188" i="37" s="1"/>
  <c r="AU98" i="37"/>
  <c r="T243" i="37"/>
  <c r="AG243" i="37"/>
  <c r="T11" i="37"/>
  <c r="AG11" i="37"/>
  <c r="Z188" i="37"/>
  <c r="AJ188" i="37" s="1"/>
  <c r="T98" i="37"/>
  <c r="BC150" i="37"/>
  <c r="AI150" i="37"/>
  <c r="V98" i="37"/>
  <c r="AH98" i="37" s="1"/>
  <c r="AY150" i="37"/>
  <c r="AK150" i="37"/>
  <c r="T148" i="37"/>
  <c r="AG148" i="37"/>
  <c r="V100" i="37"/>
  <c r="AH100" i="37" s="1"/>
  <c r="AG100" i="37"/>
  <c r="X98" i="37"/>
  <c r="AI98" i="37" s="1"/>
  <c r="V134" i="37"/>
  <c r="AH134" i="37" s="1"/>
  <c r="AG134" i="37"/>
  <c r="AB98" i="37"/>
  <c r="AK98" i="37" s="1"/>
  <c r="T21" i="37"/>
  <c r="AG21" i="37"/>
  <c r="T82" i="37"/>
  <c r="AG82" i="37"/>
  <c r="AN188" i="37"/>
  <c r="T54" i="37"/>
  <c r="T129" i="37"/>
  <c r="AG129" i="37"/>
  <c r="X54" i="37"/>
  <c r="AI54" i="37" s="1"/>
  <c r="T95" i="37"/>
  <c r="AG95" i="37"/>
  <c r="X229" i="37"/>
  <c r="AI229" i="37" s="1"/>
  <c r="AG229" i="37"/>
  <c r="T277" i="37"/>
  <c r="AU228" i="37"/>
  <c r="AG228" i="37"/>
  <c r="AV281" i="37"/>
  <c r="AH281" i="37"/>
  <c r="T162" i="37"/>
  <c r="AG162" i="37"/>
  <c r="T275" i="37"/>
  <c r="AG275" i="37"/>
  <c r="T52" i="37"/>
  <c r="AG52" i="37"/>
  <c r="T285" i="37"/>
  <c r="AG285" i="37"/>
  <c r="V54" i="37"/>
  <c r="AH54" i="37" s="1"/>
  <c r="AL23" i="37"/>
  <c r="AM23" i="37" s="1"/>
  <c r="Z54" i="37"/>
  <c r="AJ54" i="37" s="1"/>
  <c r="AN54" i="37"/>
  <c r="AB133" i="37"/>
  <c r="AK133" i="37" s="1"/>
  <c r="T204" i="37"/>
  <c r="AG204" i="37"/>
  <c r="AB72" i="37"/>
  <c r="AK72" i="37" s="1"/>
  <c r="AG72" i="37"/>
  <c r="AL274" i="37"/>
  <c r="AM274" i="37" s="1"/>
  <c r="T27" i="37"/>
  <c r="AG27" i="37"/>
  <c r="T266" i="37"/>
  <c r="AG266" i="37"/>
  <c r="AL142" i="37"/>
  <c r="AM142" i="37" s="1"/>
  <c r="T232" i="37"/>
  <c r="AG232" i="37"/>
  <c r="AB54" i="37"/>
  <c r="AK54" i="37" s="1"/>
  <c r="AB189" i="37"/>
  <c r="AK189" i="37" s="1"/>
  <c r="AG189" i="37"/>
  <c r="Z288" i="37"/>
  <c r="AJ288" i="37" s="1"/>
  <c r="AG288" i="37"/>
  <c r="T212" i="37"/>
  <c r="AG212" i="37"/>
  <c r="T18" i="37"/>
  <c r="AG18" i="37"/>
  <c r="AU54" i="37"/>
  <c r="T213" i="37"/>
  <c r="AG213" i="37"/>
  <c r="X267" i="37"/>
  <c r="BC267" i="37" s="1"/>
  <c r="AG267" i="37"/>
  <c r="AB43" i="37"/>
  <c r="AK43" i="37" s="1"/>
  <c r="T14" i="37"/>
  <c r="AG14" i="37"/>
  <c r="AQ51" i="37"/>
  <c r="AJ51" i="37"/>
  <c r="Z133" i="37"/>
  <c r="AJ133" i="37" s="1"/>
  <c r="BB256" i="37"/>
  <c r="AH256" i="37"/>
  <c r="AB213" i="37"/>
  <c r="AK213" i="37" s="1"/>
  <c r="AU147" i="37"/>
  <c r="AG147" i="37"/>
  <c r="AU193" i="37"/>
  <c r="AG193" i="37"/>
  <c r="AQ256" i="37"/>
  <c r="AJ256" i="37"/>
  <c r="V43" i="37"/>
  <c r="AH43" i="37" s="1"/>
  <c r="AN133" i="37"/>
  <c r="AL10" i="37"/>
  <c r="AM10" i="37" s="1"/>
  <c r="AN9" i="37"/>
  <c r="AG9" i="37"/>
  <c r="V190" i="37"/>
  <c r="AH190" i="37" s="1"/>
  <c r="AG190" i="37"/>
  <c r="X265" i="37"/>
  <c r="AI265" i="37" s="1"/>
  <c r="T47" i="37"/>
  <c r="AG47" i="37"/>
  <c r="V154" i="37"/>
  <c r="AH154" i="37" s="1"/>
  <c r="AG154" i="37"/>
  <c r="V261" i="37"/>
  <c r="AH261" i="37" s="1"/>
  <c r="V133" i="37"/>
  <c r="AH133" i="37" s="1"/>
  <c r="X128" i="37"/>
  <c r="AI128" i="37" s="1"/>
  <c r="AU172" i="37"/>
  <c r="X21" i="37"/>
  <c r="AI21" i="37" s="1"/>
  <c r="T181" i="37"/>
  <c r="AG181" i="37"/>
  <c r="AB276" i="37"/>
  <c r="AK276" i="37" s="1"/>
  <c r="AG276" i="37"/>
  <c r="V178" i="37"/>
  <c r="AH178" i="37" s="1"/>
  <c r="AN26" i="37"/>
  <c r="AG26" i="37"/>
  <c r="V209" i="37"/>
  <c r="AH209" i="37" s="1"/>
  <c r="AL209" i="37" s="1"/>
  <c r="AM209" i="37" s="1"/>
  <c r="Z231" i="37"/>
  <c r="AJ231" i="37" s="1"/>
  <c r="AN4" i="37"/>
  <c r="AG4" i="37"/>
  <c r="AX32" i="37"/>
  <c r="AJ32" i="37"/>
  <c r="AL35" i="37"/>
  <c r="AM35" i="37" s="1"/>
  <c r="AL135" i="37"/>
  <c r="AM135" i="37" s="1"/>
  <c r="X133" i="37"/>
  <c r="AI133" i="37" s="1"/>
  <c r="Z128" i="37"/>
  <c r="AJ128" i="37" s="1"/>
  <c r="T172" i="37"/>
  <c r="T15" i="37"/>
  <c r="AG15" i="37"/>
  <c r="T244" i="37"/>
  <c r="AG244" i="37"/>
  <c r="Z73" i="37"/>
  <c r="AJ73" i="37" s="1"/>
  <c r="X129" i="37"/>
  <c r="AI129" i="37" s="1"/>
  <c r="AN199" i="37"/>
  <c r="AG199" i="37"/>
  <c r="V39" i="37"/>
  <c r="AH39" i="37" s="1"/>
  <c r="AB247" i="37"/>
  <c r="AK247" i="37" s="1"/>
  <c r="Z172" i="37"/>
  <c r="AJ172" i="37" s="1"/>
  <c r="AU133" i="37"/>
  <c r="AN128" i="37"/>
  <c r="V172" i="37"/>
  <c r="AH172" i="37" s="1"/>
  <c r="T192" i="37"/>
  <c r="AN137" i="37"/>
  <c r="AG137" i="37"/>
  <c r="BD150" i="37"/>
  <c r="AJ150" i="37"/>
  <c r="V265" i="37"/>
  <c r="AH265" i="37" s="1"/>
  <c r="V231" i="37"/>
  <c r="AH231" i="37" s="1"/>
  <c r="AL272" i="37"/>
  <c r="AM272" i="37" s="1"/>
  <c r="T133" i="37"/>
  <c r="AB172" i="37"/>
  <c r="AK172" i="37" s="1"/>
  <c r="AB192" i="37"/>
  <c r="AK192" i="37" s="1"/>
  <c r="BB150" i="37"/>
  <c r="AH150" i="37"/>
  <c r="V122" i="37"/>
  <c r="AH122" i="37" s="1"/>
  <c r="AN172" i="37"/>
  <c r="AR51" i="37"/>
  <c r="AK51" i="37"/>
  <c r="V67" i="37"/>
  <c r="AH67" i="37" s="1"/>
  <c r="T38" i="37"/>
  <c r="AG38" i="37"/>
  <c r="AL278" i="37"/>
  <c r="AM278" i="37" s="1"/>
  <c r="T45" i="37"/>
  <c r="AG45" i="37"/>
  <c r="T102" i="37"/>
  <c r="AG102" i="37"/>
  <c r="AR256" i="37"/>
  <c r="AK256" i="37"/>
  <c r="V8" i="37"/>
  <c r="AH8" i="37" s="1"/>
  <c r="X137" i="37"/>
  <c r="AI137" i="37" s="1"/>
  <c r="AB137" i="37"/>
  <c r="AK137" i="37" s="1"/>
  <c r="AQ150" i="37"/>
  <c r="AX150" i="37"/>
  <c r="AU137" i="37"/>
  <c r="T137" i="37"/>
  <c r="Z121" i="37"/>
  <c r="AJ121" i="37" s="1"/>
  <c r="V137" i="37"/>
  <c r="AH137" i="37" s="1"/>
  <c r="AW256" i="37"/>
  <c r="X177" i="37"/>
  <c r="AI177" i="37" s="1"/>
  <c r="BC256" i="37"/>
  <c r="Z8" i="37"/>
  <c r="AJ8" i="37" s="1"/>
  <c r="T182" i="37"/>
  <c r="AN8" i="37"/>
  <c r="V182" i="37"/>
  <c r="AH182" i="37" s="1"/>
  <c r="AU8" i="37"/>
  <c r="T8" i="37"/>
  <c r="V95" i="37"/>
  <c r="AH95" i="37" s="1"/>
  <c r="X77" i="37"/>
  <c r="AI77" i="37" s="1"/>
  <c r="AU243" i="37"/>
  <c r="AP256" i="37"/>
  <c r="Z154" i="37"/>
  <c r="AJ154" i="37" s="1"/>
  <c r="X185" i="37"/>
  <c r="AI185" i="37" s="1"/>
  <c r="AB154" i="37"/>
  <c r="AK154" i="37" s="1"/>
  <c r="AN154" i="37"/>
  <c r="AB9" i="37"/>
  <c r="AK9" i="37" s="1"/>
  <c r="T103" i="37"/>
  <c r="AU9" i="37"/>
  <c r="T9" i="37"/>
  <c r="V9" i="37"/>
  <c r="AH9" i="37" s="1"/>
  <c r="V269" i="37"/>
  <c r="AH269" i="37" s="1"/>
  <c r="AB185" i="37"/>
  <c r="AK185" i="37" s="1"/>
  <c r="Z283" i="37"/>
  <c r="AJ283" i="37" s="1"/>
  <c r="V115" i="37"/>
  <c r="AH115" i="37" s="1"/>
  <c r="AB25" i="37"/>
  <c r="AR25" i="37" s="1"/>
  <c r="AN25" i="37"/>
  <c r="AU25" i="37"/>
  <c r="T25" i="37"/>
  <c r="V25" i="37"/>
  <c r="X25" i="37"/>
  <c r="AI25" i="37" s="1"/>
  <c r="X8" i="37"/>
  <c r="AI8" i="37" s="1"/>
  <c r="AB146" i="37"/>
  <c r="AK146" i="37" s="1"/>
  <c r="AN147" i="37"/>
  <c r="X158" i="37"/>
  <c r="AI158" i="37" s="1"/>
  <c r="V277" i="37"/>
  <c r="AH277" i="37" s="1"/>
  <c r="AN283" i="37"/>
  <c r="T4" i="37"/>
  <c r="BD32" i="37"/>
  <c r="Z50" i="37"/>
  <c r="AJ50" i="37" s="1"/>
  <c r="AB8" i="37"/>
  <c r="AK8" i="37" s="1"/>
  <c r="Z4" i="37"/>
  <c r="AJ4" i="37" s="1"/>
  <c r="V78" i="37"/>
  <c r="AH78" i="37" s="1"/>
  <c r="AY51" i="37"/>
  <c r="AY256" i="37"/>
  <c r="AB251" i="37"/>
  <c r="AK251" i="37" s="1"/>
  <c r="Z15" i="37"/>
  <c r="AJ15" i="37" s="1"/>
  <c r="V276" i="37"/>
  <c r="T276" i="37"/>
  <c r="T26" i="37"/>
  <c r="X276" i="37"/>
  <c r="AI276" i="37" s="1"/>
  <c r="V26" i="37"/>
  <c r="AH26" i="37" s="1"/>
  <c r="AU154" i="37"/>
  <c r="Z26" i="37"/>
  <c r="AJ26" i="37" s="1"/>
  <c r="T154" i="37"/>
  <c r="AU276" i="37"/>
  <c r="AB26" i="37"/>
  <c r="AO256" i="37"/>
  <c r="AN276" i="37"/>
  <c r="AU26" i="37"/>
  <c r="AV256" i="37"/>
  <c r="AX256" i="37"/>
  <c r="AB181" i="37"/>
  <c r="AK181" i="37" s="1"/>
  <c r="Z137" i="37"/>
  <c r="AJ137" i="37" s="1"/>
  <c r="X134" i="37"/>
  <c r="AI134" i="37" s="1"/>
  <c r="V34" i="37"/>
  <c r="AH34" i="37" s="1"/>
  <c r="X268" i="37"/>
  <c r="AI268" i="37" s="1"/>
  <c r="AL268" i="37" s="1"/>
  <c r="AM268" i="37" s="1"/>
  <c r="Z34" i="37"/>
  <c r="AJ34" i="37" s="1"/>
  <c r="AB34" i="37"/>
  <c r="Z193" i="37"/>
  <c r="AN34" i="37"/>
  <c r="X47" i="37"/>
  <c r="AU128" i="37"/>
  <c r="T193" i="37"/>
  <c r="X34" i="37"/>
  <c r="AU34" i="37"/>
  <c r="T34" i="37"/>
  <c r="X193" i="37"/>
  <c r="AI193" i="37" s="1"/>
  <c r="AB147" i="37"/>
  <c r="AK147" i="37" s="1"/>
  <c r="AC32" i="37"/>
  <c r="AS32" i="37" s="1"/>
  <c r="V15" i="37"/>
  <c r="AH15" i="37" s="1"/>
  <c r="AB193" i="37"/>
  <c r="AK193" i="37" s="1"/>
  <c r="AB199" i="37"/>
  <c r="V199" i="37"/>
  <c r="AU249" i="37"/>
  <c r="X199" i="37"/>
  <c r="AI199" i="37" s="1"/>
  <c r="T249" i="37"/>
  <c r="Z199" i="37"/>
  <c r="AJ199" i="37" s="1"/>
  <c r="Z134" i="37"/>
  <c r="AJ134" i="37" s="1"/>
  <c r="Z249" i="37"/>
  <c r="AJ249" i="37" s="1"/>
  <c r="AB134" i="37"/>
  <c r="AK134" i="37" s="1"/>
  <c r="AU199" i="37"/>
  <c r="T199" i="37"/>
  <c r="AN134" i="37"/>
  <c r="AB283" i="37"/>
  <c r="AK283" i="37" s="1"/>
  <c r="AU134" i="37"/>
  <c r="V129" i="37"/>
  <c r="AH129" i="37" s="1"/>
  <c r="Z115" i="37"/>
  <c r="AJ115" i="37" s="1"/>
  <c r="X194" i="37"/>
  <c r="V147" i="37"/>
  <c r="AH147" i="37" s="1"/>
  <c r="AR281" i="37"/>
  <c r="T134" i="37"/>
  <c r="V14" i="37"/>
  <c r="Z276" i="37"/>
  <c r="AJ276" i="37" s="1"/>
  <c r="X247" i="37"/>
  <c r="AI247" i="37" s="1"/>
  <c r="T147" i="37"/>
  <c r="AU283" i="37"/>
  <c r="Z53" i="37"/>
  <c r="AJ53" i="37" s="1"/>
  <c r="AB188" i="37"/>
  <c r="AK188" i="37" s="1"/>
  <c r="AC280" i="37"/>
  <c r="AS280" i="37" s="1"/>
  <c r="V107" i="37"/>
  <c r="AH107" i="37" s="1"/>
  <c r="Z147" i="37"/>
  <c r="T283" i="37"/>
  <c r="AU192" i="37"/>
  <c r="AB82" i="37"/>
  <c r="AK82" i="37" s="1"/>
  <c r="AL82" i="37" s="1"/>
  <c r="Z39" i="37"/>
  <c r="AJ39" i="37" s="1"/>
  <c r="V63" i="37"/>
  <c r="AH63" i="37" s="1"/>
  <c r="AQ32" i="37"/>
  <c r="V283" i="37"/>
  <c r="AH283" i="37" s="1"/>
  <c r="AU4" i="37"/>
  <c r="V4" i="37"/>
  <c r="AH4" i="37" s="1"/>
  <c r="X4" i="37"/>
  <c r="AI4" i="37" s="1"/>
  <c r="AB4" i="37"/>
  <c r="AK4" i="37" s="1"/>
  <c r="V298" i="37"/>
  <c r="AH298" i="37" s="1"/>
  <c r="AL298" i="37" s="1"/>
  <c r="X95" i="37"/>
  <c r="AI95" i="37" s="1"/>
  <c r="AB95" i="37"/>
  <c r="AK95" i="37" s="1"/>
  <c r="AU95" i="37"/>
  <c r="V266" i="37"/>
  <c r="AH266" i="37" s="1"/>
  <c r="AU232" i="37"/>
  <c r="Z266" i="37"/>
  <c r="AJ266" i="37" s="1"/>
  <c r="AB266" i="37"/>
  <c r="AK266" i="37" s="1"/>
  <c r="AU266" i="37"/>
  <c r="Z277" i="37"/>
  <c r="AJ277" i="37" s="1"/>
  <c r="T72" i="37"/>
  <c r="X72" i="37"/>
  <c r="AI72" i="37" s="1"/>
  <c r="AU72" i="37"/>
  <c r="Z9" i="37"/>
  <c r="AJ9" i="37" s="1"/>
  <c r="Z72" i="37"/>
  <c r="AU288" i="37"/>
  <c r="AY280" i="37"/>
  <c r="T288" i="37"/>
  <c r="X147" i="37"/>
  <c r="AI147" i="37" s="1"/>
  <c r="V288" i="37"/>
  <c r="AH288" i="37" s="1"/>
  <c r="AR150" i="37"/>
  <c r="AR280" i="37"/>
  <c r="X288" i="37"/>
  <c r="AI288" i="37" s="1"/>
  <c r="AB288" i="37"/>
  <c r="AK288" i="37" s="1"/>
  <c r="AN288" i="37"/>
  <c r="V247" i="37"/>
  <c r="AH247" i="37" s="1"/>
  <c r="AU189" i="37"/>
  <c r="V148" i="37"/>
  <c r="AH148" i="37" s="1"/>
  <c r="AP150" i="37"/>
  <c r="AN189" i="37"/>
  <c r="T189" i="37"/>
  <c r="X148" i="37"/>
  <c r="AW150" i="37"/>
  <c r="Z148" i="37"/>
  <c r="AB232" i="37"/>
  <c r="X189" i="37"/>
  <c r="AI189" i="37" s="1"/>
  <c r="Z189" i="37"/>
  <c r="AJ189" i="37" s="1"/>
  <c r="AB148" i="37"/>
  <c r="AK148" i="37" s="1"/>
  <c r="AN232" i="37"/>
  <c r="X192" i="37"/>
  <c r="AI192" i="37" s="1"/>
  <c r="V232" i="37"/>
  <c r="AN204" i="37"/>
  <c r="Z192" i="37"/>
  <c r="AU204" i="37"/>
  <c r="AN192" i="37"/>
  <c r="X178" i="37"/>
  <c r="AI178" i="37" s="1"/>
  <c r="V193" i="37"/>
  <c r="AH193" i="37" s="1"/>
  <c r="Z83" i="37"/>
  <c r="AJ83" i="37" s="1"/>
  <c r="Z186" i="37"/>
  <c r="AJ186" i="37" s="1"/>
  <c r="X154" i="37"/>
  <c r="AI154" i="37" s="1"/>
  <c r="AP51" i="37"/>
  <c r="BC51" i="37"/>
  <c r="AW51" i="37"/>
  <c r="AN186" i="37"/>
  <c r="AU186" i="37"/>
  <c r="T186" i="37"/>
  <c r="V186" i="37"/>
  <c r="X9" i="37"/>
  <c r="AI9" i="37" s="1"/>
  <c r="AC51" i="37"/>
  <c r="AS51" i="37" s="1"/>
  <c r="X14" i="37"/>
  <c r="AI14" i="37" s="1"/>
  <c r="Z228" i="37"/>
  <c r="X283" i="37"/>
  <c r="X214" i="37"/>
  <c r="T297" i="37"/>
  <c r="AB297" i="37"/>
  <c r="AK297" i="37" s="1"/>
  <c r="AN297" i="37"/>
  <c r="AU297" i="37"/>
  <c r="AO281" i="37"/>
  <c r="Z98" i="37"/>
  <c r="AJ98" i="37" s="1"/>
  <c r="V297" i="37"/>
  <c r="AH297" i="37" s="1"/>
  <c r="AU260" i="37"/>
  <c r="V56" i="37"/>
  <c r="X26" i="37"/>
  <c r="AI26" i="37" s="1"/>
  <c r="V72" i="37"/>
  <c r="AH72" i="37" s="1"/>
  <c r="Z297" i="37"/>
  <c r="AJ297" i="37" s="1"/>
  <c r="X260" i="37"/>
  <c r="AI260" i="37" s="1"/>
  <c r="AN260" i="37"/>
  <c r="X232" i="37"/>
  <c r="AI232" i="37" s="1"/>
  <c r="V181" i="37"/>
  <c r="AH181" i="37" s="1"/>
  <c r="X297" i="37"/>
  <c r="AI297" i="37" s="1"/>
  <c r="AU229" i="37"/>
  <c r="Z229" i="37"/>
  <c r="AJ229" i="37" s="1"/>
  <c r="AB229" i="37"/>
  <c r="AK229" i="37" s="1"/>
  <c r="AN229" i="37"/>
  <c r="T229" i="37"/>
  <c r="X186" i="37"/>
  <c r="BC186" i="37" s="1"/>
  <c r="V229" i="37"/>
  <c r="AV229" i="37" s="1"/>
  <c r="AN193" i="37"/>
  <c r="AN243" i="37"/>
  <c r="Z95" i="37"/>
  <c r="X152" i="37"/>
  <c r="AI152" i="37" s="1"/>
  <c r="AB99" i="37"/>
  <c r="AK99" i="37" s="1"/>
  <c r="Z152" i="37"/>
  <c r="T210" i="37"/>
  <c r="V210" i="37"/>
  <c r="AH210" i="37" s="1"/>
  <c r="X210" i="37"/>
  <c r="AI210" i="37" s="1"/>
  <c r="Z210" i="37"/>
  <c r="AB128" i="37"/>
  <c r="AK128" i="37" s="1"/>
  <c r="AB210" i="37"/>
  <c r="AK210" i="37" s="1"/>
  <c r="AN210" i="37"/>
  <c r="AC281" i="37"/>
  <c r="AD281" i="37" s="1"/>
  <c r="V176" i="37"/>
  <c r="AH176" i="37" s="1"/>
  <c r="BB281" i="37"/>
  <c r="Z68" i="37"/>
  <c r="AJ68" i="37" s="1"/>
  <c r="T73" i="37"/>
  <c r="AB100" i="37"/>
  <c r="AK100" i="37" s="1"/>
  <c r="AB68" i="37"/>
  <c r="AY68" i="37" s="1"/>
  <c r="V41" i="37"/>
  <c r="AN68" i="37"/>
  <c r="Z182" i="37"/>
  <c r="AJ182" i="37" s="1"/>
  <c r="AB260" i="37"/>
  <c r="AY260" i="37" s="1"/>
  <c r="V249" i="37"/>
  <c r="AH249" i="37" s="1"/>
  <c r="V254" i="37"/>
  <c r="AB246" i="37"/>
  <c r="AK246" i="37" s="1"/>
  <c r="AU68" i="37"/>
  <c r="X176" i="37"/>
  <c r="Z101" i="37"/>
  <c r="AJ101" i="37" s="1"/>
  <c r="V260" i="37"/>
  <c r="AH260" i="37" s="1"/>
  <c r="T68" i="37"/>
  <c r="V68" i="37"/>
  <c r="T87" i="37"/>
  <c r="V128" i="37"/>
  <c r="AH128" i="37" s="1"/>
  <c r="X80" i="37"/>
  <c r="AI80" i="37" s="1"/>
  <c r="X254" i="37"/>
  <c r="AI254" i="37" s="1"/>
  <c r="AN80" i="37"/>
  <c r="Z176" i="37"/>
  <c r="AJ176" i="37" s="1"/>
  <c r="X87" i="37"/>
  <c r="AI87" i="37" s="1"/>
  <c r="AU80" i="37"/>
  <c r="AU277" i="37"/>
  <c r="AB80" i="37"/>
  <c r="V87" i="37"/>
  <c r="AH87" i="37" s="1"/>
  <c r="AB176" i="37"/>
  <c r="T80" i="37"/>
  <c r="AN277" i="37"/>
  <c r="AN176" i="37"/>
  <c r="Z87" i="37"/>
  <c r="AJ87" i="37" s="1"/>
  <c r="X99" i="37"/>
  <c r="AW99" i="37" s="1"/>
  <c r="X50" i="37"/>
  <c r="AB87" i="37"/>
  <c r="AK87" i="37" s="1"/>
  <c r="T99" i="37"/>
  <c r="V243" i="37"/>
  <c r="AH243" i="37" s="1"/>
  <c r="X277" i="37"/>
  <c r="AI277" i="37" s="1"/>
  <c r="AU176" i="37"/>
  <c r="T176" i="37"/>
  <c r="AN87" i="37"/>
  <c r="V99" i="37"/>
  <c r="X243" i="37"/>
  <c r="AI243" i="37" s="1"/>
  <c r="AN152" i="37"/>
  <c r="Z243" i="37"/>
  <c r="AU152" i="37"/>
  <c r="AN99" i="37"/>
  <c r="AB243" i="37"/>
  <c r="AK243" i="37" s="1"/>
  <c r="Z41" i="37"/>
  <c r="AJ41" i="37" s="1"/>
  <c r="AB212" i="37"/>
  <c r="AK212" i="37" s="1"/>
  <c r="X190" i="37"/>
  <c r="AI190" i="37" s="1"/>
  <c r="AB41" i="37"/>
  <c r="AK41" i="37" s="1"/>
  <c r="Z47" i="37"/>
  <c r="AN212" i="37"/>
  <c r="V212" i="37"/>
  <c r="AN41" i="37"/>
  <c r="V47" i="37"/>
  <c r="V18" i="37"/>
  <c r="AH18" i="37" s="1"/>
  <c r="X18" i="37"/>
  <c r="AI18" i="37" s="1"/>
  <c r="AB249" i="37"/>
  <c r="AK249" i="37" s="1"/>
  <c r="Z18" i="37"/>
  <c r="AJ18" i="37" s="1"/>
  <c r="AN249" i="37"/>
  <c r="AB18" i="37"/>
  <c r="AK18" i="37" s="1"/>
  <c r="AN18" i="37"/>
  <c r="AU18" i="37"/>
  <c r="AU15" i="37"/>
  <c r="Z161" i="37"/>
  <c r="AJ161" i="37" s="1"/>
  <c r="AB15" i="37"/>
  <c r="AK15" i="37" s="1"/>
  <c r="AU161" i="37"/>
  <c r="T251" i="37"/>
  <c r="AU212" i="37"/>
  <c r="AB161" i="37"/>
  <c r="AK161" i="37" s="1"/>
  <c r="V251" i="37"/>
  <c r="AB47" i="37"/>
  <c r="AN15" i="37"/>
  <c r="X251" i="37"/>
  <c r="AI251" i="37" s="1"/>
  <c r="X15" i="37"/>
  <c r="AI15" i="37" s="1"/>
  <c r="AN47" i="37"/>
  <c r="AU251" i="37"/>
  <c r="AU47" i="37"/>
  <c r="BD256" i="37"/>
  <c r="AX51" i="37"/>
  <c r="AU41" i="37"/>
  <c r="BD51" i="37"/>
  <c r="Z251" i="37"/>
  <c r="AJ251" i="37" s="1"/>
  <c r="T41" i="37"/>
  <c r="AB277" i="37"/>
  <c r="AK277" i="37" s="1"/>
  <c r="Z108" i="37"/>
  <c r="X269" i="37"/>
  <c r="X69" i="37"/>
  <c r="AB152" i="37"/>
  <c r="AK152" i="37" s="1"/>
  <c r="X249" i="37"/>
  <c r="AI249" i="37" s="1"/>
  <c r="X107" i="37"/>
  <c r="AI107" i="37" s="1"/>
  <c r="X172" i="37"/>
  <c r="AW172" i="37" s="1"/>
  <c r="X41" i="37"/>
  <c r="Z212" i="37"/>
  <c r="AJ212" i="37" s="1"/>
  <c r="Z260" i="37"/>
  <c r="AJ260" i="37" s="1"/>
  <c r="V80" i="37"/>
  <c r="AH80" i="37" s="1"/>
  <c r="AB53" i="37"/>
  <c r="X187" i="37"/>
  <c r="AI187" i="37" s="1"/>
  <c r="AL187" i="37" s="1"/>
  <c r="AM187" i="37" s="1"/>
  <c r="AB204" i="37"/>
  <c r="V204" i="37"/>
  <c r="X204" i="37"/>
  <c r="AN72" i="37"/>
  <c r="X108" i="37"/>
  <c r="AI108" i="37" s="1"/>
  <c r="V108" i="37"/>
  <c r="AH108" i="37" s="1"/>
  <c r="AU108" i="37"/>
  <c r="AN108" i="37"/>
  <c r="AB108" i="37"/>
  <c r="AK108" i="37" s="1"/>
  <c r="AB27" i="37"/>
  <c r="AK27" i="37" s="1"/>
  <c r="Z204" i="37"/>
  <c r="Z52" i="37"/>
  <c r="X162" i="37"/>
  <c r="AI162" i="37" s="1"/>
  <c r="AN27" i="37"/>
  <c r="AU52" i="37"/>
  <c r="Z162" i="37"/>
  <c r="AU27" i="37"/>
  <c r="V52" i="37"/>
  <c r="AV52" i="37" s="1"/>
  <c r="AB162" i="37"/>
  <c r="X27" i="37"/>
  <c r="AI27" i="37" s="1"/>
  <c r="X52" i="37"/>
  <c r="AI52" i="37" s="1"/>
  <c r="T190" i="37"/>
  <c r="AU190" i="37"/>
  <c r="AN190" i="37"/>
  <c r="T267" i="37"/>
  <c r="AU267" i="37"/>
  <c r="AN267" i="37"/>
  <c r="AB267" i="37"/>
  <c r="AK267" i="37" s="1"/>
  <c r="Z27" i="37"/>
  <c r="AB52" i="37"/>
  <c r="AK52" i="37" s="1"/>
  <c r="AN162" i="37"/>
  <c r="X181" i="37"/>
  <c r="AI181" i="37" s="1"/>
  <c r="V27" i="37"/>
  <c r="AH27" i="37" s="1"/>
  <c r="AU162" i="37"/>
  <c r="AN52" i="37"/>
  <c r="V162" i="37"/>
  <c r="AN275" i="37"/>
  <c r="AN264" i="37"/>
  <c r="V275" i="37"/>
  <c r="T264" i="37"/>
  <c r="V244" i="37"/>
  <c r="X275" i="37"/>
  <c r="AI275" i="37" s="1"/>
  <c r="V264" i="37"/>
  <c r="BB264" i="37" s="1"/>
  <c r="Z275" i="37"/>
  <c r="Z267" i="37"/>
  <c r="AJ267" i="37" s="1"/>
  <c r="AB275" i="37"/>
  <c r="AK275" i="37" s="1"/>
  <c r="AU275" i="37"/>
  <c r="T260" i="37"/>
  <c r="Z190" i="37"/>
  <c r="AJ190" i="37" s="1"/>
  <c r="Z100" i="37"/>
  <c r="AJ100" i="37" s="1"/>
  <c r="AN106" i="37"/>
  <c r="X244" i="37"/>
  <c r="AI244" i="37" s="1"/>
  <c r="AU106" i="37"/>
  <c r="Z244" i="37"/>
  <c r="AJ244" i="37" s="1"/>
  <c r="AU181" i="37"/>
  <c r="AB244" i="37"/>
  <c r="AY244" i="37" s="1"/>
  <c r="AN285" i="37"/>
  <c r="AN244" i="37"/>
  <c r="Z181" i="37"/>
  <c r="AJ181" i="37" s="1"/>
  <c r="V267" i="37"/>
  <c r="AH267" i="37" s="1"/>
  <c r="AU244" i="37"/>
  <c r="T100" i="37"/>
  <c r="AU100" i="37"/>
  <c r="AN100" i="37"/>
  <c r="X285" i="37"/>
  <c r="AI285" i="37" s="1"/>
  <c r="AN181" i="37"/>
  <c r="AU285" i="37"/>
  <c r="V285" i="37"/>
  <c r="AH285" i="37" s="1"/>
  <c r="Z285" i="37"/>
  <c r="AJ285" i="37" s="1"/>
  <c r="X212" i="37"/>
  <c r="AI212" i="37" s="1"/>
  <c r="AB285" i="37"/>
  <c r="AK285" i="37" s="1"/>
  <c r="Z232" i="37"/>
  <c r="AJ232" i="37" s="1"/>
  <c r="AB190" i="37"/>
  <c r="AK190" i="37" s="1"/>
  <c r="X100" i="37"/>
  <c r="AI100" i="37" s="1"/>
  <c r="T106" i="37"/>
  <c r="T108" i="37"/>
  <c r="AC256" i="37"/>
  <c r="AZ256" i="37" s="1"/>
  <c r="AC150" i="37"/>
  <c r="AD150" i="37" s="1"/>
  <c r="AN228" i="37"/>
  <c r="V228" i="37"/>
  <c r="X228" i="37"/>
  <c r="AB228" i="37"/>
  <c r="AB106" i="37"/>
  <c r="AK106" i="37" s="1"/>
  <c r="Z106" i="37"/>
  <c r="AU264" i="37"/>
  <c r="T228" i="37"/>
  <c r="X264" i="37"/>
  <c r="AI264" i="37" s="1"/>
  <c r="Z264" i="37"/>
  <c r="X106" i="37"/>
  <c r="V106" i="37"/>
  <c r="AB264" i="37"/>
  <c r="AK264" i="37" s="1"/>
  <c r="AN287" i="37"/>
  <c r="AB287" i="37"/>
  <c r="AK287" i="37" s="1"/>
  <c r="Z287" i="37"/>
  <c r="AJ287" i="37" s="1"/>
  <c r="X287" i="37"/>
  <c r="AI287" i="37" s="1"/>
  <c r="V287" i="37"/>
  <c r="AH287" i="37" s="1"/>
  <c r="T287" i="37"/>
  <c r="AU287" i="37"/>
  <c r="BC222" i="37"/>
  <c r="AW222" i="37"/>
  <c r="AP222" i="37"/>
  <c r="AR88" i="37"/>
  <c r="AY88" i="37"/>
  <c r="AQ88" i="37"/>
  <c r="BD88" i="37"/>
  <c r="AX88" i="37"/>
  <c r="BD10" i="37"/>
  <c r="AX10" i="37"/>
  <c r="AQ10" i="37"/>
  <c r="AP146" i="37"/>
  <c r="BC146" i="37"/>
  <c r="AW146" i="37"/>
  <c r="AR42" i="37"/>
  <c r="AY42" i="37"/>
  <c r="BD177" i="37"/>
  <c r="AX177" i="37"/>
  <c r="AQ177" i="37"/>
  <c r="AY73" i="37"/>
  <c r="AR73" i="37"/>
  <c r="BB42" i="37"/>
  <c r="AV42" i="37"/>
  <c r="AO42" i="37"/>
  <c r="AC42" i="37"/>
  <c r="AV253" i="37"/>
  <c r="AO253" i="37"/>
  <c r="BB253" i="37"/>
  <c r="AC253" i="37"/>
  <c r="AC169" i="37"/>
  <c r="BB169" i="37"/>
  <c r="AV169" i="37"/>
  <c r="AO169" i="37"/>
  <c r="AC222" i="37"/>
  <c r="AV222" i="37"/>
  <c r="BB222" i="37"/>
  <c r="AO222" i="37"/>
  <c r="BD169" i="37"/>
  <c r="AX169" i="37"/>
  <c r="AQ169" i="37"/>
  <c r="AY273" i="37"/>
  <c r="AR273" i="37"/>
  <c r="BB88" i="37"/>
  <c r="AC88" i="37"/>
  <c r="AV88" i="37"/>
  <c r="AO88" i="37"/>
  <c r="AC10" i="37"/>
  <c r="BB10" i="37"/>
  <c r="AV10" i="37"/>
  <c r="AO10" i="37"/>
  <c r="AO273" i="37"/>
  <c r="AC273" i="37"/>
  <c r="BB273" i="37"/>
  <c r="AV273" i="37"/>
  <c r="BB192" i="37"/>
  <c r="AO192" i="37"/>
  <c r="AV192" i="37"/>
  <c r="AW42" i="37"/>
  <c r="AP42" i="37"/>
  <c r="BC42" i="37"/>
  <c r="AY142" i="37"/>
  <c r="AR142" i="37"/>
  <c r="BD142" i="37"/>
  <c r="AX142" i="37"/>
  <c r="AQ142" i="37"/>
  <c r="AR155" i="37"/>
  <c r="AY155" i="37"/>
  <c r="BC63" i="37"/>
  <c r="AW63" i="37"/>
  <c r="AP63" i="37"/>
  <c r="AY253" i="37"/>
  <c r="AR253" i="37"/>
  <c r="AX220" i="37"/>
  <c r="BD220" i="37"/>
  <c r="AQ220" i="37"/>
  <c r="BD271" i="37"/>
  <c r="AX271" i="37"/>
  <c r="AQ271" i="37"/>
  <c r="AP278" i="37"/>
  <c r="BC278" i="37"/>
  <c r="AW278" i="37"/>
  <c r="AX295" i="37"/>
  <c r="AQ295" i="37"/>
  <c r="BD295" i="37"/>
  <c r="AY96" i="37"/>
  <c r="AR96" i="37"/>
  <c r="AB141" i="37"/>
  <c r="AK141" i="37" s="1"/>
  <c r="Z141" i="37"/>
  <c r="AJ141" i="37" s="1"/>
  <c r="X141" i="37"/>
  <c r="AI141" i="37" s="1"/>
  <c r="V141" i="37"/>
  <c r="AH141" i="37" s="1"/>
  <c r="T141" i="37"/>
  <c r="AU141" i="37"/>
  <c r="AN141" i="37"/>
  <c r="AR292" i="37"/>
  <c r="AY292" i="37"/>
  <c r="BD23" i="37"/>
  <c r="AX23" i="37"/>
  <c r="AQ23" i="37"/>
  <c r="AX202" i="37"/>
  <c r="AQ202" i="37"/>
  <c r="BD202" i="37"/>
  <c r="AY31" i="37"/>
  <c r="AR31" i="37"/>
  <c r="AW253" i="37"/>
  <c r="AP253" i="37"/>
  <c r="BC253" i="37"/>
  <c r="AO109" i="37"/>
  <c r="AC109" i="37"/>
  <c r="BB109" i="37"/>
  <c r="AV109" i="37"/>
  <c r="AY220" i="37"/>
  <c r="AR220" i="37"/>
  <c r="AR39" i="37"/>
  <c r="T91" i="37"/>
  <c r="AU91" i="37"/>
  <c r="Z91" i="37"/>
  <c r="AJ91" i="37" s="1"/>
  <c r="X91" i="37"/>
  <c r="AI91" i="37" s="1"/>
  <c r="V91" i="37"/>
  <c r="AH91" i="37" s="1"/>
  <c r="AN91" i="37"/>
  <c r="AB91" i="37"/>
  <c r="AK91" i="37" s="1"/>
  <c r="BD85" i="37"/>
  <c r="AX85" i="37"/>
  <c r="AQ85" i="37"/>
  <c r="AY140" i="37"/>
  <c r="AR140" i="37"/>
  <c r="BD179" i="37"/>
  <c r="AX179" i="37"/>
  <c r="AQ179" i="37"/>
  <c r="AV286" i="37"/>
  <c r="AC286" i="37"/>
  <c r="BB286" i="37"/>
  <c r="AO286" i="37"/>
  <c r="AV139" i="37"/>
  <c r="AC139" i="37"/>
  <c r="BB139" i="37"/>
  <c r="AO139" i="37"/>
  <c r="AO240" i="37"/>
  <c r="AC240" i="37"/>
  <c r="BB240" i="37"/>
  <c r="AV240" i="37"/>
  <c r="AY295" i="37"/>
  <c r="AR295" i="37"/>
  <c r="AY23" i="37"/>
  <c r="AR23" i="37"/>
  <c r="AY202" i="37"/>
  <c r="AR202" i="37"/>
  <c r="AC272" i="37"/>
  <c r="BB272" i="37"/>
  <c r="AV272" i="37"/>
  <c r="AO272" i="37"/>
  <c r="AB234" i="37"/>
  <c r="AK234" i="37" s="1"/>
  <c r="Z234" i="37"/>
  <c r="AJ234" i="37" s="1"/>
  <c r="X234" i="37"/>
  <c r="AI234" i="37" s="1"/>
  <c r="V234" i="37"/>
  <c r="AH234" i="37" s="1"/>
  <c r="T234" i="37"/>
  <c r="AU234" i="37"/>
  <c r="AN234" i="37"/>
  <c r="AY46" i="37"/>
  <c r="AR46" i="37"/>
  <c r="AC208" i="37"/>
  <c r="BB208" i="37"/>
  <c r="AV208" i="37"/>
  <c r="AO208" i="37"/>
  <c r="AX253" i="37"/>
  <c r="AQ253" i="37"/>
  <c r="BD253" i="37"/>
  <c r="BC109" i="37"/>
  <c r="AW109" i="37"/>
  <c r="AP109" i="37"/>
  <c r="AY278" i="37"/>
  <c r="AR278" i="37"/>
  <c r="BB85" i="37"/>
  <c r="AV85" i="37"/>
  <c r="AO85" i="37"/>
  <c r="AC85" i="37"/>
  <c r="BC286" i="37"/>
  <c r="AW286" i="37"/>
  <c r="AP286" i="37"/>
  <c r="AO143" i="37"/>
  <c r="AC143" i="37"/>
  <c r="BB143" i="37"/>
  <c r="AV143" i="37"/>
  <c r="BC139" i="37"/>
  <c r="AW139" i="37"/>
  <c r="AP139" i="37"/>
  <c r="BC114" i="37"/>
  <c r="AW114" i="37"/>
  <c r="AP114" i="37"/>
  <c r="BC240" i="37"/>
  <c r="AP240" i="37"/>
  <c r="AW240" i="37"/>
  <c r="AW132" i="37"/>
  <c r="AP132" i="37"/>
  <c r="BC132" i="37"/>
  <c r="AW230" i="37"/>
  <c r="BC230" i="37"/>
  <c r="AP230" i="37"/>
  <c r="BC272" i="37"/>
  <c r="AW272" i="37"/>
  <c r="AP272" i="37"/>
  <c r="AB92" i="37"/>
  <c r="AK92" i="37" s="1"/>
  <c r="Z92" i="37"/>
  <c r="AJ92" i="37" s="1"/>
  <c r="X92" i="37"/>
  <c r="AI92" i="37" s="1"/>
  <c r="V92" i="37"/>
  <c r="AH92" i="37" s="1"/>
  <c r="T92" i="37"/>
  <c r="AU92" i="37"/>
  <c r="AN92" i="37"/>
  <c r="BC208" i="37"/>
  <c r="AW208" i="37"/>
  <c r="AP208" i="37"/>
  <c r="AR186" i="37"/>
  <c r="AY186" i="37"/>
  <c r="BD109" i="37"/>
  <c r="AX109" i="37"/>
  <c r="AQ109" i="37"/>
  <c r="AY85" i="37"/>
  <c r="AR85" i="37"/>
  <c r="BD286" i="37"/>
  <c r="AX286" i="37"/>
  <c r="AQ286" i="37"/>
  <c r="BD139" i="37"/>
  <c r="AX139" i="37"/>
  <c r="AQ139" i="37"/>
  <c r="AX114" i="37"/>
  <c r="AQ114" i="37"/>
  <c r="BD114" i="37"/>
  <c r="AQ240" i="37"/>
  <c r="BD240" i="37"/>
  <c r="AX240" i="37"/>
  <c r="AP118" i="37"/>
  <c r="BC118" i="37"/>
  <c r="AW118" i="37"/>
  <c r="AV132" i="37"/>
  <c r="AO132" i="37"/>
  <c r="AC132" i="37"/>
  <c r="BB132" i="37"/>
  <c r="AX230" i="37"/>
  <c r="BD230" i="37"/>
  <c r="AQ230" i="37"/>
  <c r="BD272" i="37"/>
  <c r="AX272" i="37"/>
  <c r="AQ272" i="37"/>
  <c r="AB61" i="37"/>
  <c r="AK61" i="37" s="1"/>
  <c r="Z61" i="37"/>
  <c r="AJ61" i="37" s="1"/>
  <c r="X61" i="37"/>
  <c r="AI61" i="37" s="1"/>
  <c r="V61" i="37"/>
  <c r="AH61" i="37" s="1"/>
  <c r="T61" i="37"/>
  <c r="AN61" i="37"/>
  <c r="AU61" i="37"/>
  <c r="BD71" i="37"/>
  <c r="AX71" i="37"/>
  <c r="AQ71" i="37"/>
  <c r="BD208" i="37"/>
  <c r="AX208" i="37"/>
  <c r="AQ208" i="37"/>
  <c r="AY14" i="37"/>
  <c r="AR14" i="37"/>
  <c r="AV220" i="37"/>
  <c r="BB220" i="37"/>
  <c r="AO220" i="37"/>
  <c r="AC220" i="37"/>
  <c r="V59" i="37"/>
  <c r="AH59" i="37" s="1"/>
  <c r="AB59" i="37"/>
  <c r="AK59" i="37" s="1"/>
  <c r="Z59" i="37"/>
  <c r="AJ59" i="37" s="1"/>
  <c r="X59" i="37"/>
  <c r="AI59" i="37" s="1"/>
  <c r="T59" i="37"/>
  <c r="AU59" i="37"/>
  <c r="AN59" i="37"/>
  <c r="AC238" i="37"/>
  <c r="BB238" i="37"/>
  <c r="AV238" i="37"/>
  <c r="AO238" i="37"/>
  <c r="AB13" i="37"/>
  <c r="AK13" i="37" s="1"/>
  <c r="Z13" i="37"/>
  <c r="AJ13" i="37" s="1"/>
  <c r="X13" i="37"/>
  <c r="AI13" i="37" s="1"/>
  <c r="V13" i="37"/>
  <c r="AH13" i="37" s="1"/>
  <c r="T13" i="37"/>
  <c r="AU13" i="37"/>
  <c r="AN13" i="37"/>
  <c r="AY286" i="37"/>
  <c r="AR286" i="37"/>
  <c r="AY149" i="37"/>
  <c r="AR149" i="37"/>
  <c r="AY225" i="37"/>
  <c r="AR225" i="37"/>
  <c r="AY139" i="37"/>
  <c r="AR139" i="37"/>
  <c r="AY240" i="37"/>
  <c r="AR240" i="37"/>
  <c r="BB155" i="37"/>
  <c r="AV155" i="37"/>
  <c r="AO155" i="37"/>
  <c r="BB135" i="37"/>
  <c r="AV135" i="37"/>
  <c r="AO135" i="37"/>
  <c r="AC135" i="37"/>
  <c r="AY182" i="37"/>
  <c r="AR182" i="37"/>
  <c r="Z131" i="37"/>
  <c r="AJ131" i="37" s="1"/>
  <c r="T131" i="37"/>
  <c r="AU131" i="37"/>
  <c r="AN131" i="37"/>
  <c r="AB131" i="37"/>
  <c r="AK131" i="37" s="1"/>
  <c r="X131" i="37"/>
  <c r="AI131" i="37" s="1"/>
  <c r="V131" i="37"/>
  <c r="AH131" i="37" s="1"/>
  <c r="AY208" i="37"/>
  <c r="AR208" i="37"/>
  <c r="AY63" i="37"/>
  <c r="AR63" i="37"/>
  <c r="AY109" i="37"/>
  <c r="AR109" i="37"/>
  <c r="AC180" i="37"/>
  <c r="BB180" i="37"/>
  <c r="AV180" i="37"/>
  <c r="AO180" i="37"/>
  <c r="BB271" i="37"/>
  <c r="AV271" i="37"/>
  <c r="AO271" i="37"/>
  <c r="BC238" i="37"/>
  <c r="AW238" i="37"/>
  <c r="AP238" i="37"/>
  <c r="AO83" i="37"/>
  <c r="AV83" i="37"/>
  <c r="BB83" i="37"/>
  <c r="AO118" i="37"/>
  <c r="BB118" i="37"/>
  <c r="AV118" i="37"/>
  <c r="BB93" i="37"/>
  <c r="AV93" i="37"/>
  <c r="AO93" i="37"/>
  <c r="AV201" i="37"/>
  <c r="AO201" i="37"/>
  <c r="BB201" i="37"/>
  <c r="AC201" i="37"/>
  <c r="AQ222" i="37"/>
  <c r="BD222" i="37"/>
  <c r="AX222" i="37"/>
  <c r="AX149" i="37"/>
  <c r="AQ149" i="37"/>
  <c r="BD149" i="37"/>
  <c r="T17" i="37"/>
  <c r="AU17" i="37"/>
  <c r="AN17" i="37"/>
  <c r="AB17" i="37"/>
  <c r="AK17" i="37" s="1"/>
  <c r="Z17" i="37"/>
  <c r="AJ17" i="37" s="1"/>
  <c r="X17" i="37"/>
  <c r="AI17" i="37" s="1"/>
  <c r="V17" i="37"/>
  <c r="AH17" i="37" s="1"/>
  <c r="AP160" i="37"/>
  <c r="BC160" i="37"/>
  <c r="AW160" i="37"/>
  <c r="AV23" i="37"/>
  <c r="BB23" i="37"/>
  <c r="AO23" i="37"/>
  <c r="AC23" i="37"/>
  <c r="AW135" i="37"/>
  <c r="AP135" i="37"/>
  <c r="BC135" i="37"/>
  <c r="BB268" i="37"/>
  <c r="AV268" i="37"/>
  <c r="AO268" i="37"/>
  <c r="AN20" i="37"/>
  <c r="AB20" i="37"/>
  <c r="AK20" i="37" s="1"/>
  <c r="Z20" i="37"/>
  <c r="AJ20" i="37" s="1"/>
  <c r="X20" i="37"/>
  <c r="AI20" i="37" s="1"/>
  <c r="V20" i="37"/>
  <c r="AH20" i="37" s="1"/>
  <c r="T20" i="37"/>
  <c r="AU20" i="37"/>
  <c r="BB284" i="37"/>
  <c r="AV284" i="37"/>
  <c r="AO284" i="37"/>
  <c r="AC284" i="37"/>
  <c r="AO117" i="37"/>
  <c r="BB117" i="37"/>
  <c r="AV117" i="37"/>
  <c r="AC117" i="37"/>
  <c r="BC180" i="37"/>
  <c r="AW180" i="37"/>
  <c r="AP180" i="37"/>
  <c r="AW271" i="37"/>
  <c r="BC271" i="37"/>
  <c r="AP271" i="37"/>
  <c r="BD238" i="37"/>
  <c r="AX238" i="37"/>
  <c r="AQ238" i="37"/>
  <c r="AC29" i="37"/>
  <c r="BB29" i="37"/>
  <c r="AV29" i="37"/>
  <c r="AO29" i="37"/>
  <c r="AR118" i="37"/>
  <c r="AW201" i="37"/>
  <c r="BC201" i="37"/>
  <c r="AP201" i="37"/>
  <c r="AY222" i="37"/>
  <c r="AR222" i="37"/>
  <c r="AO77" i="37"/>
  <c r="BB77" i="37"/>
  <c r="AV77" i="37"/>
  <c r="AW84" i="37"/>
  <c r="AP84" i="37"/>
  <c r="BC84" i="37"/>
  <c r="AW23" i="37"/>
  <c r="BC23" i="37"/>
  <c r="AP23" i="37"/>
  <c r="AY272" i="37"/>
  <c r="AR272" i="37"/>
  <c r="AQ135" i="37"/>
  <c r="AX135" i="37"/>
  <c r="BD135" i="37"/>
  <c r="BB58" i="37"/>
  <c r="AV58" i="37"/>
  <c r="AO58" i="37"/>
  <c r="T221" i="37"/>
  <c r="AU221" i="37"/>
  <c r="AB221" i="37"/>
  <c r="AK221" i="37" s="1"/>
  <c r="Z221" i="37"/>
  <c r="AJ221" i="37" s="1"/>
  <c r="X221" i="37"/>
  <c r="AI221" i="37" s="1"/>
  <c r="V221" i="37"/>
  <c r="AH221" i="37" s="1"/>
  <c r="AN221" i="37"/>
  <c r="BC224" i="37"/>
  <c r="AW224" i="37"/>
  <c r="AP224" i="37"/>
  <c r="T126" i="37"/>
  <c r="AU126" i="37"/>
  <c r="AN126" i="37"/>
  <c r="AB126" i="37"/>
  <c r="AK126" i="37" s="1"/>
  <c r="Z126" i="37"/>
  <c r="AJ126" i="37" s="1"/>
  <c r="X126" i="37"/>
  <c r="AI126" i="37" s="1"/>
  <c r="V126" i="37"/>
  <c r="AH126" i="37" s="1"/>
  <c r="BC284" i="37"/>
  <c r="AW284" i="37"/>
  <c r="AP284" i="37"/>
  <c r="AP117" i="37"/>
  <c r="BC117" i="37"/>
  <c r="AW117" i="37"/>
  <c r="BD180" i="37"/>
  <c r="AX180" i="37"/>
  <c r="AQ180" i="37"/>
  <c r="AY238" i="37"/>
  <c r="AR238" i="37"/>
  <c r="AO6" i="37"/>
  <c r="BB6" i="37"/>
  <c r="BC29" i="37"/>
  <c r="AW29" i="37"/>
  <c r="AP29" i="37"/>
  <c r="BC130" i="37"/>
  <c r="AW130" i="37"/>
  <c r="AP130" i="37"/>
  <c r="AY112" i="37"/>
  <c r="AR112" i="37"/>
  <c r="AX201" i="37"/>
  <c r="AQ201" i="37"/>
  <c r="BD201" i="37"/>
  <c r="BC191" i="37"/>
  <c r="AW191" i="37"/>
  <c r="AP191" i="37"/>
  <c r="AX84" i="37"/>
  <c r="AQ84" i="37"/>
  <c r="BD84" i="37"/>
  <c r="AX129" i="37"/>
  <c r="AQ129" i="37"/>
  <c r="BD129" i="37"/>
  <c r="AV230" i="37"/>
  <c r="AO230" i="37"/>
  <c r="BB230" i="37"/>
  <c r="AV295" i="37"/>
  <c r="AO295" i="37"/>
  <c r="AC295" i="37"/>
  <c r="BB295" i="37"/>
  <c r="AQ160" i="37"/>
  <c r="BD160" i="37"/>
  <c r="AX160" i="37"/>
  <c r="BB292" i="37"/>
  <c r="AV292" i="37"/>
  <c r="AO292" i="37"/>
  <c r="AC292" i="37"/>
  <c r="BC58" i="37"/>
  <c r="AW58" i="37"/>
  <c r="AP58" i="37"/>
  <c r="BD224" i="37"/>
  <c r="AX224" i="37"/>
  <c r="AQ224" i="37"/>
  <c r="V116" i="37"/>
  <c r="AH116" i="37" s="1"/>
  <c r="AU116" i="37"/>
  <c r="AN116" i="37"/>
  <c r="AB116" i="37"/>
  <c r="AK116" i="37" s="1"/>
  <c r="Z116" i="37"/>
  <c r="AJ116" i="37" s="1"/>
  <c r="X116" i="37"/>
  <c r="AI116" i="37" s="1"/>
  <c r="T116" i="37"/>
  <c r="AY90" i="37"/>
  <c r="AR90" i="37"/>
  <c r="BD284" i="37"/>
  <c r="AX284" i="37"/>
  <c r="AQ284" i="37"/>
  <c r="AQ117" i="37"/>
  <c r="BD117" i="37"/>
  <c r="AX117" i="37"/>
  <c r="AY180" i="37"/>
  <c r="AR180" i="37"/>
  <c r="AW6" i="37"/>
  <c r="AP6" i="37"/>
  <c r="BC6" i="37"/>
  <c r="AY178" i="37"/>
  <c r="AR178" i="37"/>
  <c r="BD29" i="37"/>
  <c r="AX29" i="37"/>
  <c r="AQ29" i="37"/>
  <c r="AY201" i="37"/>
  <c r="AR201" i="37"/>
  <c r="BD191" i="37"/>
  <c r="AX191" i="37"/>
  <c r="AQ191" i="37"/>
  <c r="BC10" i="37"/>
  <c r="AW10" i="37"/>
  <c r="AP10" i="37"/>
  <c r="BD140" i="37"/>
  <c r="AX140" i="37"/>
  <c r="AQ140" i="37"/>
  <c r="AY224" i="37"/>
  <c r="AR224" i="37"/>
  <c r="Z44" i="37"/>
  <c r="AJ44" i="37" s="1"/>
  <c r="V44" i="37"/>
  <c r="AH44" i="37" s="1"/>
  <c r="T44" i="37"/>
  <c r="AU44" i="37"/>
  <c r="AN44" i="37"/>
  <c r="AB44" i="37"/>
  <c r="AK44" i="37" s="1"/>
  <c r="X44" i="37"/>
  <c r="AI44" i="37" s="1"/>
  <c r="AY284" i="37"/>
  <c r="AR284" i="37"/>
  <c r="AR117" i="37"/>
  <c r="AY117" i="37"/>
  <c r="AY231" i="37"/>
  <c r="AR231" i="37"/>
  <c r="AR29" i="37"/>
  <c r="AY29" i="37"/>
  <c r="AO293" i="37"/>
  <c r="BB293" i="37"/>
  <c r="AC293" i="37"/>
  <c r="AV293" i="37"/>
  <c r="BB130" i="37"/>
  <c r="AV130" i="37"/>
  <c r="AO130" i="37"/>
  <c r="BC85" i="37"/>
  <c r="AW85" i="37"/>
  <c r="AP85" i="37"/>
  <c r="AP93" i="37"/>
  <c r="AW93" i="37"/>
  <c r="BC93" i="37"/>
  <c r="AO145" i="37"/>
  <c r="BB145" i="37"/>
  <c r="AV145" i="37"/>
  <c r="BB114" i="37"/>
  <c r="AC114" i="37"/>
  <c r="AV114" i="37"/>
  <c r="AO114" i="37"/>
  <c r="AY58" i="37"/>
  <c r="AR58" i="37"/>
  <c r="T49" i="37"/>
  <c r="AU49" i="37"/>
  <c r="AN49" i="37"/>
  <c r="Z49" i="37"/>
  <c r="AJ49" i="37" s="1"/>
  <c r="X49" i="37"/>
  <c r="AI49" i="37" s="1"/>
  <c r="V49" i="37"/>
  <c r="AH49" i="37" s="1"/>
  <c r="AB49" i="37"/>
  <c r="AK49" i="37" s="1"/>
  <c r="BC259" i="37"/>
  <c r="AW259" i="37"/>
  <c r="AP259" i="37"/>
  <c r="BB152" i="37"/>
  <c r="AV152" i="37"/>
  <c r="AO152" i="37"/>
  <c r="AP213" i="37"/>
  <c r="BC213" i="37"/>
  <c r="AW213" i="37"/>
  <c r="AO53" i="37"/>
  <c r="BB53" i="37"/>
  <c r="AV53" i="37"/>
  <c r="AY6" i="37"/>
  <c r="AR6" i="37"/>
  <c r="AP293" i="37"/>
  <c r="BC293" i="37"/>
  <c r="AW293" i="37"/>
  <c r="BD130" i="37"/>
  <c r="AP184" i="37"/>
  <c r="AR93" i="37"/>
  <c r="AY93" i="37"/>
  <c r="AY10" i="37"/>
  <c r="AR10" i="37"/>
  <c r="AP145" i="37"/>
  <c r="BC145" i="37"/>
  <c r="AW145" i="37"/>
  <c r="AR114" i="37"/>
  <c r="AY114" i="37"/>
  <c r="AQ78" i="37"/>
  <c r="AX78" i="37"/>
  <c r="BD78" i="37"/>
  <c r="AY84" i="37"/>
  <c r="AR84" i="37"/>
  <c r="AR129" i="37"/>
  <c r="AY129" i="37"/>
  <c r="AP295" i="37"/>
  <c r="BC295" i="37"/>
  <c r="AW295" i="37"/>
  <c r="V197" i="37"/>
  <c r="AH197" i="37" s="1"/>
  <c r="T197" i="37"/>
  <c r="AU197" i="37"/>
  <c r="AN197" i="37"/>
  <c r="AB197" i="37"/>
  <c r="AK197" i="37" s="1"/>
  <c r="Z197" i="37"/>
  <c r="AJ197" i="37" s="1"/>
  <c r="X197" i="37"/>
  <c r="AI197" i="37" s="1"/>
  <c r="BC292" i="37"/>
  <c r="AW292" i="37"/>
  <c r="AP292" i="37"/>
  <c r="AY71" i="37"/>
  <c r="AR71" i="37"/>
  <c r="BC54" i="37"/>
  <c r="AQ292" i="37"/>
  <c r="BD292" i="37"/>
  <c r="AX292" i="37"/>
  <c r="AW196" i="37"/>
  <c r="BC196" i="37"/>
  <c r="AP196" i="37"/>
  <c r="AO22" i="37"/>
  <c r="BB22" i="37"/>
  <c r="AV22" i="37"/>
  <c r="AX196" i="37"/>
  <c r="BD196" i="37"/>
  <c r="AQ196" i="37"/>
  <c r="AC168" i="37"/>
  <c r="BB168" i="37"/>
  <c r="AV168" i="37"/>
  <c r="AO168" i="37"/>
  <c r="AY241" i="37"/>
  <c r="AR241" i="37"/>
  <c r="AY268" i="37"/>
  <c r="AR268" i="37"/>
  <c r="BB110" i="37"/>
  <c r="AO110" i="37"/>
  <c r="AV110" i="37"/>
  <c r="BD259" i="37"/>
  <c r="AX259" i="37"/>
  <c r="AQ259" i="37"/>
  <c r="AV173" i="37"/>
  <c r="AO173" i="37"/>
  <c r="AC173" i="37"/>
  <c r="BB173" i="37"/>
  <c r="AB70" i="37"/>
  <c r="AK70" i="37" s="1"/>
  <c r="Z70" i="37"/>
  <c r="AJ70" i="37" s="1"/>
  <c r="X70" i="37"/>
  <c r="AI70" i="37" s="1"/>
  <c r="V70" i="37"/>
  <c r="AH70" i="37" s="1"/>
  <c r="T70" i="37"/>
  <c r="AU70" i="37"/>
  <c r="AN70" i="37"/>
  <c r="AQ298" i="37"/>
  <c r="BD298" i="37"/>
  <c r="AX298" i="37"/>
  <c r="AW83" i="37"/>
  <c r="BC83" i="37"/>
  <c r="AP83" i="37"/>
  <c r="BD293" i="37"/>
  <c r="AX293" i="37"/>
  <c r="AQ293" i="37"/>
  <c r="BC73" i="37"/>
  <c r="AW73" i="37"/>
  <c r="AY191" i="37"/>
  <c r="AR191" i="37"/>
  <c r="AP175" i="37"/>
  <c r="AW175" i="37"/>
  <c r="BC175" i="37"/>
  <c r="AV252" i="37"/>
  <c r="AO252" i="37"/>
  <c r="BB252" i="37"/>
  <c r="AB62" i="37"/>
  <c r="AK62" i="37" s="1"/>
  <c r="Z62" i="37"/>
  <c r="AJ62" i="37" s="1"/>
  <c r="X62" i="37"/>
  <c r="AI62" i="37" s="1"/>
  <c r="V62" i="37"/>
  <c r="AH62" i="37" s="1"/>
  <c r="T62" i="37"/>
  <c r="AN62" i="37"/>
  <c r="AU62" i="37"/>
  <c r="BC168" i="37"/>
  <c r="AW168" i="37"/>
  <c r="AP168" i="37"/>
  <c r="AO241" i="37"/>
  <c r="BB241" i="37"/>
  <c r="AV241" i="37"/>
  <c r="AC241" i="37"/>
  <c r="BC110" i="37"/>
  <c r="AW110" i="37"/>
  <c r="AP110" i="37"/>
  <c r="AO144" i="37"/>
  <c r="BB144" i="37"/>
  <c r="AV144" i="37"/>
  <c r="AW173" i="37"/>
  <c r="AP173" i="37"/>
  <c r="BC173" i="37"/>
  <c r="AX242" i="37"/>
  <c r="BD242" i="37"/>
  <c r="AQ242" i="37"/>
  <c r="AV198" i="37"/>
  <c r="AO198" i="37"/>
  <c r="BB198" i="37"/>
  <c r="AC198" i="37"/>
  <c r="AC205" i="37"/>
  <c r="BB205" i="37"/>
  <c r="AV205" i="37"/>
  <c r="AO205" i="37"/>
  <c r="AX175" i="37"/>
  <c r="AQ175" i="37"/>
  <c r="BD175" i="37"/>
  <c r="AW149" i="37"/>
  <c r="AP149" i="37"/>
  <c r="BC149" i="37"/>
  <c r="AX42" i="37"/>
  <c r="AQ42" i="37"/>
  <c r="BD42" i="37"/>
  <c r="BD168" i="37"/>
  <c r="AX168" i="37"/>
  <c r="AQ168" i="37"/>
  <c r="AX194" i="37"/>
  <c r="BD194" i="37"/>
  <c r="AQ194" i="37"/>
  <c r="AO171" i="37"/>
  <c r="BB171" i="37"/>
  <c r="AV171" i="37"/>
  <c r="AQ173" i="37"/>
  <c r="BD173" i="37"/>
  <c r="AX173" i="37"/>
  <c r="AW198" i="37"/>
  <c r="AP198" i="37"/>
  <c r="BC198" i="37"/>
  <c r="BD187" i="37"/>
  <c r="AX187" i="37"/>
  <c r="AQ187" i="37"/>
  <c r="BD205" i="37"/>
  <c r="AX205" i="37"/>
  <c r="AQ205" i="37"/>
  <c r="AR175" i="37"/>
  <c r="AY175" i="37"/>
  <c r="BB149" i="37"/>
  <c r="AV149" i="37"/>
  <c r="AO149" i="37"/>
  <c r="AC149" i="37"/>
  <c r="AX289" i="37"/>
  <c r="AQ289" i="37"/>
  <c r="BD289" i="37"/>
  <c r="AW202" i="37"/>
  <c r="AP202" i="37"/>
  <c r="BC202" i="37"/>
  <c r="AX58" i="37"/>
  <c r="AQ58" i="37"/>
  <c r="AQ54" i="37"/>
  <c r="AX54" i="37"/>
  <c r="AR160" i="37"/>
  <c r="AY160" i="37"/>
  <c r="AX185" i="37"/>
  <c r="AQ185" i="37"/>
  <c r="BD185" i="37"/>
  <c r="AP241" i="37"/>
  <c r="BC241" i="37"/>
  <c r="AW241" i="37"/>
  <c r="AB262" i="37"/>
  <c r="AK262" i="37" s="1"/>
  <c r="Z262" i="37"/>
  <c r="AJ262" i="37" s="1"/>
  <c r="AU262" i="37"/>
  <c r="AN262" i="37"/>
  <c r="X262" i="37"/>
  <c r="AI262" i="37" s="1"/>
  <c r="V262" i="37"/>
  <c r="AH262" i="37" s="1"/>
  <c r="T262" i="37"/>
  <c r="AR269" i="37"/>
  <c r="AY269" i="37"/>
  <c r="AY168" i="37"/>
  <c r="AR168" i="37"/>
  <c r="BC55" i="37"/>
  <c r="BD144" i="37"/>
  <c r="AX144" i="37"/>
  <c r="AQ144" i="37"/>
  <c r="AV26" i="37"/>
  <c r="AR173" i="37"/>
  <c r="AY173" i="37"/>
  <c r="AY291" i="37"/>
  <c r="AR291" i="37"/>
  <c r="AQ198" i="37"/>
  <c r="AX198" i="37"/>
  <c r="BD198" i="37"/>
  <c r="AY205" i="37"/>
  <c r="AR205" i="37"/>
  <c r="AY293" i="37"/>
  <c r="AR293" i="37"/>
  <c r="AY289" i="37"/>
  <c r="AR289" i="37"/>
  <c r="AR252" i="37"/>
  <c r="AY252" i="37"/>
  <c r="AY5" i="37"/>
  <c r="AR5" i="37"/>
  <c r="BD55" i="37"/>
  <c r="AX55" i="37"/>
  <c r="AQ55" i="37"/>
  <c r="AC224" i="37"/>
  <c r="BB224" i="37"/>
  <c r="AV224" i="37"/>
  <c r="AO224" i="37"/>
  <c r="AY158" i="37"/>
  <c r="AR158" i="37"/>
  <c r="AR198" i="37"/>
  <c r="AY198" i="37"/>
  <c r="BB177" i="37"/>
  <c r="AV177" i="37"/>
  <c r="AO177" i="37"/>
  <c r="AB207" i="37"/>
  <c r="AK207" i="37" s="1"/>
  <c r="Z207" i="37"/>
  <c r="AJ207" i="37" s="1"/>
  <c r="X207" i="37"/>
  <c r="AI207" i="37" s="1"/>
  <c r="V207" i="37"/>
  <c r="AH207" i="37" s="1"/>
  <c r="T207" i="37"/>
  <c r="AU207" i="37"/>
  <c r="AN207" i="37"/>
  <c r="AW205" i="37"/>
  <c r="BC205" i="37"/>
  <c r="AP205" i="37"/>
  <c r="X263" i="37"/>
  <c r="AI263" i="37" s="1"/>
  <c r="AN263" i="37"/>
  <c r="AB263" i="37"/>
  <c r="AK263" i="37" s="1"/>
  <c r="Z263" i="37"/>
  <c r="AJ263" i="37" s="1"/>
  <c r="V263" i="37"/>
  <c r="AH263" i="37" s="1"/>
  <c r="T263" i="37"/>
  <c r="AU263" i="37"/>
  <c r="AV112" i="37"/>
  <c r="BB112" i="37"/>
  <c r="AO112" i="37"/>
  <c r="AU60" i="37"/>
  <c r="AB60" i="37"/>
  <c r="AK60" i="37" s="1"/>
  <c r="Z60" i="37"/>
  <c r="AJ60" i="37" s="1"/>
  <c r="X60" i="37"/>
  <c r="AI60" i="37" s="1"/>
  <c r="V60" i="37"/>
  <c r="AH60" i="37" s="1"/>
  <c r="T60" i="37"/>
  <c r="AN60" i="37"/>
  <c r="AW170" i="37"/>
  <c r="AP170" i="37"/>
  <c r="AW219" i="37"/>
  <c r="AP219" i="37"/>
  <c r="BC219" i="37"/>
  <c r="BD57" i="37"/>
  <c r="AX57" i="37"/>
  <c r="AQ57" i="37"/>
  <c r="BD21" i="37"/>
  <c r="AX21" i="37"/>
  <c r="AQ21" i="37"/>
  <c r="AY55" i="37"/>
  <c r="AR55" i="37"/>
  <c r="AO257" i="37"/>
  <c r="BB257" i="37"/>
  <c r="AV257" i="37"/>
  <c r="AB294" i="37"/>
  <c r="AK294" i="37" s="1"/>
  <c r="AN294" i="37"/>
  <c r="Z294" i="37"/>
  <c r="AJ294" i="37" s="1"/>
  <c r="X294" i="37"/>
  <c r="AI294" i="37" s="1"/>
  <c r="V294" i="37"/>
  <c r="AH294" i="37" s="1"/>
  <c r="T294" i="37"/>
  <c r="AU294" i="37"/>
  <c r="AO81" i="37"/>
  <c r="AC81" i="37"/>
  <c r="BB81" i="37"/>
  <c r="AV81" i="37"/>
  <c r="AV127" i="37"/>
  <c r="AO127" i="37"/>
  <c r="BB127" i="37"/>
  <c r="AV231" i="37"/>
  <c r="AY298" i="37"/>
  <c r="AW101" i="37"/>
  <c r="BC101" i="37"/>
  <c r="AP101" i="37"/>
  <c r="AU28" i="37"/>
  <c r="AB28" i="37"/>
  <c r="AK28" i="37" s="1"/>
  <c r="Z28" i="37"/>
  <c r="AJ28" i="37" s="1"/>
  <c r="X28" i="37"/>
  <c r="AI28" i="37" s="1"/>
  <c r="V28" i="37"/>
  <c r="AH28" i="37" s="1"/>
  <c r="T28" i="37"/>
  <c r="AN28" i="37"/>
  <c r="AR130" i="37"/>
  <c r="AY130" i="37"/>
  <c r="AW216" i="37"/>
  <c r="AP216" i="37"/>
  <c r="BC216" i="37"/>
  <c r="AV153" i="37"/>
  <c r="BD170" i="37"/>
  <c r="AX170" i="37"/>
  <c r="AQ170" i="37"/>
  <c r="AX219" i="37"/>
  <c r="AQ219" i="37"/>
  <c r="BD219" i="37"/>
  <c r="AV84" i="37"/>
  <c r="AO84" i="37"/>
  <c r="AC84" i="37"/>
  <c r="BB84" i="37"/>
  <c r="Z36" i="37"/>
  <c r="AJ36" i="37" s="1"/>
  <c r="AB36" i="37"/>
  <c r="AK36" i="37" s="1"/>
  <c r="X36" i="37"/>
  <c r="AI36" i="37" s="1"/>
  <c r="V36" i="37"/>
  <c r="AH36" i="37" s="1"/>
  <c r="T36" i="37"/>
  <c r="AU36" i="37"/>
  <c r="AN36" i="37"/>
  <c r="BC57" i="37"/>
  <c r="AW57" i="37"/>
  <c r="AP57" i="37"/>
  <c r="BB255" i="37"/>
  <c r="AV255" i="37"/>
  <c r="AO255" i="37"/>
  <c r="AB12" i="37"/>
  <c r="AK12" i="37" s="1"/>
  <c r="Z12" i="37"/>
  <c r="AJ12" i="37" s="1"/>
  <c r="X12" i="37"/>
  <c r="AI12" i="37" s="1"/>
  <c r="V12" i="37"/>
  <c r="AH12" i="37" s="1"/>
  <c r="T12" i="37"/>
  <c r="AU12" i="37"/>
  <c r="AN12" i="37"/>
  <c r="AC35" i="37"/>
  <c r="BB35" i="37"/>
  <c r="AV35" i="37"/>
  <c r="AO35" i="37"/>
  <c r="AW16" i="37"/>
  <c r="AP16" i="37"/>
  <c r="BC16" i="37"/>
  <c r="BB196" i="37"/>
  <c r="BC56" i="37"/>
  <c r="AW56" i="37"/>
  <c r="AP56" i="37"/>
  <c r="BC257" i="37"/>
  <c r="AW257" i="37"/>
  <c r="AP257" i="37"/>
  <c r="BD110" i="37"/>
  <c r="AX110" i="37"/>
  <c r="AQ110" i="37"/>
  <c r="AV203" i="37"/>
  <c r="AO203" i="37"/>
  <c r="BB203" i="37"/>
  <c r="AQ245" i="37"/>
  <c r="AX245" i="37"/>
  <c r="BD245" i="37"/>
  <c r="AP81" i="37"/>
  <c r="BC81" i="37"/>
  <c r="AW81" i="37"/>
  <c r="BD43" i="37"/>
  <c r="AX43" i="37"/>
  <c r="AQ43" i="37"/>
  <c r="AC138" i="37"/>
  <c r="BB138" i="37"/>
  <c r="AV138" i="37"/>
  <c r="AO138" i="37"/>
  <c r="AU124" i="37"/>
  <c r="AN124" i="37"/>
  <c r="AB124" i="37"/>
  <c r="AK124" i="37" s="1"/>
  <c r="Z124" i="37"/>
  <c r="AJ124" i="37" s="1"/>
  <c r="X124" i="37"/>
  <c r="AI124" i="37" s="1"/>
  <c r="V124" i="37"/>
  <c r="AH124" i="37" s="1"/>
  <c r="T124" i="37"/>
  <c r="AX153" i="37"/>
  <c r="AY170" i="37"/>
  <c r="AR170" i="37"/>
  <c r="AY219" i="37"/>
  <c r="AR219" i="37"/>
  <c r="AP273" i="37"/>
  <c r="BC273" i="37"/>
  <c r="AW273" i="37"/>
  <c r="AW189" i="37"/>
  <c r="BC35" i="37"/>
  <c r="AW35" i="37"/>
  <c r="AP35" i="37"/>
  <c r="AY164" i="37"/>
  <c r="AR164" i="37"/>
  <c r="AW203" i="37"/>
  <c r="AY245" i="37"/>
  <c r="AP248" i="37"/>
  <c r="BC248" i="37"/>
  <c r="AW248" i="37"/>
  <c r="BD81" i="37"/>
  <c r="AQ81" i="37"/>
  <c r="AX81" i="37"/>
  <c r="AV223" i="37"/>
  <c r="AO223" i="37"/>
  <c r="AC223" i="37"/>
  <c r="BB223" i="37"/>
  <c r="BC138" i="37"/>
  <c r="AW138" i="37"/>
  <c r="AP138" i="37"/>
  <c r="AY101" i="37"/>
  <c r="AR101" i="37"/>
  <c r="AY111" i="37"/>
  <c r="AR111" i="37"/>
  <c r="AY98" i="37"/>
  <c r="AR98" i="37"/>
  <c r="BD35" i="37"/>
  <c r="AX35" i="37"/>
  <c r="AQ35" i="37"/>
  <c r="AW48" i="37"/>
  <c r="BC48" i="37"/>
  <c r="AP48" i="37"/>
  <c r="AP252" i="37"/>
  <c r="BC252" i="37"/>
  <c r="AW252" i="37"/>
  <c r="AY16" i="37"/>
  <c r="AR16" i="37"/>
  <c r="BD241" i="37"/>
  <c r="AX241" i="37"/>
  <c r="AQ241" i="37"/>
  <c r="AY257" i="37"/>
  <c r="AR257" i="37"/>
  <c r="BD203" i="37"/>
  <c r="AX203" i="37"/>
  <c r="AQ203" i="37"/>
  <c r="AQ248" i="37"/>
  <c r="BD248" i="37"/>
  <c r="AX248" i="37"/>
  <c r="AR81" i="37"/>
  <c r="AY81" i="37"/>
  <c r="BC223" i="37"/>
  <c r="AW223" i="37"/>
  <c r="AP223" i="37"/>
  <c r="BD138" i="37"/>
  <c r="AX138" i="37"/>
  <c r="AQ138" i="37"/>
  <c r="AW163" i="37"/>
  <c r="AP163" i="37"/>
  <c r="BC163" i="37"/>
  <c r="BC82" i="37"/>
  <c r="AW82" i="37"/>
  <c r="AP82" i="37"/>
  <c r="AB40" i="37"/>
  <c r="AK40" i="37" s="1"/>
  <c r="Z40" i="37"/>
  <c r="AJ40" i="37" s="1"/>
  <c r="X40" i="37"/>
  <c r="AI40" i="37" s="1"/>
  <c r="V40" i="37"/>
  <c r="AH40" i="37" s="1"/>
  <c r="T40" i="37"/>
  <c r="AU40" i="37"/>
  <c r="AN40" i="37"/>
  <c r="AB24" i="37"/>
  <c r="AK24" i="37" s="1"/>
  <c r="Z24" i="37"/>
  <c r="AJ24" i="37" s="1"/>
  <c r="X24" i="37"/>
  <c r="AI24" i="37" s="1"/>
  <c r="V24" i="37"/>
  <c r="AH24" i="37" s="1"/>
  <c r="T24" i="37"/>
  <c r="AU24" i="37"/>
  <c r="AN24" i="37"/>
  <c r="AO289" i="37"/>
  <c r="AC289" i="37"/>
  <c r="BB289" i="37"/>
  <c r="AV289" i="37"/>
  <c r="V105" i="37"/>
  <c r="AH105" i="37" s="1"/>
  <c r="AN105" i="37"/>
  <c r="AB105" i="37"/>
  <c r="AK105" i="37" s="1"/>
  <c r="Z105" i="37"/>
  <c r="AJ105" i="37" s="1"/>
  <c r="X105" i="37"/>
  <c r="AI105" i="37" s="1"/>
  <c r="T105" i="37"/>
  <c r="AU105" i="37"/>
  <c r="AY57" i="37"/>
  <c r="AR57" i="37"/>
  <c r="AX48" i="37"/>
  <c r="AQ48" i="37"/>
  <c r="BD48" i="37"/>
  <c r="AR248" i="37"/>
  <c r="AY248" i="37"/>
  <c r="BB11" i="37"/>
  <c r="AV11" i="37"/>
  <c r="AO11" i="37"/>
  <c r="AQ223" i="37"/>
  <c r="BD223" i="37"/>
  <c r="AX223" i="37"/>
  <c r="AY138" i="37"/>
  <c r="AR138" i="37"/>
  <c r="AU113" i="37"/>
  <c r="AB113" i="37"/>
  <c r="AK113" i="37" s="1"/>
  <c r="Z113" i="37"/>
  <c r="AJ113" i="37" s="1"/>
  <c r="X113" i="37"/>
  <c r="AI113" i="37" s="1"/>
  <c r="V113" i="37"/>
  <c r="AH113" i="37" s="1"/>
  <c r="T113" i="37"/>
  <c r="AN113" i="37"/>
  <c r="AR127" i="37"/>
  <c r="AY127" i="37"/>
  <c r="AX163" i="37"/>
  <c r="AQ163" i="37"/>
  <c r="BD163" i="37"/>
  <c r="BB226" i="37"/>
  <c r="AV226" i="37"/>
  <c r="AO226" i="37"/>
  <c r="BD227" i="37"/>
  <c r="AX227" i="37"/>
  <c r="AQ227" i="37"/>
  <c r="BB79" i="37"/>
  <c r="AV79" i="37"/>
  <c r="AO79" i="37"/>
  <c r="BC119" i="37"/>
  <c r="AP119" i="37"/>
  <c r="AW119" i="37"/>
  <c r="AX274" i="37"/>
  <c r="BD274" i="37"/>
  <c r="AQ274" i="37"/>
  <c r="AV175" i="37"/>
  <c r="AO175" i="37"/>
  <c r="AC175" i="37"/>
  <c r="BB175" i="37"/>
  <c r="AW38" i="37"/>
  <c r="AP38" i="37"/>
  <c r="BC38" i="37"/>
  <c r="AP289" i="37"/>
  <c r="BC289" i="37"/>
  <c r="AW289" i="37"/>
  <c r="AP265" i="37"/>
  <c r="AW265" i="37"/>
  <c r="AY48" i="37"/>
  <c r="AR48" i="37"/>
  <c r="AR75" i="37"/>
  <c r="AY75" i="37"/>
  <c r="V279" i="37"/>
  <c r="AH279" i="37" s="1"/>
  <c r="T279" i="37"/>
  <c r="AN279" i="37"/>
  <c r="AB279" i="37"/>
  <c r="AK279" i="37" s="1"/>
  <c r="Z279" i="37"/>
  <c r="AJ279" i="37" s="1"/>
  <c r="AU279" i="37"/>
  <c r="X279" i="37"/>
  <c r="AI279" i="37" s="1"/>
  <c r="AW218" i="37"/>
  <c r="BC218" i="37"/>
  <c r="AP218" i="37"/>
  <c r="AY163" i="37"/>
  <c r="AR163" i="37"/>
  <c r="AV237" i="37"/>
  <c r="AC237" i="37"/>
  <c r="BB237" i="37"/>
  <c r="AO237" i="37"/>
  <c r="AR226" i="37"/>
  <c r="AY226" i="37"/>
  <c r="BC79" i="37"/>
  <c r="AW79" i="37"/>
  <c r="AP79" i="37"/>
  <c r="V296" i="37"/>
  <c r="AH296" i="37" s="1"/>
  <c r="T296" i="37"/>
  <c r="AU296" i="37"/>
  <c r="Z296" i="37"/>
  <c r="AJ296" i="37" s="1"/>
  <c r="X296" i="37"/>
  <c r="AI296" i="37" s="1"/>
  <c r="AN296" i="37"/>
  <c r="AB296" i="37"/>
  <c r="AK296" i="37" s="1"/>
  <c r="AR107" i="37"/>
  <c r="AY107" i="37"/>
  <c r="BD119" i="37"/>
  <c r="AQ119" i="37"/>
  <c r="AX119" i="37"/>
  <c r="AY274" i="37"/>
  <c r="AR274" i="37"/>
  <c r="AY233" i="37"/>
  <c r="AR233" i="37"/>
  <c r="AQ265" i="37"/>
  <c r="BD265" i="37"/>
  <c r="AX265" i="37"/>
  <c r="AU215" i="37"/>
  <c r="AN215" i="37"/>
  <c r="AB215" i="37"/>
  <c r="AK215" i="37" s="1"/>
  <c r="Z215" i="37"/>
  <c r="AJ215" i="37" s="1"/>
  <c r="V215" i="37"/>
  <c r="AH215" i="37" s="1"/>
  <c r="T215" i="37"/>
  <c r="X215" i="37"/>
  <c r="AI215" i="37" s="1"/>
  <c r="BC261" i="37"/>
  <c r="AO239" i="37"/>
  <c r="AC239" i="37"/>
  <c r="BB239" i="37"/>
  <c r="AV239" i="37"/>
  <c r="AP183" i="37"/>
  <c r="BC183" i="37"/>
  <c r="AW183" i="37"/>
  <c r="Z235" i="37"/>
  <c r="AJ235" i="37" s="1"/>
  <c r="AB235" i="37"/>
  <c r="AK235" i="37" s="1"/>
  <c r="X235" i="37"/>
  <c r="AI235" i="37" s="1"/>
  <c r="V235" i="37"/>
  <c r="AH235" i="37" s="1"/>
  <c r="AU235" i="37"/>
  <c r="AN235" i="37"/>
  <c r="T235" i="37"/>
  <c r="AX218" i="37"/>
  <c r="BD218" i="37"/>
  <c r="AQ218" i="37"/>
  <c r="BC237" i="37"/>
  <c r="AW237" i="37"/>
  <c r="AP237" i="37"/>
  <c r="AR119" i="37"/>
  <c r="AY119" i="37"/>
  <c r="V236" i="37"/>
  <c r="AH236" i="37" s="1"/>
  <c r="AB236" i="37"/>
  <c r="AK236" i="37" s="1"/>
  <c r="Z236" i="37"/>
  <c r="AJ236" i="37" s="1"/>
  <c r="T236" i="37"/>
  <c r="AU236" i="37"/>
  <c r="X236" i="37"/>
  <c r="AI236" i="37" s="1"/>
  <c r="AN236" i="37"/>
  <c r="AO137" i="37"/>
  <c r="BB103" i="37"/>
  <c r="AV103" i="37"/>
  <c r="AO103" i="37"/>
  <c r="AP239" i="37"/>
  <c r="BC239" i="37"/>
  <c r="AW239" i="37"/>
  <c r="AV217" i="37"/>
  <c r="AC217" i="37"/>
  <c r="AX65" i="37"/>
  <c r="AQ65" i="37"/>
  <c r="BD65" i="37"/>
  <c r="AX183" i="37"/>
  <c r="AQ183" i="37"/>
  <c r="BD183" i="37"/>
  <c r="AR223" i="37"/>
  <c r="AY223" i="37"/>
  <c r="BD237" i="37"/>
  <c r="AX237" i="37"/>
  <c r="AQ237" i="37"/>
  <c r="AB258" i="37"/>
  <c r="AK258" i="37" s="1"/>
  <c r="Z258" i="37"/>
  <c r="AJ258" i="37" s="1"/>
  <c r="X258" i="37"/>
  <c r="AI258" i="37" s="1"/>
  <c r="V258" i="37"/>
  <c r="AH258" i="37" s="1"/>
  <c r="T258" i="37"/>
  <c r="AU258" i="37"/>
  <c r="AN258" i="37"/>
  <c r="V282" i="37"/>
  <c r="AH282" i="37" s="1"/>
  <c r="T282" i="37"/>
  <c r="AU282" i="37"/>
  <c r="AN282" i="37"/>
  <c r="AB282" i="37"/>
  <c r="AK282" i="37" s="1"/>
  <c r="Z282" i="37"/>
  <c r="AJ282" i="37" s="1"/>
  <c r="X282" i="37"/>
  <c r="AI282" i="37" s="1"/>
  <c r="AP153" i="37"/>
  <c r="BC153" i="37"/>
  <c r="AW153" i="37"/>
  <c r="AP74" i="37"/>
  <c r="BC74" i="37"/>
  <c r="AW74" i="37"/>
  <c r="AU66" i="37"/>
  <c r="AN66" i="37"/>
  <c r="Z66" i="37"/>
  <c r="AJ66" i="37" s="1"/>
  <c r="X66" i="37"/>
  <c r="AI66" i="37" s="1"/>
  <c r="V66" i="37"/>
  <c r="AH66" i="37" s="1"/>
  <c r="T66" i="37"/>
  <c r="AB66" i="37"/>
  <c r="AK66" i="37" s="1"/>
  <c r="AV219" i="37"/>
  <c r="AO219" i="37"/>
  <c r="AC219" i="37"/>
  <c r="BB219" i="37"/>
  <c r="AQ273" i="37"/>
  <c r="BD273" i="37"/>
  <c r="AX273" i="37"/>
  <c r="BB189" i="37"/>
  <c r="AV189" i="37"/>
  <c r="AO189" i="37"/>
  <c r="BB151" i="37"/>
  <c r="AV151" i="37"/>
  <c r="AO151" i="37"/>
  <c r="AR276" i="37"/>
  <c r="AO16" i="37"/>
  <c r="BB16" i="37"/>
  <c r="AV16" i="37"/>
  <c r="AV290" i="37"/>
  <c r="AO290" i="37"/>
  <c r="AC290" i="37"/>
  <c r="BB290" i="37"/>
  <c r="AO142" i="37"/>
  <c r="AC142" i="37"/>
  <c r="BB142" i="37"/>
  <c r="AV142" i="37"/>
  <c r="AR239" i="37"/>
  <c r="AY239" i="37"/>
  <c r="BC217" i="37"/>
  <c r="AW217" i="37"/>
  <c r="AP217" i="37"/>
  <c r="AO248" i="37"/>
  <c r="AC248" i="37"/>
  <c r="AV248" i="37"/>
  <c r="BB248" i="37"/>
  <c r="AR65" i="37"/>
  <c r="AY65" i="37"/>
  <c r="AY183" i="37"/>
  <c r="AR183" i="37"/>
  <c r="AY237" i="37"/>
  <c r="AR237" i="37"/>
  <c r="AP227" i="37"/>
  <c r="AW227" i="37"/>
  <c r="AO111" i="37"/>
  <c r="BB111" i="37"/>
  <c r="AV111" i="37"/>
  <c r="AV102" i="37"/>
  <c r="AX74" i="37"/>
  <c r="BB97" i="37"/>
  <c r="AO97" i="37"/>
  <c r="AV97" i="37"/>
  <c r="AY35" i="37"/>
  <c r="AR35" i="37"/>
  <c r="BC31" i="37"/>
  <c r="AW31" i="37"/>
  <c r="AP31" i="37"/>
  <c r="BB164" i="37"/>
  <c r="AV164" i="37"/>
  <c r="AO164" i="37"/>
  <c r="AC164" i="37"/>
  <c r="X94" i="37"/>
  <c r="AI94" i="37" s="1"/>
  <c r="AN94" i="37"/>
  <c r="AU94" i="37"/>
  <c r="AB94" i="37"/>
  <c r="AK94" i="37" s="1"/>
  <c r="T94" i="37"/>
  <c r="Z94" i="37"/>
  <c r="AJ94" i="37" s="1"/>
  <c r="V94" i="37"/>
  <c r="AH94" i="37" s="1"/>
  <c r="AX217" i="37"/>
  <c r="BD217" i="37"/>
  <c r="AQ217" i="37"/>
  <c r="BD209" i="37"/>
  <c r="AX209" i="37"/>
  <c r="AN156" i="37"/>
  <c r="AU156" i="37"/>
  <c r="AB156" i="37"/>
  <c r="AK156" i="37" s="1"/>
  <c r="Z156" i="37"/>
  <c r="AJ156" i="37" s="1"/>
  <c r="X156" i="37"/>
  <c r="AI156" i="37" s="1"/>
  <c r="V156" i="37"/>
  <c r="AH156" i="37" s="1"/>
  <c r="T156" i="37"/>
  <c r="AP111" i="37"/>
  <c r="BC111" i="37"/>
  <c r="AW111" i="37"/>
  <c r="BF104" i="37"/>
  <c r="AW195" i="37"/>
  <c r="BC195" i="37"/>
  <c r="AP195" i="37"/>
  <c r="BB165" i="37"/>
  <c r="AV165" i="37"/>
  <c r="AO165" i="37"/>
  <c r="AX151" i="37"/>
  <c r="Z86" i="37"/>
  <c r="AJ86" i="37" s="1"/>
  <c r="X86" i="37"/>
  <c r="AI86" i="37" s="1"/>
  <c r="AB86" i="37"/>
  <c r="AK86" i="37" s="1"/>
  <c r="V86" i="37"/>
  <c r="AH86" i="37" s="1"/>
  <c r="T86" i="37"/>
  <c r="AU86" i="37"/>
  <c r="AN86" i="37"/>
  <c r="BD31" i="37"/>
  <c r="AX31" i="37"/>
  <c r="AQ31" i="37"/>
  <c r="BC164" i="37"/>
  <c r="AW164" i="37"/>
  <c r="AP164" i="37"/>
  <c r="AV7" i="37"/>
  <c r="AO7" i="37"/>
  <c r="AC7" i="37"/>
  <c r="BB7" i="37"/>
  <c r="BC169" i="37"/>
  <c r="AW169" i="37"/>
  <c r="AP169" i="37"/>
  <c r="AR19" i="37"/>
  <c r="AY19" i="37"/>
  <c r="AP157" i="37"/>
  <c r="BC157" i="37"/>
  <c r="AW157" i="37"/>
  <c r="AY217" i="37"/>
  <c r="AR217" i="37"/>
  <c r="AR209" i="37"/>
  <c r="AY209" i="37"/>
  <c r="BB82" i="37"/>
  <c r="AV82" i="37"/>
  <c r="AO82" i="37"/>
  <c r="AP226" i="37"/>
  <c r="BC226" i="37"/>
  <c r="AW226" i="37"/>
  <c r="AV195" i="37"/>
  <c r="BB195" i="37"/>
  <c r="AO195" i="37"/>
  <c r="AR78" i="37"/>
  <c r="AY78" i="37"/>
  <c r="AP88" i="37"/>
  <c r="BC88" i="37"/>
  <c r="AW88" i="37"/>
  <c r="AY132" i="37"/>
  <c r="AR132" i="37"/>
  <c r="X37" i="37"/>
  <c r="AI37" i="37" s="1"/>
  <c r="V37" i="37"/>
  <c r="AH37" i="37" s="1"/>
  <c r="AN37" i="37"/>
  <c r="AB37" i="37"/>
  <c r="AK37" i="37" s="1"/>
  <c r="Z37" i="37"/>
  <c r="AJ37" i="37" s="1"/>
  <c r="T37" i="37"/>
  <c r="AU37" i="37"/>
  <c r="AP165" i="37"/>
  <c r="BC165" i="37"/>
  <c r="AW165" i="37"/>
  <c r="AY151" i="37"/>
  <c r="AR151" i="37"/>
  <c r="AQ164" i="37"/>
  <c r="AX164" i="37"/>
  <c r="BD164" i="37"/>
  <c r="AW7" i="37"/>
  <c r="AP7" i="37"/>
  <c r="BC7" i="37"/>
  <c r="AY290" i="37"/>
  <c r="AR290" i="37"/>
  <c r="AN250" i="37"/>
  <c r="Z250" i="37"/>
  <c r="AJ250" i="37" s="1"/>
  <c r="X250" i="37"/>
  <c r="AI250" i="37" s="1"/>
  <c r="AU250" i="37"/>
  <c r="AB250" i="37"/>
  <c r="AK250" i="37" s="1"/>
  <c r="V250" i="37"/>
  <c r="AH250" i="37" s="1"/>
  <c r="T250" i="37"/>
  <c r="AO161" i="37"/>
  <c r="AV161" i="37"/>
  <c r="BB161" i="37"/>
  <c r="BB45" i="37"/>
  <c r="AV45" i="37"/>
  <c r="AO45" i="37"/>
  <c r="BB218" i="37"/>
  <c r="AV218" i="37"/>
  <c r="AO218" i="37"/>
  <c r="AV163" i="37"/>
  <c r="AO163" i="37"/>
  <c r="BB163" i="37"/>
  <c r="AC163" i="37"/>
  <c r="AQ82" i="37"/>
  <c r="BD82" i="37"/>
  <c r="AX82" i="37"/>
  <c r="AW122" i="37"/>
  <c r="AP122" i="37"/>
  <c r="BC122" i="37"/>
  <c r="BB274" i="37"/>
  <c r="AV274" i="37"/>
  <c r="AO274" i="37"/>
  <c r="AC274" i="37"/>
  <c r="V33" i="37"/>
  <c r="AH33" i="37" s="1"/>
  <c r="AN33" i="37"/>
  <c r="AB33" i="37"/>
  <c r="AK33" i="37" s="1"/>
  <c r="Z33" i="37"/>
  <c r="AJ33" i="37" s="1"/>
  <c r="X33" i="37"/>
  <c r="AI33" i="37" s="1"/>
  <c r="T33" i="37"/>
  <c r="AU33" i="37"/>
  <c r="AY102" i="37"/>
  <c r="AR102" i="37"/>
  <c r="BB233" i="37"/>
  <c r="AV233" i="37"/>
  <c r="AO233" i="37"/>
  <c r="AC233" i="37"/>
  <c r="AW143" i="37"/>
  <c r="BC143" i="37"/>
  <c r="AP143" i="37"/>
  <c r="AX7" i="37"/>
  <c r="AQ7" i="37"/>
  <c r="BD7" i="37"/>
  <c r="AV174" i="37"/>
  <c r="AO174" i="37"/>
  <c r="BB174" i="37"/>
  <c r="AP161" i="37"/>
  <c r="AW161" i="37"/>
  <c r="BC161" i="37"/>
  <c r="BD45" i="37"/>
  <c r="AX45" i="37"/>
  <c r="AQ45" i="37"/>
  <c r="BB69" i="37"/>
  <c r="AV69" i="37"/>
  <c r="AO69" i="37"/>
  <c r="AP274" i="37"/>
  <c r="BC274" i="37"/>
  <c r="AW274" i="37"/>
  <c r="AP233" i="37"/>
  <c r="BC233" i="37"/>
  <c r="AW233" i="37"/>
  <c r="AX143" i="37"/>
  <c r="BD143" i="37"/>
  <c r="AQ143" i="37"/>
  <c r="AO30" i="37"/>
  <c r="AV30" i="37"/>
  <c r="AC30" i="37"/>
  <c r="BB30" i="37"/>
  <c r="AQ211" i="37"/>
  <c r="AX211" i="37"/>
  <c r="BD211" i="37"/>
  <c r="AQ165" i="37"/>
  <c r="BD165" i="37"/>
  <c r="AX165" i="37"/>
  <c r="AV48" i="37"/>
  <c r="AO48" i="37"/>
  <c r="AC48" i="37"/>
  <c r="BB48" i="37"/>
  <c r="AY169" i="37"/>
  <c r="AR169" i="37"/>
  <c r="X89" i="37"/>
  <c r="AI89" i="37" s="1"/>
  <c r="AU89" i="37"/>
  <c r="AN89" i="37"/>
  <c r="T89" i="37"/>
  <c r="AB89" i="37"/>
  <c r="AK89" i="37" s="1"/>
  <c r="V89" i="37"/>
  <c r="AH89" i="37" s="1"/>
  <c r="Z89" i="37"/>
  <c r="AJ89" i="37" s="1"/>
  <c r="AY7" i="37"/>
  <c r="AR7" i="37"/>
  <c r="AB167" i="37"/>
  <c r="AK167" i="37" s="1"/>
  <c r="Z167" i="37"/>
  <c r="AJ167" i="37" s="1"/>
  <c r="X167" i="37"/>
  <c r="AI167" i="37" s="1"/>
  <c r="V167" i="37"/>
  <c r="AH167" i="37" s="1"/>
  <c r="T167" i="37"/>
  <c r="AU167" i="37"/>
  <c r="AN167" i="37"/>
  <c r="AQ239" i="37"/>
  <c r="BD239" i="37"/>
  <c r="AX239" i="37"/>
  <c r="AW174" i="37"/>
  <c r="AP174" i="37"/>
  <c r="BC174" i="37"/>
  <c r="T200" i="37"/>
  <c r="AU200" i="37"/>
  <c r="AN200" i="37"/>
  <c r="AB200" i="37"/>
  <c r="AK200" i="37" s="1"/>
  <c r="Z200" i="37"/>
  <c r="AJ200" i="37" s="1"/>
  <c r="X200" i="37"/>
  <c r="AI200" i="37" s="1"/>
  <c r="V200" i="37"/>
  <c r="AH200" i="37" s="1"/>
  <c r="AO65" i="37"/>
  <c r="AC65" i="37"/>
  <c r="BB65" i="37"/>
  <c r="AV65" i="37"/>
  <c r="AY45" i="37"/>
  <c r="AR45" i="37"/>
  <c r="AN136" i="37"/>
  <c r="Z136" i="37"/>
  <c r="AJ136" i="37" s="1"/>
  <c r="X136" i="37"/>
  <c r="AI136" i="37" s="1"/>
  <c r="V136" i="37"/>
  <c r="AH136" i="37" s="1"/>
  <c r="T136" i="37"/>
  <c r="AU136" i="37"/>
  <c r="AB136" i="37"/>
  <c r="AK136" i="37" s="1"/>
  <c r="AQ122" i="37"/>
  <c r="BD122" i="37"/>
  <c r="AX122" i="37"/>
  <c r="BB134" i="37"/>
  <c r="AO98" i="37"/>
  <c r="AV98" i="37"/>
  <c r="BD233" i="37"/>
  <c r="AX233" i="37"/>
  <c r="AQ233" i="37"/>
  <c r="AY143" i="37"/>
  <c r="AR143" i="37"/>
  <c r="AP30" i="37"/>
  <c r="BC30" i="37"/>
  <c r="AW30" i="37"/>
  <c r="AR211" i="37"/>
  <c r="AY211" i="37"/>
  <c r="AP4" i="37"/>
  <c r="AW4" i="37"/>
  <c r="BD97" i="37"/>
  <c r="AX97" i="37"/>
  <c r="AQ97" i="37"/>
  <c r="T206" i="37"/>
  <c r="AB206" i="37"/>
  <c r="AK206" i="37" s="1"/>
  <c r="Z206" i="37"/>
  <c r="AJ206" i="37" s="1"/>
  <c r="X206" i="37"/>
  <c r="AI206" i="37" s="1"/>
  <c r="V206" i="37"/>
  <c r="AH206" i="37" s="1"/>
  <c r="AU206" i="37"/>
  <c r="AN206" i="37"/>
  <c r="BC142" i="37"/>
  <c r="AW142" i="37"/>
  <c r="AP142" i="37"/>
  <c r="AX174" i="37"/>
  <c r="AQ174" i="37"/>
  <c r="AW65" i="37"/>
  <c r="AP65" i="37"/>
  <c r="BC65" i="37"/>
  <c r="AV183" i="37"/>
  <c r="AO183" i="37"/>
  <c r="AC183" i="37"/>
  <c r="BB183" i="37"/>
  <c r="AY69" i="37"/>
  <c r="AR69" i="37"/>
  <c r="AY18" i="37"/>
  <c r="AR122" i="37"/>
  <c r="AY122" i="37"/>
  <c r="AY133" i="37"/>
  <c r="AR133" i="37"/>
  <c r="AC140" i="37"/>
  <c r="BB140" i="37"/>
  <c r="AV140" i="37"/>
  <c r="AO140" i="37"/>
  <c r="AY67" i="37"/>
  <c r="AR67" i="37"/>
  <c r="BB225" i="37"/>
  <c r="AV225" i="37"/>
  <c r="AO225" i="37"/>
  <c r="AQ30" i="37"/>
  <c r="BD30" i="37"/>
  <c r="AX30" i="37"/>
  <c r="AO123" i="37"/>
  <c r="BB123" i="37"/>
  <c r="AV123" i="37"/>
  <c r="AV270" i="37"/>
  <c r="AO270" i="37"/>
  <c r="BB270" i="37"/>
  <c r="AB159" i="37"/>
  <c r="AK159" i="37" s="1"/>
  <c r="AN159" i="37"/>
  <c r="Z159" i="37"/>
  <c r="AJ159" i="37" s="1"/>
  <c r="T159" i="37"/>
  <c r="AU159" i="37"/>
  <c r="X159" i="37"/>
  <c r="AI159" i="37" s="1"/>
  <c r="V159" i="37"/>
  <c r="AH159" i="37" s="1"/>
  <c r="AC31" i="37"/>
  <c r="BB31" i="37"/>
  <c r="AV31" i="37"/>
  <c r="AO31" i="37"/>
  <c r="AX132" i="37"/>
  <c r="AQ132" i="37"/>
  <c r="BD132" i="37"/>
  <c r="AQ155" i="37"/>
  <c r="BD155" i="37"/>
  <c r="AX155" i="37"/>
  <c r="AV202" i="37"/>
  <c r="AO202" i="37"/>
  <c r="BB202" i="37"/>
  <c r="AC202" i="37"/>
  <c r="AR135" i="37"/>
  <c r="AY135" i="37"/>
  <c r="AR103" i="37"/>
  <c r="AY103" i="37"/>
  <c r="AW220" i="37"/>
  <c r="BC220" i="37"/>
  <c r="AP220" i="37"/>
  <c r="AO278" i="37"/>
  <c r="BB278" i="37"/>
  <c r="AV278" i="37"/>
  <c r="AQ118" i="37"/>
  <c r="BD118" i="37"/>
  <c r="AX118" i="37"/>
  <c r="AV210" i="37"/>
  <c r="BC140" i="37"/>
  <c r="AW140" i="37"/>
  <c r="AP140" i="37"/>
  <c r="AV179" i="37"/>
  <c r="AO179" i="37"/>
  <c r="AR30" i="37"/>
  <c r="AY30" i="37"/>
  <c r="AR123" i="37"/>
  <c r="AY123" i="37"/>
  <c r="AW270" i="37"/>
  <c r="AP270" i="37"/>
  <c r="BC270" i="37"/>
  <c r="AS559" i="37" l="1"/>
  <c r="AT559" i="37" s="1"/>
  <c r="AZ559" i="37"/>
  <c r="BA559" i="37" s="1"/>
  <c r="AD559" i="37"/>
  <c r="AS394" i="37"/>
  <c r="AT394" i="37" s="1"/>
  <c r="AZ394" i="37"/>
  <c r="BA394" i="37" s="1"/>
  <c r="AL739" i="37"/>
  <c r="AM739" i="37" s="1"/>
  <c r="AL643" i="37"/>
  <c r="AM643" i="37" s="1"/>
  <c r="AV9" i="37"/>
  <c r="AL78" i="37"/>
  <c r="AM78" i="37" s="1"/>
  <c r="AL118" i="37"/>
  <c r="AM118" i="37" s="1"/>
  <c r="AL406" i="37"/>
  <c r="AM406" i="37" s="1"/>
  <c r="AQ102" i="37"/>
  <c r="BC290" i="37"/>
  <c r="BC11" i="37"/>
  <c r="AX102" i="37"/>
  <c r="AP290" i="37"/>
  <c r="BD102" i="37"/>
  <c r="AW290" i="37"/>
  <c r="BC120" i="37"/>
  <c r="AR242" i="37"/>
  <c r="AY242" i="37"/>
  <c r="AD341" i="37"/>
  <c r="AE341" i="37" s="1"/>
  <c r="AL155" i="37"/>
  <c r="AM155" i="37" s="1"/>
  <c r="AL112" i="37"/>
  <c r="AM112" i="37" s="1"/>
  <c r="AL144" i="37"/>
  <c r="AM144" i="37" s="1"/>
  <c r="AP11" i="37"/>
  <c r="AM22" i="37"/>
  <c r="AP125" i="37"/>
  <c r="BC78" i="37"/>
  <c r="AP78" i="37"/>
  <c r="AR259" i="37"/>
  <c r="AW78" i="37"/>
  <c r="AX247" i="37"/>
  <c r="AY259" i="37"/>
  <c r="BC39" i="37"/>
  <c r="AM170" i="37"/>
  <c r="AL647" i="37"/>
  <c r="AM647" i="37" s="1"/>
  <c r="BC125" i="37"/>
  <c r="AO9" i="37"/>
  <c r="AW125" i="37"/>
  <c r="AW11" i="37"/>
  <c r="AO63" i="37"/>
  <c r="AL394" i="37"/>
  <c r="AM394" i="37" s="1"/>
  <c r="AQ153" i="37"/>
  <c r="BB194" i="37"/>
  <c r="AR56" i="37"/>
  <c r="AV227" i="37"/>
  <c r="AY56" i="37"/>
  <c r="AC196" i="37"/>
  <c r="AD608" i="37"/>
  <c r="AE608" i="37" s="1"/>
  <c r="AL83" i="37"/>
  <c r="AM83" i="37" s="1"/>
  <c r="AZ608" i="37"/>
  <c r="BA608" i="37" s="1"/>
  <c r="AD709" i="37"/>
  <c r="AE709" i="37" s="1"/>
  <c r="AL423" i="37"/>
  <c r="AM423" i="37" s="1"/>
  <c r="AZ709" i="37"/>
  <c r="BA709" i="37" s="1"/>
  <c r="AQ226" i="37"/>
  <c r="BC112" i="37"/>
  <c r="BC155" i="37"/>
  <c r="AL368" i="37"/>
  <c r="AM368" i="37" s="1"/>
  <c r="AP112" i="37"/>
  <c r="AX154" i="37"/>
  <c r="AW112" i="37"/>
  <c r="AD708" i="37"/>
  <c r="AE708" i="37" s="1"/>
  <c r="AL376" i="37"/>
  <c r="AM376" i="37" s="1"/>
  <c r="AW80" i="37"/>
  <c r="AQ56" i="37"/>
  <c r="AZ708" i="37"/>
  <c r="BA708" i="37" s="1"/>
  <c r="AR196" i="37"/>
  <c r="AL396" i="37"/>
  <c r="AM396" i="37" s="1"/>
  <c r="BD226" i="37"/>
  <c r="AW155" i="37"/>
  <c r="AY22" i="37"/>
  <c r="AX56" i="37"/>
  <c r="BD90" i="37"/>
  <c r="BC211" i="37"/>
  <c r="BD56" i="37"/>
  <c r="AY196" i="37"/>
  <c r="AQ90" i="37"/>
  <c r="AX278" i="37"/>
  <c r="AO194" i="37"/>
  <c r="AX226" i="37"/>
  <c r="AQ278" i="37"/>
  <c r="AL259" i="37"/>
  <c r="AM259" i="37" s="1"/>
  <c r="AL76" i="37"/>
  <c r="AM76" i="37" s="1"/>
  <c r="AP77" i="37"/>
  <c r="BD278" i="37"/>
  <c r="AP211" i="37"/>
  <c r="BD16" i="37"/>
  <c r="BD153" i="37"/>
  <c r="AC226" i="37"/>
  <c r="BD127" i="37"/>
  <c r="AQ16" i="37"/>
  <c r="AL669" i="37"/>
  <c r="AM669" i="37" s="1"/>
  <c r="AL119" i="37"/>
  <c r="AM119" i="37" s="1"/>
  <c r="AO227" i="37"/>
  <c r="AP155" i="37"/>
  <c r="AX90" i="37"/>
  <c r="AQ127" i="37"/>
  <c r="AX16" i="37"/>
  <c r="BC19" i="37"/>
  <c r="AW19" i="37"/>
  <c r="AX127" i="37"/>
  <c r="AX269" i="37"/>
  <c r="AL619" i="37"/>
  <c r="AM619" i="37" s="1"/>
  <c r="AP19" i="37"/>
  <c r="AQ269" i="37"/>
  <c r="AL151" i="37"/>
  <c r="AM151" i="37" s="1"/>
  <c r="AV193" i="37"/>
  <c r="AW144" i="37"/>
  <c r="AL196" i="37"/>
  <c r="AM196" i="37" s="1"/>
  <c r="AL632" i="37"/>
  <c r="AM632" i="37" s="1"/>
  <c r="AO193" i="37"/>
  <c r="BC144" i="37"/>
  <c r="AL664" i="37"/>
  <c r="AM664" i="37" s="1"/>
  <c r="AL203" i="37"/>
  <c r="AM203" i="37" s="1"/>
  <c r="AL127" i="37"/>
  <c r="AM127" i="37" s="1"/>
  <c r="AP121" i="37"/>
  <c r="AP144" i="37"/>
  <c r="AV269" i="37"/>
  <c r="AL402" i="37"/>
  <c r="AM402" i="37" s="1"/>
  <c r="AL252" i="37"/>
  <c r="AM252" i="37" s="1"/>
  <c r="AL93" i="37"/>
  <c r="AM93" i="37" s="1"/>
  <c r="AL227" i="37"/>
  <c r="AM227" i="37" s="1"/>
  <c r="AL734" i="37"/>
  <c r="AM734" i="37" s="1"/>
  <c r="BC121" i="37"/>
  <c r="AQ11" i="37"/>
  <c r="AL270" i="37"/>
  <c r="AM270" i="37" s="1"/>
  <c r="AL179" i="37"/>
  <c r="AM179" i="37" s="1"/>
  <c r="AL195" i="37"/>
  <c r="AM195" i="37" s="1"/>
  <c r="AC278" i="37"/>
  <c r="BB34" i="37"/>
  <c r="BD22" i="37"/>
  <c r="AL45" i="37"/>
  <c r="AL5" i="37"/>
  <c r="AM5" i="37" s="1"/>
  <c r="AR22" i="37"/>
  <c r="BD195" i="37"/>
  <c r="BF195" i="37" s="1"/>
  <c r="AX22" i="37"/>
  <c r="AL174" i="37"/>
  <c r="AM174" i="37" s="1"/>
  <c r="AX25" i="37"/>
  <c r="AR265" i="37"/>
  <c r="AW261" i="37"/>
  <c r="AQ195" i="37"/>
  <c r="AX26" i="37"/>
  <c r="AR194" i="37"/>
  <c r="AR83" i="37"/>
  <c r="AL634" i="37"/>
  <c r="AM634" i="37" s="1"/>
  <c r="AC144" i="37"/>
  <c r="AC155" i="37"/>
  <c r="AQ22" i="37"/>
  <c r="AY265" i="37"/>
  <c r="AP261" i="37"/>
  <c r="AX195" i="37"/>
  <c r="AR144" i="37"/>
  <c r="AY194" i="37"/>
  <c r="AY83" i="37"/>
  <c r="AV194" i="37"/>
  <c r="AW211" i="37"/>
  <c r="AV67" i="37"/>
  <c r="AP199" i="37"/>
  <c r="AY144" i="37"/>
  <c r="AL130" i="37"/>
  <c r="AM130" i="37" s="1"/>
  <c r="BB227" i="37"/>
  <c r="AL16" i="37"/>
  <c r="AM16" i="37" s="1"/>
  <c r="AC174" i="37"/>
  <c r="AW127" i="37"/>
  <c r="BD58" i="37"/>
  <c r="AC58" i="37"/>
  <c r="BF281" i="37"/>
  <c r="AL552" i="37"/>
  <c r="AM552" i="37" s="1"/>
  <c r="AL440" i="37"/>
  <c r="AM440" i="37" s="1"/>
  <c r="AL329" i="37"/>
  <c r="AM329" i="37" s="1"/>
  <c r="AL479" i="37"/>
  <c r="AM479" i="37" s="1"/>
  <c r="AL696" i="37"/>
  <c r="AM696" i="37" s="1"/>
  <c r="AF281" i="37"/>
  <c r="AE281" i="37"/>
  <c r="BC227" i="37"/>
  <c r="BD166" i="37"/>
  <c r="AR11" i="37"/>
  <c r="BC43" i="37"/>
  <c r="AY195" i="37"/>
  <c r="AC252" i="37"/>
  <c r="AX130" i="37"/>
  <c r="AW71" i="37"/>
  <c r="AL392" i="37"/>
  <c r="AM392" i="37" s="1"/>
  <c r="AD632" i="37"/>
  <c r="AE632" i="37" s="1"/>
  <c r="AP43" i="37"/>
  <c r="AL103" i="37"/>
  <c r="AX166" i="37"/>
  <c r="BB209" i="37"/>
  <c r="AW43" i="37"/>
  <c r="AR195" i="37"/>
  <c r="AQ130" i="37"/>
  <c r="AO34" i="37"/>
  <c r="AP71" i="37"/>
  <c r="AY11" i="37"/>
  <c r="AR153" i="37"/>
  <c r="AW55" i="37"/>
  <c r="BC71" i="37"/>
  <c r="AL693" i="37"/>
  <c r="AM693" i="37" s="1"/>
  <c r="AZ632" i="37"/>
  <c r="BA632" i="37" s="1"/>
  <c r="AL708" i="37"/>
  <c r="AM708" i="37" s="1"/>
  <c r="BC127" i="37"/>
  <c r="AD614" i="37"/>
  <c r="AE614" i="37" s="1"/>
  <c r="AC16" i="37"/>
  <c r="AO217" i="37"/>
  <c r="AP55" i="37"/>
  <c r="BF125" i="37"/>
  <c r="AD568" i="37"/>
  <c r="AE568" i="37" s="1"/>
  <c r="AL533" i="37"/>
  <c r="AM533" i="37" s="1"/>
  <c r="AZ614" i="37"/>
  <c r="BA614" i="37" s="1"/>
  <c r="AZ568" i="37"/>
  <c r="BA568" i="37" s="1"/>
  <c r="AL391" i="37"/>
  <c r="AM391" i="37" s="1"/>
  <c r="AL635" i="37"/>
  <c r="AM635" i="37" s="1"/>
  <c r="AL719" i="37"/>
  <c r="AM719" i="37" s="1"/>
  <c r="BC203" i="37"/>
  <c r="BB217" i="37"/>
  <c r="AX246" i="37"/>
  <c r="AO259" i="37"/>
  <c r="AL405" i="37"/>
  <c r="AM405" i="37" s="1"/>
  <c r="AL408" i="37"/>
  <c r="AM408" i="37" s="1"/>
  <c r="AL672" i="37"/>
  <c r="AM672" i="37" s="1"/>
  <c r="AL299" i="37"/>
  <c r="AM299" i="37" s="1"/>
  <c r="AP45" i="37"/>
  <c r="BD246" i="37"/>
  <c r="AV259" i="37"/>
  <c r="AV160" i="37"/>
  <c r="AL507" i="37"/>
  <c r="AM507" i="37" s="1"/>
  <c r="AC76" i="37"/>
  <c r="AL96" i="37"/>
  <c r="AQ246" i="37"/>
  <c r="BB259" i="37"/>
  <c r="AO134" i="37"/>
  <c r="AR203" i="37"/>
  <c r="AO160" i="37"/>
  <c r="AL261" i="37"/>
  <c r="AM261" i="37" s="1"/>
  <c r="BD76" i="37"/>
  <c r="AD401" i="37"/>
  <c r="AE401" i="37" s="1"/>
  <c r="AD566" i="37"/>
  <c r="AE566" i="37" s="1"/>
  <c r="AR72" i="37"/>
  <c r="AW45" i="37"/>
  <c r="AC160" i="37"/>
  <c r="BC45" i="37"/>
  <c r="AV121" i="37"/>
  <c r="AC259" i="37"/>
  <c r="AV134" i="37"/>
  <c r="AY203" i="37"/>
  <c r="AO121" i="37"/>
  <c r="AP245" i="37"/>
  <c r="BB160" i="37"/>
  <c r="AL367" i="37"/>
  <c r="AM367" i="37" s="1"/>
  <c r="AL506" i="37"/>
  <c r="AM506" i="37" s="1"/>
  <c r="AZ401" i="37"/>
  <c r="BA401" i="37" s="1"/>
  <c r="AL312" i="37"/>
  <c r="AM312" i="37" s="1"/>
  <c r="AZ566" i="37"/>
  <c r="BA566" i="37" s="1"/>
  <c r="AD696" i="37"/>
  <c r="AE696" i="37" s="1"/>
  <c r="AZ696" i="37"/>
  <c r="BA696" i="37" s="1"/>
  <c r="BC170" i="37"/>
  <c r="BD212" i="37"/>
  <c r="AQ133" i="37"/>
  <c r="AQ96" i="37"/>
  <c r="AF150" i="37"/>
  <c r="AE150" i="37"/>
  <c r="BD252" i="37"/>
  <c r="AV119" i="37"/>
  <c r="BC245" i="37"/>
  <c r="AX96" i="37"/>
  <c r="AP127" i="37"/>
  <c r="AQ252" i="37"/>
  <c r="AV246" i="37"/>
  <c r="AP99" i="37"/>
  <c r="BD96" i="37"/>
  <c r="AL374" i="37"/>
  <c r="AM374" i="37" s="1"/>
  <c r="AX252" i="37"/>
  <c r="AW245" i="37"/>
  <c r="BB119" i="37"/>
  <c r="AV63" i="37"/>
  <c r="AR166" i="37"/>
  <c r="AW26" i="37"/>
  <c r="AO119" i="37"/>
  <c r="BC75" i="37"/>
  <c r="AX115" i="37"/>
  <c r="BB246" i="37"/>
  <c r="AY174" i="37"/>
  <c r="AY266" i="37"/>
  <c r="AC45" i="37"/>
  <c r="AY166" i="37"/>
  <c r="BC26" i="37"/>
  <c r="AC119" i="37"/>
  <c r="AS119" i="37" s="1"/>
  <c r="AW75" i="37"/>
  <c r="AW242" i="37"/>
  <c r="AC203" i="37"/>
  <c r="AZ203" i="37" s="1"/>
  <c r="BD115" i="37"/>
  <c r="AO246" i="37"/>
  <c r="AC130" i="37"/>
  <c r="AZ130" i="37" s="1"/>
  <c r="AL470" i="37"/>
  <c r="AM470" i="37" s="1"/>
  <c r="AL617" i="37"/>
  <c r="AM617" i="37" s="1"/>
  <c r="AL584" i="37"/>
  <c r="AM584" i="37" s="1"/>
  <c r="AL629" i="37"/>
  <c r="AM629" i="37" s="1"/>
  <c r="AL177" i="37"/>
  <c r="AM177" i="37" s="1"/>
  <c r="AP151" i="37"/>
  <c r="AP75" i="37"/>
  <c r="BC242" i="37"/>
  <c r="AQ115" i="37"/>
  <c r="AR21" i="37"/>
  <c r="AL611" i="37"/>
  <c r="AM611" i="37" s="1"/>
  <c r="AQ76" i="37"/>
  <c r="AL566" i="37"/>
  <c r="AM566" i="37" s="1"/>
  <c r="BB179" i="37"/>
  <c r="AY21" i="37"/>
  <c r="AP46" i="37"/>
  <c r="AL535" i="37"/>
  <c r="AM535" i="37" s="1"/>
  <c r="AL422" i="37"/>
  <c r="AM422" i="37" s="1"/>
  <c r="AC127" i="37"/>
  <c r="BC151" i="37"/>
  <c r="AW46" i="37"/>
  <c r="AQ166" i="37"/>
  <c r="AC227" i="37"/>
  <c r="BD254" i="37"/>
  <c r="BC46" i="37"/>
  <c r="AL246" i="37"/>
  <c r="AM246" i="37" s="1"/>
  <c r="AL67" i="37"/>
  <c r="AM67" i="37" s="1"/>
  <c r="AL71" i="37"/>
  <c r="AM71" i="37" s="1"/>
  <c r="AL383" i="37"/>
  <c r="AM383" i="37" s="1"/>
  <c r="AV196" i="37"/>
  <c r="AO64" i="37"/>
  <c r="AL410" i="37"/>
  <c r="AM410" i="37" s="1"/>
  <c r="AX76" i="37"/>
  <c r="AL245" i="37"/>
  <c r="AM245" i="37" s="1"/>
  <c r="AL218" i="37"/>
  <c r="AM218" i="37" s="1"/>
  <c r="AC118" i="37"/>
  <c r="AD118" i="37" s="1"/>
  <c r="AQ254" i="37"/>
  <c r="AX254" i="37"/>
  <c r="BD137" i="37"/>
  <c r="AV64" i="37"/>
  <c r="AL164" i="37"/>
  <c r="AL165" i="37"/>
  <c r="AM165" i="37" s="1"/>
  <c r="AL153" i="37"/>
  <c r="AM153" i="37" s="1"/>
  <c r="AW151" i="37"/>
  <c r="BD8" i="37"/>
  <c r="BB64" i="37"/>
  <c r="AL77" i="37"/>
  <c r="AM77" i="37" s="1"/>
  <c r="AD657" i="37"/>
  <c r="AE657" i="37" s="1"/>
  <c r="AR227" i="37"/>
  <c r="AS657" i="37"/>
  <c r="AT657" i="37" s="1"/>
  <c r="AL271" i="37"/>
  <c r="AM271" i="37" s="1"/>
  <c r="AL257" i="37"/>
  <c r="AL117" i="37"/>
  <c r="AM117" i="37" s="1"/>
  <c r="AS638" i="37"/>
  <c r="AT638" i="37" s="1"/>
  <c r="AR174" i="37"/>
  <c r="AL32" i="37"/>
  <c r="AM32" i="37" s="1"/>
  <c r="AL622" i="37"/>
  <c r="AM622" i="37" s="1"/>
  <c r="AL659" i="37"/>
  <c r="AM659" i="37" s="1"/>
  <c r="BD231" i="37"/>
  <c r="AY153" i="37"/>
  <c r="AP242" i="37"/>
  <c r="AY261" i="37"/>
  <c r="AQ8" i="37"/>
  <c r="AR261" i="37"/>
  <c r="AC195" i="37"/>
  <c r="AY227" i="37"/>
  <c r="BB231" i="37"/>
  <c r="AX249" i="37"/>
  <c r="AY134" i="37"/>
  <c r="AP203" i="37"/>
  <c r="AO196" i="37"/>
  <c r="AO231" i="37"/>
  <c r="AY118" i="37"/>
  <c r="AO147" i="37"/>
  <c r="AV147" i="37"/>
  <c r="BB147" i="37"/>
  <c r="AL496" i="37"/>
  <c r="AM496" i="37" s="1"/>
  <c r="AL343" i="37"/>
  <c r="AM343" i="37" s="1"/>
  <c r="AL340" i="37"/>
  <c r="AM340" i="37" s="1"/>
  <c r="AL678" i="37"/>
  <c r="AM678" i="37" s="1"/>
  <c r="AL467" i="37"/>
  <c r="AM467" i="37" s="1"/>
  <c r="AL351" i="37"/>
  <c r="AM351" i="37" s="1"/>
  <c r="AL618" i="37"/>
  <c r="AM618" i="37" s="1"/>
  <c r="AL484" i="37"/>
  <c r="AM484" i="37" s="1"/>
  <c r="AL673" i="37"/>
  <c r="AM673" i="37" s="1"/>
  <c r="AL482" i="37"/>
  <c r="AM482" i="37" s="1"/>
  <c r="AL389" i="37"/>
  <c r="AM389" i="37" s="1"/>
  <c r="AL306" i="37"/>
  <c r="AM306" i="37" s="1"/>
  <c r="AL641" i="37"/>
  <c r="AM641" i="37" s="1"/>
  <c r="AL510" i="37"/>
  <c r="AM510" i="37" s="1"/>
  <c r="AL171" i="37"/>
  <c r="AM171" i="37" s="1"/>
  <c r="AL191" i="37"/>
  <c r="AM191" i="37" s="1"/>
  <c r="AL691" i="37"/>
  <c r="AM691" i="37" s="1"/>
  <c r="AL684" i="37"/>
  <c r="AM684" i="37" s="1"/>
  <c r="AL534" i="37"/>
  <c r="AM534" i="37" s="1"/>
  <c r="AL580" i="37"/>
  <c r="AM580" i="37" s="1"/>
  <c r="AL319" i="37"/>
  <c r="AM319" i="37" s="1"/>
  <c r="AL473" i="37"/>
  <c r="AM473" i="37" s="1"/>
  <c r="AL354" i="37"/>
  <c r="AM354" i="37" s="1"/>
  <c r="AL613" i="37"/>
  <c r="AM613" i="37" s="1"/>
  <c r="AL302" i="37"/>
  <c r="AM302" i="37" s="1"/>
  <c r="AL373" i="37"/>
  <c r="AM373" i="37" s="1"/>
  <c r="AL586" i="37"/>
  <c r="AM586" i="37" s="1"/>
  <c r="AL570" i="37"/>
  <c r="AM570" i="37" s="1"/>
  <c r="AL705" i="37"/>
  <c r="AM705" i="37" s="1"/>
  <c r="AL551" i="37"/>
  <c r="AM551" i="37" s="1"/>
  <c r="AL75" i="37"/>
  <c r="AM75" i="37" s="1"/>
  <c r="AL372" i="37"/>
  <c r="AM372" i="37" s="1"/>
  <c r="AL706" i="37"/>
  <c r="AM706" i="37" s="1"/>
  <c r="AL522" i="37"/>
  <c r="AM522" i="37" s="1"/>
  <c r="AL475" i="37"/>
  <c r="AM475" i="37" s="1"/>
  <c r="AL432" i="37"/>
  <c r="AM432" i="37" s="1"/>
  <c r="AL740" i="37"/>
  <c r="AM740" i="37" s="1"/>
  <c r="AL681" i="37"/>
  <c r="AM681" i="37" s="1"/>
  <c r="AL639" i="37"/>
  <c r="AM639" i="37" s="1"/>
  <c r="AL420" i="37"/>
  <c r="AM420" i="37" s="1"/>
  <c r="AL715" i="37"/>
  <c r="AM715" i="37" s="1"/>
  <c r="AL320" i="37"/>
  <c r="AM320" i="37" s="1"/>
  <c r="AL499" i="37"/>
  <c r="AM499" i="37" s="1"/>
  <c r="AL572" i="37"/>
  <c r="AM572" i="37" s="1"/>
  <c r="AL502" i="37"/>
  <c r="AM502" i="37" s="1"/>
  <c r="AL685" i="37"/>
  <c r="AM685" i="37" s="1"/>
  <c r="AL553" i="37"/>
  <c r="AM553" i="37" s="1"/>
  <c r="AL323" i="37"/>
  <c r="AM323" i="37" s="1"/>
  <c r="AL518" i="37"/>
  <c r="AM518" i="37" s="1"/>
  <c r="AL90" i="37"/>
  <c r="AM90" i="37" s="1"/>
  <c r="AL528" i="37"/>
  <c r="AM528" i="37" s="1"/>
  <c r="AL735" i="37"/>
  <c r="AM735" i="37" s="1"/>
  <c r="AL365" i="37"/>
  <c r="AM365" i="37" s="1"/>
  <c r="AL729" i="37"/>
  <c r="AM729" i="37" s="1"/>
  <c r="AL413" i="37"/>
  <c r="AM413" i="37" s="1"/>
  <c r="AL381" i="37"/>
  <c r="AM381" i="37" s="1"/>
  <c r="AL57" i="37"/>
  <c r="AM57" i="37" s="1"/>
  <c r="AL537" i="37"/>
  <c r="AM537" i="37" s="1"/>
  <c r="AL726" i="37"/>
  <c r="AM726" i="37" s="1"/>
  <c r="AL6" i="37"/>
  <c r="AM6" i="37" s="1"/>
  <c r="AL211" i="37"/>
  <c r="AM211" i="37" s="1"/>
  <c r="AL680" i="37"/>
  <c r="AM680" i="37" s="1"/>
  <c r="AL308" i="37"/>
  <c r="AM308" i="37" s="1"/>
  <c r="AL390" i="37"/>
  <c r="AM390" i="37" s="1"/>
  <c r="AL301" i="37"/>
  <c r="AM301" i="37" s="1"/>
  <c r="AL648" i="37"/>
  <c r="AM648" i="37" s="1"/>
  <c r="AL337" i="37"/>
  <c r="AM337" i="37" s="1"/>
  <c r="AL384" i="37"/>
  <c r="AM384" i="37" s="1"/>
  <c r="AL526" i="37"/>
  <c r="AM526" i="37" s="1"/>
  <c r="AL291" i="37"/>
  <c r="AL310" i="37"/>
  <c r="AM310" i="37" s="1"/>
  <c r="AL631" i="37"/>
  <c r="AM631" i="37" s="1"/>
  <c r="AL520" i="37"/>
  <c r="AM520" i="37" s="1"/>
  <c r="AL74" i="37"/>
  <c r="AM74" i="37" s="1"/>
  <c r="AL46" i="37"/>
  <c r="AM46" i="37" s="1"/>
  <c r="AL331" i="37"/>
  <c r="AM331" i="37" s="1"/>
  <c r="AL371" i="37"/>
  <c r="AM371" i="37" s="1"/>
  <c r="AL395" i="37"/>
  <c r="AM395" i="37" s="1"/>
  <c r="AL418" i="37"/>
  <c r="AM418" i="37" s="1"/>
  <c r="AL509" i="37"/>
  <c r="AM509" i="37" s="1"/>
  <c r="AL63" i="37"/>
  <c r="AM63" i="37" s="1"/>
  <c r="AL242" i="37"/>
  <c r="AM242" i="37" s="1"/>
  <c r="AL538" i="37"/>
  <c r="AM538" i="37" s="1"/>
  <c r="AL703" i="37"/>
  <c r="AM703" i="37" s="1"/>
  <c r="AL316" i="37"/>
  <c r="AM316" i="37" s="1"/>
  <c r="AL500" i="37"/>
  <c r="AM500" i="37" s="1"/>
  <c r="AL472" i="37"/>
  <c r="AM472" i="37" s="1"/>
  <c r="AL557" i="37"/>
  <c r="AM557" i="37" s="1"/>
  <c r="AL741" i="37"/>
  <c r="AM741" i="37" s="1"/>
  <c r="AL468" i="37"/>
  <c r="AM468" i="37" s="1"/>
  <c r="AL556" i="37"/>
  <c r="AM556" i="37" s="1"/>
  <c r="AL338" i="37"/>
  <c r="AM338" i="37" s="1"/>
  <c r="AL397" i="37"/>
  <c r="AM397" i="37" s="1"/>
  <c r="AL624" i="37"/>
  <c r="AM624" i="37" s="1"/>
  <c r="AL562" i="37"/>
  <c r="AM562" i="37" s="1"/>
  <c r="AL481" i="37"/>
  <c r="AM481" i="37" s="1"/>
  <c r="AL594" i="37"/>
  <c r="AM594" i="37" s="1"/>
  <c r="AL184" i="37"/>
  <c r="AM184" i="37" s="1"/>
  <c r="AL334" i="37"/>
  <c r="AM334" i="37" s="1"/>
  <c r="AL658" i="37"/>
  <c r="AM658" i="37" s="1"/>
  <c r="AL514" i="37"/>
  <c r="AM514" i="37" s="1"/>
  <c r="AL692" i="37"/>
  <c r="AM692" i="37" s="1"/>
  <c r="AL433" i="37"/>
  <c r="AM433" i="37" s="1"/>
  <c r="AL596" i="37"/>
  <c r="AM596" i="37" s="1"/>
  <c r="AL707" i="37"/>
  <c r="AM707" i="37" s="1"/>
  <c r="AL661" i="37"/>
  <c r="AM661" i="37" s="1"/>
  <c r="AL601" i="37"/>
  <c r="AM601" i="37" s="1"/>
  <c r="AL325" i="37"/>
  <c r="AM325" i="37" s="1"/>
  <c r="AL434" i="37"/>
  <c r="AM434" i="37" s="1"/>
  <c r="AL656" i="37"/>
  <c r="AM656" i="37" s="1"/>
  <c r="AL720" i="37"/>
  <c r="AM720" i="37" s="1"/>
  <c r="AL19" i="37"/>
  <c r="AL582" i="37"/>
  <c r="AM582" i="37" s="1"/>
  <c r="AL416" i="37"/>
  <c r="AM416" i="37" s="1"/>
  <c r="AL730" i="37"/>
  <c r="AM730" i="37" s="1"/>
  <c r="AL515" i="37"/>
  <c r="AM515" i="37" s="1"/>
  <c r="AL166" i="37"/>
  <c r="AM166" i="37" s="1"/>
  <c r="AL55" i="37"/>
  <c r="AM55" i="37" s="1"/>
  <c r="AL427" i="37"/>
  <c r="AM427" i="37" s="1"/>
  <c r="AL699" i="37"/>
  <c r="AM699" i="37" s="1"/>
  <c r="AL505" i="37"/>
  <c r="AM505" i="37" s="1"/>
  <c r="AL490" i="37"/>
  <c r="AM490" i="37" s="1"/>
  <c r="AL309" i="37"/>
  <c r="AM309" i="37" s="1"/>
  <c r="AL555" i="37"/>
  <c r="AM555" i="37" s="1"/>
  <c r="AL495" i="37"/>
  <c r="AM495" i="37" s="1"/>
  <c r="AQ151" i="37"/>
  <c r="AR245" i="37"/>
  <c r="AC110" i="37"/>
  <c r="BD151" i="37"/>
  <c r="AO170" i="37"/>
  <c r="AV170" i="37"/>
  <c r="AR110" i="37"/>
  <c r="BB170" i="37"/>
  <c r="AC170" i="37"/>
  <c r="AY79" i="37"/>
  <c r="AR79" i="37"/>
  <c r="AY110" i="37"/>
  <c r="AD739" i="37"/>
  <c r="AE739" i="37" s="1"/>
  <c r="AZ739" i="37"/>
  <c r="BA739" i="37" s="1"/>
  <c r="AQ290" i="37"/>
  <c r="BD290" i="37"/>
  <c r="BF290" i="37" s="1"/>
  <c r="AX290" i="37"/>
  <c r="AV146" i="37"/>
  <c r="AR74" i="37"/>
  <c r="AC151" i="37"/>
  <c r="AD151" i="37" s="1"/>
  <c r="BB146" i="37"/>
  <c r="AY74" i="37"/>
  <c r="AP255" i="37"/>
  <c r="AX77" i="37"/>
  <c r="AP210" i="37"/>
  <c r="AY179" i="37"/>
  <c r="AQ69" i="37"/>
  <c r="BC210" i="37"/>
  <c r="AR179" i="37"/>
  <c r="AO146" i="37"/>
  <c r="AW255" i="37"/>
  <c r="BD77" i="37"/>
  <c r="BC77" i="37"/>
  <c r="AX69" i="37"/>
  <c r="BC255" i="37"/>
  <c r="BB185" i="37"/>
  <c r="AQ77" i="37"/>
  <c r="BD69" i="37"/>
  <c r="AO185" i="37"/>
  <c r="AC153" i="37"/>
  <c r="BB247" i="37"/>
  <c r="AO153" i="37"/>
  <c r="AV73" i="37"/>
  <c r="BC291" i="37"/>
  <c r="AP96" i="37"/>
  <c r="AD629" i="37"/>
  <c r="AE629" i="37" s="1"/>
  <c r="BB153" i="37"/>
  <c r="BF153" i="37" s="1"/>
  <c r="AO247" i="37"/>
  <c r="AP291" i="37"/>
  <c r="AW96" i="37"/>
  <c r="AZ629" i="37"/>
  <c r="BA629" i="37" s="1"/>
  <c r="AW291" i="37"/>
  <c r="BC96" i="37"/>
  <c r="AQ225" i="37"/>
  <c r="AM97" i="37"/>
  <c r="AX225" i="37"/>
  <c r="AX80" i="37"/>
  <c r="BD225" i="37"/>
  <c r="BC188" i="37"/>
  <c r="AL146" i="37"/>
  <c r="AM146" i="37" s="1"/>
  <c r="BD46" i="37"/>
  <c r="AD612" i="37"/>
  <c r="AE612" i="37" s="1"/>
  <c r="AV185" i="37"/>
  <c r="AC74" i="37"/>
  <c r="AZ74" i="37" s="1"/>
  <c r="BD80" i="37"/>
  <c r="AY4" i="37"/>
  <c r="AQ80" i="37"/>
  <c r="AW121" i="37"/>
  <c r="AO172" i="37"/>
  <c r="AQ46" i="37"/>
  <c r="AS612" i="37"/>
  <c r="AT612" i="37" s="1"/>
  <c r="AR4" i="37"/>
  <c r="AW184" i="37"/>
  <c r="AX46" i="37"/>
  <c r="BD174" i="37"/>
  <c r="AR134" i="37"/>
  <c r="BC184" i="37"/>
  <c r="AV213" i="37"/>
  <c r="AC69" i="37"/>
  <c r="AD69" i="37" s="1"/>
  <c r="AW225" i="37"/>
  <c r="AV166" i="37"/>
  <c r="BC225" i="37"/>
  <c r="BB166" i="37"/>
  <c r="AO26" i="37"/>
  <c r="BD178" i="37"/>
  <c r="AQ14" i="37"/>
  <c r="AS341" i="37"/>
  <c r="AT341" i="37" s="1"/>
  <c r="BD14" i="37"/>
  <c r="AW210" i="37"/>
  <c r="AX14" i="37"/>
  <c r="AW5" i="37"/>
  <c r="BC5" i="37"/>
  <c r="AQ107" i="37"/>
  <c r="AP5" i="37"/>
  <c r="AX107" i="37"/>
  <c r="AV55" i="37"/>
  <c r="AR172" i="37"/>
  <c r="AO8" i="37"/>
  <c r="AV34" i="37"/>
  <c r="BB55" i="37"/>
  <c r="AQ268" i="37"/>
  <c r="AC55" i="37"/>
  <c r="AQ213" i="37"/>
  <c r="AX268" i="37"/>
  <c r="AO245" i="37"/>
  <c r="AO55" i="37"/>
  <c r="AX213" i="37"/>
  <c r="AQ260" i="37"/>
  <c r="BD268" i="37"/>
  <c r="BF268" i="37" s="1"/>
  <c r="BB245" i="37"/>
  <c r="AC245" i="37"/>
  <c r="AS245" i="37" s="1"/>
  <c r="BD213" i="37"/>
  <c r="AW87" i="37"/>
  <c r="AX121" i="37"/>
  <c r="AO213" i="37"/>
  <c r="BD107" i="37"/>
  <c r="AW53" i="37"/>
  <c r="AQ249" i="37"/>
  <c r="BC53" i="37"/>
  <c r="AP53" i="37"/>
  <c r="BF619" i="37"/>
  <c r="AP97" i="37"/>
  <c r="AR171" i="37"/>
  <c r="AV245" i="37"/>
  <c r="AW97" i="37"/>
  <c r="AP225" i="37"/>
  <c r="AC225" i="37"/>
  <c r="AD225" i="37" s="1"/>
  <c r="BC97" i="37"/>
  <c r="BF97" i="37" s="1"/>
  <c r="AO166" i="37"/>
  <c r="AY171" i="37"/>
  <c r="AQ178" i="37"/>
  <c r="AX178" i="37"/>
  <c r="AO67" i="37"/>
  <c r="BD154" i="37"/>
  <c r="AQ154" i="37"/>
  <c r="AY39" i="37"/>
  <c r="AL123" i="37"/>
  <c r="AM123" i="37" s="1"/>
  <c r="BD123" i="37"/>
  <c r="AC270" i="37"/>
  <c r="AV191" i="37"/>
  <c r="AX123" i="37"/>
  <c r="AC191" i="37"/>
  <c r="AZ191" i="37" s="1"/>
  <c r="AQ123" i="37"/>
  <c r="BB137" i="37"/>
  <c r="AD638" i="37"/>
  <c r="AE638" i="37" s="1"/>
  <c r="BB191" i="37"/>
  <c r="AO191" i="37"/>
  <c r="BD270" i="37"/>
  <c r="BF270" i="37" s="1"/>
  <c r="AQ270" i="37"/>
  <c r="AX270" i="37"/>
  <c r="AP87" i="37"/>
  <c r="AY121" i="37"/>
  <c r="BC171" i="37"/>
  <c r="AR277" i="37"/>
  <c r="AX75" i="37"/>
  <c r="BD75" i="37"/>
  <c r="BB193" i="37"/>
  <c r="AQ75" i="37"/>
  <c r="AO209" i="37"/>
  <c r="BC265" i="37"/>
  <c r="AO210" i="37"/>
  <c r="AV209" i="37"/>
  <c r="AP154" i="37"/>
  <c r="BB67" i="37"/>
  <c r="AP73" i="37"/>
  <c r="BF673" i="37"/>
  <c r="AR184" i="37"/>
  <c r="AW22" i="37"/>
  <c r="AY184" i="37"/>
  <c r="BC67" i="37"/>
  <c r="BC22" i="37"/>
  <c r="AP22" i="37"/>
  <c r="AW67" i="37"/>
  <c r="AP67" i="37"/>
  <c r="AX212" i="37"/>
  <c r="AO38" i="37"/>
  <c r="AL38" i="37"/>
  <c r="AM38" i="37" s="1"/>
  <c r="AQ212" i="37"/>
  <c r="AX261" i="37"/>
  <c r="AP276" i="37"/>
  <c r="BB187" i="37"/>
  <c r="AC271" i="37"/>
  <c r="AR271" i="37"/>
  <c r="BB38" i="37"/>
  <c r="AQ261" i="37"/>
  <c r="BB75" i="37"/>
  <c r="AO277" i="37"/>
  <c r="AO187" i="37"/>
  <c r="AY271" i="37"/>
  <c r="AD619" i="37"/>
  <c r="AE619" i="37" s="1"/>
  <c r="AC75" i="37"/>
  <c r="AS75" i="37" s="1"/>
  <c r="BC246" i="37"/>
  <c r="AV277" i="37"/>
  <c r="AZ619" i="37"/>
  <c r="BA619" i="37" s="1"/>
  <c r="AY157" i="37"/>
  <c r="AC97" i="37"/>
  <c r="BD261" i="37"/>
  <c r="AX8" i="37"/>
  <c r="AR270" i="37"/>
  <c r="AV75" i="37"/>
  <c r="AC231" i="37"/>
  <c r="AW246" i="37"/>
  <c r="AX4" i="37"/>
  <c r="AQ87" i="37"/>
  <c r="AY270" i="37"/>
  <c r="AO75" i="37"/>
  <c r="AP246" i="37"/>
  <c r="BD4" i="37"/>
  <c r="AV187" i="37"/>
  <c r="AC230" i="37"/>
  <c r="AR230" i="37"/>
  <c r="AY82" i="37"/>
  <c r="AV38" i="37"/>
  <c r="AY230" i="37"/>
  <c r="AR157" i="37"/>
  <c r="AR82" i="37"/>
  <c r="AR154" i="37"/>
  <c r="AV188" i="37"/>
  <c r="AY154" i="37"/>
  <c r="AO19" i="37"/>
  <c r="BC231" i="37"/>
  <c r="AW231" i="37"/>
  <c r="AP266" i="37"/>
  <c r="AP26" i="37"/>
  <c r="AW266" i="37"/>
  <c r="AV19" i="37"/>
  <c r="AC22" i="37"/>
  <c r="AD22" i="37" s="1"/>
  <c r="AV298" i="37"/>
  <c r="AD659" i="37"/>
  <c r="AS673" i="37"/>
  <c r="AT673" i="37" s="1"/>
  <c r="AZ673" i="37"/>
  <c r="BA673" i="37" s="1"/>
  <c r="AD673" i="37"/>
  <c r="AE673" i="37" s="1"/>
  <c r="BB188" i="37"/>
  <c r="AP231" i="37"/>
  <c r="BC266" i="37"/>
  <c r="AY97" i="37"/>
  <c r="AR97" i="37"/>
  <c r="AO298" i="37"/>
  <c r="AW77" i="37"/>
  <c r="AL122" i="37"/>
  <c r="AM122" i="37" s="1"/>
  <c r="AL315" i="37"/>
  <c r="AM315" i="37" s="1"/>
  <c r="AZ659" i="37"/>
  <c r="BA659" i="37" s="1"/>
  <c r="AM157" i="37"/>
  <c r="AM19" i="37"/>
  <c r="AL588" i="37"/>
  <c r="AM588" i="37" s="1"/>
  <c r="AL451" i="37"/>
  <c r="AM451" i="37" s="1"/>
  <c r="AL463" i="37"/>
  <c r="AM463" i="37" s="1"/>
  <c r="AL457" i="37"/>
  <c r="AM457" i="37" s="1"/>
  <c r="AL446" i="37"/>
  <c r="AM446" i="37" s="1"/>
  <c r="AL452" i="37"/>
  <c r="AM452" i="37" s="1"/>
  <c r="AL456" i="37"/>
  <c r="AM456" i="37" s="1"/>
  <c r="AL445" i="37"/>
  <c r="AM445" i="37" s="1"/>
  <c r="AQ209" i="37"/>
  <c r="BD269" i="37"/>
  <c r="BF721" i="37"/>
  <c r="BD111" i="37"/>
  <c r="BF111" i="37" s="1"/>
  <c r="AX291" i="37"/>
  <c r="BD19" i="37"/>
  <c r="AQ19" i="37"/>
  <c r="AZ281" i="37"/>
  <c r="BD291" i="37"/>
  <c r="AC93" i="37"/>
  <c r="AS281" i="37"/>
  <c r="AX93" i="37"/>
  <c r="BD93" i="37"/>
  <c r="AQ93" i="37"/>
  <c r="AX19" i="37"/>
  <c r="AQ291" i="37"/>
  <c r="AX11" i="37"/>
  <c r="AX120" i="37"/>
  <c r="BD171" i="37"/>
  <c r="AQ171" i="37"/>
  <c r="AQ120" i="37"/>
  <c r="AX171" i="37"/>
  <c r="BD288" i="37"/>
  <c r="AC19" i="37"/>
  <c r="AZ19" i="37" s="1"/>
  <c r="AM45" i="37"/>
  <c r="AP209" i="37"/>
  <c r="AQ111" i="37"/>
  <c r="AQ63" i="37"/>
  <c r="AX63" i="37"/>
  <c r="AW209" i="37"/>
  <c r="AX111" i="37"/>
  <c r="BC209" i="37"/>
  <c r="BD63" i="37"/>
  <c r="BB46" i="37"/>
  <c r="AR254" i="37"/>
  <c r="AC209" i="37"/>
  <c r="AS209" i="37" s="1"/>
  <c r="BD9" i="37"/>
  <c r="AQ99" i="37"/>
  <c r="AP243" i="37"/>
  <c r="BF76" i="37"/>
  <c r="AR161" i="37"/>
  <c r="AP244" i="37"/>
  <c r="BF555" i="37"/>
  <c r="AO46" i="37"/>
  <c r="AV46" i="37"/>
  <c r="BD99" i="37"/>
  <c r="AC46" i="37"/>
  <c r="AZ46" i="37" s="1"/>
  <c r="AC78" i="37"/>
  <c r="AX128" i="37"/>
  <c r="AO78" i="37"/>
  <c r="AW244" i="37"/>
  <c r="AW72" i="37"/>
  <c r="BB211" i="37"/>
  <c r="AV78" i="37"/>
  <c r="AC211" i="37"/>
  <c r="AZ211" i="37" s="1"/>
  <c r="AX161" i="37"/>
  <c r="AV154" i="37"/>
  <c r="AV172" i="37"/>
  <c r="AC218" i="37"/>
  <c r="AZ218" i="37" s="1"/>
  <c r="AX99" i="37"/>
  <c r="AY254" i="37"/>
  <c r="AO211" i="37"/>
  <c r="AV211" i="37"/>
  <c r="AQ255" i="37"/>
  <c r="AV288" i="37"/>
  <c r="AX255" i="37"/>
  <c r="AC102" i="37"/>
  <c r="AZ102" i="37" s="1"/>
  <c r="BD255" i="37"/>
  <c r="AY50" i="37"/>
  <c r="AO57" i="37"/>
  <c r="AV50" i="37"/>
  <c r="AO216" i="37"/>
  <c r="AC57" i="37"/>
  <c r="BB50" i="37"/>
  <c r="BB216" i="37"/>
  <c r="AV57" i="37"/>
  <c r="AP102" i="37"/>
  <c r="AW102" i="37"/>
  <c r="AV216" i="37"/>
  <c r="BB57" i="37"/>
  <c r="AQ112" i="37"/>
  <c r="AO50" i="37"/>
  <c r="BF691" i="37"/>
  <c r="AR218" i="37"/>
  <c r="AX112" i="37"/>
  <c r="AY218" i="37"/>
  <c r="AP187" i="37"/>
  <c r="BC102" i="37"/>
  <c r="AW187" i="37"/>
  <c r="BD112" i="37"/>
  <c r="BF112" i="37" s="1"/>
  <c r="BC187" i="37"/>
  <c r="AC111" i="37"/>
  <c r="AZ111" i="37" s="1"/>
  <c r="AP115" i="37"/>
  <c r="AO188" i="37"/>
  <c r="AY52" i="37"/>
  <c r="AY277" i="37"/>
  <c r="BD38" i="37"/>
  <c r="AR64" i="37"/>
  <c r="AQ38" i="37"/>
  <c r="AX38" i="37"/>
  <c r="AC112" i="37"/>
  <c r="AY64" i="37"/>
  <c r="AM291" i="37"/>
  <c r="AM96" i="37"/>
  <c r="AR251" i="37"/>
  <c r="AR77" i="37"/>
  <c r="AY77" i="37"/>
  <c r="BC154" i="37"/>
  <c r="AW154" i="37"/>
  <c r="BD50" i="37"/>
  <c r="AR146" i="37"/>
  <c r="AY146" i="37"/>
  <c r="AQ25" i="37"/>
  <c r="AP177" i="37"/>
  <c r="AW232" i="37"/>
  <c r="BC260" i="37"/>
  <c r="AQ34" i="37"/>
  <c r="AW178" i="37"/>
  <c r="AW260" i="37"/>
  <c r="BB78" i="37"/>
  <c r="AV261" i="37"/>
  <c r="AW177" i="37"/>
  <c r="BC72" i="37"/>
  <c r="AP260" i="37"/>
  <c r="BC178" i="37"/>
  <c r="BB182" i="37"/>
  <c r="AY161" i="37"/>
  <c r="BD189" i="37"/>
  <c r="BC177" i="37"/>
  <c r="AP72" i="37"/>
  <c r="BC8" i="37"/>
  <c r="AP133" i="37"/>
  <c r="BC172" i="37"/>
  <c r="BC185" i="37"/>
  <c r="BF185" i="37" s="1"/>
  <c r="AP8" i="37"/>
  <c r="AR188" i="37"/>
  <c r="BC134" i="37"/>
  <c r="AC188" i="37"/>
  <c r="AP134" i="37"/>
  <c r="AQ288" i="37"/>
  <c r="AP185" i="37"/>
  <c r="AW8" i="37"/>
  <c r="AX79" i="37"/>
  <c r="AX288" i="37"/>
  <c r="AW185" i="37"/>
  <c r="BD79" i="37"/>
  <c r="BF79" i="37" s="1"/>
  <c r="AQ79" i="37"/>
  <c r="BB90" i="37"/>
  <c r="BC193" i="37"/>
  <c r="AO129" i="37"/>
  <c r="AW134" i="37"/>
  <c r="BF385" i="37"/>
  <c r="AP193" i="37"/>
  <c r="BB101" i="37"/>
  <c r="AV101" i="37"/>
  <c r="AR18" i="37"/>
  <c r="AR52" i="37"/>
  <c r="AC122" i="37"/>
  <c r="AD122" i="37" s="1"/>
  <c r="AF122" i="37" s="1"/>
  <c r="AW247" i="37"/>
  <c r="AV247" i="37"/>
  <c r="AQ257" i="37"/>
  <c r="AZ280" i="37"/>
  <c r="BA280" i="37" s="1"/>
  <c r="AO101" i="37"/>
  <c r="AR229" i="37"/>
  <c r="AY229" i="37"/>
  <c r="AX98" i="37"/>
  <c r="AY8" i="37"/>
  <c r="BB122" i="37"/>
  <c r="BF122" i="37" s="1"/>
  <c r="AX257" i="37"/>
  <c r="BD128" i="37"/>
  <c r="AR8" i="37"/>
  <c r="AO122" i="37"/>
  <c r="AY99" i="37"/>
  <c r="AY189" i="37"/>
  <c r="BD257" i="37"/>
  <c r="BF257" i="37" s="1"/>
  <c r="AO90" i="37"/>
  <c r="BB129" i="37"/>
  <c r="BC247" i="37"/>
  <c r="AR189" i="37"/>
  <c r="AQ128" i="37"/>
  <c r="AV122" i="37"/>
  <c r="AP80" i="37"/>
  <c r="AC79" i="37"/>
  <c r="AZ79" i="37" s="1"/>
  <c r="AY251" i="37"/>
  <c r="AR121" i="37"/>
  <c r="AL101" i="37"/>
  <c r="AM101" i="37" s="1"/>
  <c r="AR145" i="37"/>
  <c r="AQ6" i="37"/>
  <c r="BF376" i="37"/>
  <c r="AW254" i="37"/>
  <c r="AX145" i="37"/>
  <c r="BD145" i="37"/>
  <c r="BF145" i="37" s="1"/>
  <c r="AX158" i="37"/>
  <c r="BF618" i="37"/>
  <c r="BF703" i="37"/>
  <c r="AQ145" i="37"/>
  <c r="BD158" i="37"/>
  <c r="BC229" i="37"/>
  <c r="BF729" i="37"/>
  <c r="AW229" i="37"/>
  <c r="AC145" i="37"/>
  <c r="AW192" i="37"/>
  <c r="AO184" i="37"/>
  <c r="AR247" i="37"/>
  <c r="BB72" i="37"/>
  <c r="AV184" i="37"/>
  <c r="AY247" i="37"/>
  <c r="AC165" i="37"/>
  <c r="AQ83" i="37"/>
  <c r="AQ68" i="37"/>
  <c r="BF528" i="37"/>
  <c r="BB184" i="37"/>
  <c r="BF334" i="37"/>
  <c r="AW120" i="37"/>
  <c r="BC133" i="37"/>
  <c r="AP120" i="37"/>
  <c r="AW133" i="37"/>
  <c r="BF617" i="37"/>
  <c r="BF310" i="37"/>
  <c r="AD125" i="37"/>
  <c r="AZ125" i="37"/>
  <c r="BA125" i="37" s="1"/>
  <c r="BF499" i="37"/>
  <c r="BF381" i="37"/>
  <c r="BD277" i="37"/>
  <c r="AW158" i="37"/>
  <c r="AW268" i="37"/>
  <c r="AQ277" i="37"/>
  <c r="BC158" i="37"/>
  <c r="BC268" i="37"/>
  <c r="AR165" i="37"/>
  <c r="AQ64" i="37"/>
  <c r="BF496" i="37"/>
  <c r="BF484" i="37"/>
  <c r="AX64" i="37"/>
  <c r="AX6" i="37"/>
  <c r="AC77" i="37"/>
  <c r="BD64" i="37"/>
  <c r="AY165" i="37"/>
  <c r="AY145" i="37"/>
  <c r="BD6" i="37"/>
  <c r="BF6" i="37" s="1"/>
  <c r="BF658" i="37"/>
  <c r="BF741" i="37"/>
  <c r="AW199" i="37"/>
  <c r="AP90" i="37"/>
  <c r="BC90" i="37"/>
  <c r="AW90" i="37"/>
  <c r="AP179" i="37"/>
  <c r="AW179" i="37"/>
  <c r="AC146" i="37"/>
  <c r="AS146" i="37" s="1"/>
  <c r="AC171" i="37"/>
  <c r="AZ171" i="37" s="1"/>
  <c r="BC179" i="37"/>
  <c r="BF179" i="37" s="1"/>
  <c r="AQ157" i="37"/>
  <c r="AC179" i="37"/>
  <c r="AD179" i="37" s="1"/>
  <c r="BD157" i="37"/>
  <c r="BF157" i="37" s="1"/>
  <c r="BD103" i="37"/>
  <c r="BB9" i="37"/>
  <c r="AR216" i="37"/>
  <c r="AV158" i="37"/>
  <c r="AR243" i="37"/>
  <c r="AP268" i="37"/>
  <c r="AV129" i="37"/>
  <c r="AQ4" i="37"/>
  <c r="BF319" i="37"/>
  <c r="BF538" i="37"/>
  <c r="BF371" i="37"/>
  <c r="AO157" i="37"/>
  <c r="AQ103" i="37"/>
  <c r="AY216" i="37"/>
  <c r="BB158" i="37"/>
  <c r="AX146" i="37"/>
  <c r="AP15" i="37"/>
  <c r="AC158" i="37"/>
  <c r="AD158" i="37" s="1"/>
  <c r="BD146" i="37"/>
  <c r="BF146" i="37" s="1"/>
  <c r="BF416" i="37"/>
  <c r="AC123" i="37"/>
  <c r="AS123" i="37" s="1"/>
  <c r="BD283" i="37"/>
  <c r="AO158" i="37"/>
  <c r="AQ146" i="37"/>
  <c r="BF678" i="37"/>
  <c r="AV157" i="37"/>
  <c r="AV5" i="37"/>
  <c r="AV260" i="37"/>
  <c r="AO182" i="37"/>
  <c r="AV190" i="37"/>
  <c r="AL476" i="37"/>
  <c r="AM476" i="37" s="1"/>
  <c r="AP171" i="37"/>
  <c r="BB157" i="37"/>
  <c r="AC157" i="37"/>
  <c r="AZ157" i="37" s="1"/>
  <c r="AX157" i="37"/>
  <c r="AX103" i="37"/>
  <c r="BB5" i="37"/>
  <c r="AC177" i="37"/>
  <c r="AZ177" i="37" s="1"/>
  <c r="AV176" i="37"/>
  <c r="AV182" i="37"/>
  <c r="AO5" i="37"/>
  <c r="AL158" i="37"/>
  <c r="AM158" i="37" s="1"/>
  <c r="AW9" i="37"/>
  <c r="AY177" i="37"/>
  <c r="AQ158" i="37"/>
  <c r="AV8" i="37"/>
  <c r="BF312" i="37"/>
  <c r="BF423" i="37"/>
  <c r="BD5" i="37"/>
  <c r="BF408" i="37"/>
  <c r="AQ5" i="37"/>
  <c r="AZ32" i="37"/>
  <c r="BA32" i="37" s="1"/>
  <c r="AR192" i="37"/>
  <c r="BF432" i="37"/>
  <c r="BF377" i="37"/>
  <c r="BF410" i="37"/>
  <c r="AR177" i="37"/>
  <c r="BB4" i="37"/>
  <c r="AR87" i="37"/>
  <c r="AQ26" i="37"/>
  <c r="AY172" i="37"/>
  <c r="AC5" i="37"/>
  <c r="AZ5" i="37" s="1"/>
  <c r="AY87" i="37"/>
  <c r="AW123" i="37"/>
  <c r="AR288" i="37"/>
  <c r="AO128" i="37"/>
  <c r="AV128" i="37"/>
  <c r="AY212" i="37"/>
  <c r="AQ101" i="37"/>
  <c r="AY185" i="37"/>
  <c r="BC123" i="37"/>
  <c r="AV21" i="37"/>
  <c r="AR214" i="37"/>
  <c r="AR212" i="37"/>
  <c r="AC161" i="37"/>
  <c r="AX101" i="37"/>
  <c r="AR185" i="37"/>
  <c r="AP123" i="37"/>
  <c r="BB21" i="37"/>
  <c r="AY214" i="37"/>
  <c r="AL21" i="37"/>
  <c r="AM21" i="37" s="1"/>
  <c r="BF641" i="37"/>
  <c r="AX5" i="37"/>
  <c r="BB128" i="37"/>
  <c r="AW171" i="37"/>
  <c r="AO21" i="37"/>
  <c r="AX260" i="37"/>
  <c r="BF481" i="37"/>
  <c r="AQ74" i="37"/>
  <c r="BB74" i="37"/>
  <c r="BF74" i="37" s="1"/>
  <c r="AV90" i="37"/>
  <c r="AC6" i="37"/>
  <c r="AZ6" i="37" s="1"/>
  <c r="AO288" i="37"/>
  <c r="BD74" i="37"/>
  <c r="AO74" i="37"/>
  <c r="AV6" i="37"/>
  <c r="AX50" i="37"/>
  <c r="AC96" i="37"/>
  <c r="AD96" i="37" s="1"/>
  <c r="AR50" i="37"/>
  <c r="AM257" i="37"/>
  <c r="AV74" i="37"/>
  <c r="AC184" i="37"/>
  <c r="AS184" i="37" s="1"/>
  <c r="AQ50" i="37"/>
  <c r="AO96" i="37"/>
  <c r="AQ188" i="37"/>
  <c r="AV96" i="37"/>
  <c r="AP64" i="37"/>
  <c r="AX188" i="37"/>
  <c r="AZ104" i="37"/>
  <c r="BC232" i="37"/>
  <c r="BB96" i="37"/>
  <c r="AW64" i="37"/>
  <c r="BD188" i="37"/>
  <c r="AP188" i="37"/>
  <c r="AL104" i="37"/>
  <c r="AM104" i="37" s="1"/>
  <c r="BF306" i="37"/>
  <c r="BF720" i="37"/>
  <c r="BF395" i="37"/>
  <c r="BF730" i="37"/>
  <c r="AD104" i="37"/>
  <c r="AP247" i="37"/>
  <c r="AC216" i="37"/>
  <c r="AS216" i="37" s="1"/>
  <c r="AP232" i="37"/>
  <c r="BC64" i="37"/>
  <c r="AW188" i="37"/>
  <c r="BF596" i="37"/>
  <c r="AW285" i="37"/>
  <c r="AX186" i="37"/>
  <c r="BF601" i="37"/>
  <c r="BF397" i="37"/>
  <c r="BF572" i="37"/>
  <c r="AP288" i="37"/>
  <c r="AQ186" i="37"/>
  <c r="BF392" i="37"/>
  <c r="AQ73" i="37"/>
  <c r="AW288" i="37"/>
  <c r="BF685" i="37"/>
  <c r="AS334" i="37"/>
  <c r="AT334" i="37" s="1"/>
  <c r="AZ334" i="37"/>
  <c r="BA334" i="37" s="1"/>
  <c r="AD334" i="37"/>
  <c r="AE334" i="37" s="1"/>
  <c r="AC187" i="37"/>
  <c r="AW52" i="37"/>
  <c r="AV27" i="37"/>
  <c r="AP52" i="37"/>
  <c r="AO95" i="37"/>
  <c r="AX73" i="37"/>
  <c r="AX214" i="37"/>
  <c r="AD280" i="37"/>
  <c r="BF367" i="37"/>
  <c r="BF663" i="37"/>
  <c r="BF383" i="37"/>
  <c r="AP285" i="37"/>
  <c r="BB95" i="37"/>
  <c r="AC247" i="37"/>
  <c r="AZ247" i="37" s="1"/>
  <c r="AQ214" i="37"/>
  <c r="BF594" i="37"/>
  <c r="BC285" i="37"/>
  <c r="AQ67" i="37"/>
  <c r="AV95" i="37"/>
  <c r="AR27" i="37"/>
  <c r="AR298" i="37"/>
  <c r="AW251" i="37"/>
  <c r="BD214" i="37"/>
  <c r="AM164" i="37"/>
  <c r="BF495" i="37"/>
  <c r="BF552" i="37"/>
  <c r="AP251" i="37"/>
  <c r="BF522" i="37"/>
  <c r="BF705" i="37"/>
  <c r="AX67" i="37"/>
  <c r="BD67" i="37"/>
  <c r="AW115" i="37"/>
  <c r="AQ9" i="37"/>
  <c r="AX231" i="37"/>
  <c r="BF317" i="37"/>
  <c r="BF672" i="37"/>
  <c r="BF337" i="37"/>
  <c r="BC115" i="37"/>
  <c r="AX9" i="37"/>
  <c r="AR193" i="37"/>
  <c r="AC257" i="37"/>
  <c r="AZ257" i="37" s="1"/>
  <c r="AY148" i="37"/>
  <c r="AC64" i="37"/>
  <c r="AZ64" i="37" s="1"/>
  <c r="BF535" i="37"/>
  <c r="BF305" i="37"/>
  <c r="BF32" i="37"/>
  <c r="AP275" i="37"/>
  <c r="AY147" i="37"/>
  <c r="AO291" i="37"/>
  <c r="AO176" i="37"/>
  <c r="AR147" i="37"/>
  <c r="AM298" i="37"/>
  <c r="BF325" i="37"/>
  <c r="AV291" i="37"/>
  <c r="AY120" i="37"/>
  <c r="AX53" i="37"/>
  <c r="BF316" i="37"/>
  <c r="BF726" i="37"/>
  <c r="BF422" i="37"/>
  <c r="AY193" i="37"/>
  <c r="AR120" i="37"/>
  <c r="BD53" i="37"/>
  <c r="AL11" i="37"/>
  <c r="AW18" i="37"/>
  <c r="AX276" i="37"/>
  <c r="AV120" i="37"/>
  <c r="AQ53" i="37"/>
  <c r="AQ244" i="37"/>
  <c r="BF433" i="37"/>
  <c r="BF533" i="37"/>
  <c r="AC291" i="37"/>
  <c r="AZ291" i="37" s="1"/>
  <c r="BD276" i="37"/>
  <c r="AO120" i="37"/>
  <c r="AX244" i="37"/>
  <c r="AQ276" i="37"/>
  <c r="AR187" i="37"/>
  <c r="AX184" i="37"/>
  <c r="AO243" i="37"/>
  <c r="BB107" i="37"/>
  <c r="AO43" i="37"/>
  <c r="AY187" i="37"/>
  <c r="BD184" i="37"/>
  <c r="AV243" i="37"/>
  <c r="BF329" i="37"/>
  <c r="AV43" i="37"/>
  <c r="AQ184" i="37"/>
  <c r="BB291" i="37"/>
  <c r="AY276" i="37"/>
  <c r="AX133" i="37"/>
  <c r="AC67" i="37"/>
  <c r="AZ67" i="37" s="1"/>
  <c r="AV107" i="37"/>
  <c r="AQ216" i="37"/>
  <c r="BB43" i="37"/>
  <c r="AP39" i="37"/>
  <c r="AX83" i="37"/>
  <c r="AM160" i="37"/>
  <c r="BF514" i="37"/>
  <c r="BF692" i="37"/>
  <c r="BF520" i="37"/>
  <c r="AO107" i="37"/>
  <c r="BD216" i="37"/>
  <c r="BF216" i="37" s="1"/>
  <c r="AQ247" i="37"/>
  <c r="AX216" i="37"/>
  <c r="AC90" i="37"/>
  <c r="AZ90" i="37" s="1"/>
  <c r="AW39" i="37"/>
  <c r="AO260" i="37"/>
  <c r="AP178" i="37"/>
  <c r="AC268" i="37"/>
  <c r="AZ268" i="37" s="1"/>
  <c r="AP186" i="37"/>
  <c r="AM82" i="37"/>
  <c r="BF507" i="37"/>
  <c r="BF537" i="37"/>
  <c r="BF693" i="37"/>
  <c r="AF717" i="37"/>
  <c r="AZ479" i="37"/>
  <c r="BA479" i="37" s="1"/>
  <c r="AS479" i="37"/>
  <c r="AT479" i="37" s="1"/>
  <c r="AD479" i="37"/>
  <c r="AE479" i="37" s="1"/>
  <c r="AF344" i="37"/>
  <c r="AZ376" i="37"/>
  <c r="BA376" i="37" s="1"/>
  <c r="AS376" i="37"/>
  <c r="AT376" i="37" s="1"/>
  <c r="AD376" i="37"/>
  <c r="AE376" i="37" s="1"/>
  <c r="AF326" i="37"/>
  <c r="AS641" i="37"/>
  <c r="AT641" i="37" s="1"/>
  <c r="AZ641" i="37"/>
  <c r="BA641" i="37" s="1"/>
  <c r="AD641" i="37"/>
  <c r="AE641" i="37" s="1"/>
  <c r="AQ283" i="37"/>
  <c r="AS663" i="37"/>
  <c r="AT663" i="37" s="1"/>
  <c r="AZ663" i="37"/>
  <c r="BA663" i="37" s="1"/>
  <c r="AD663" i="37"/>
  <c r="AE663" i="37" s="1"/>
  <c r="AS397" i="37"/>
  <c r="AT397" i="37" s="1"/>
  <c r="AZ397" i="37"/>
  <c r="BA397" i="37" s="1"/>
  <c r="AD397" i="37"/>
  <c r="AE397" i="37" s="1"/>
  <c r="BF467" i="37"/>
  <c r="AF304" i="37"/>
  <c r="BF445" i="37"/>
  <c r="AF352" i="37"/>
  <c r="BF338" i="37"/>
  <c r="AS316" i="37"/>
  <c r="AT316" i="37" s="1"/>
  <c r="AZ316" i="37"/>
  <c r="BA316" i="37" s="1"/>
  <c r="AD316" i="37"/>
  <c r="AE316" i="37" s="1"/>
  <c r="AF627" i="37"/>
  <c r="AZ422" i="37"/>
  <c r="BA422" i="37" s="1"/>
  <c r="AS422" i="37"/>
  <c r="AT422" i="37" s="1"/>
  <c r="AD422" i="37"/>
  <c r="AE422" i="37" s="1"/>
  <c r="AF489" i="37"/>
  <c r="BF446" i="37"/>
  <c r="AZ557" i="37"/>
  <c r="BA557" i="37" s="1"/>
  <c r="AS557" i="37"/>
  <c r="AT557" i="37" s="1"/>
  <c r="AD557" i="37"/>
  <c r="AE557" i="37" s="1"/>
  <c r="BF389" i="37"/>
  <c r="AF550" i="37"/>
  <c r="AF342" i="37"/>
  <c r="AF583" i="37"/>
  <c r="AX283" i="37"/>
  <c r="AC21" i="37"/>
  <c r="AS21" i="37" s="1"/>
  <c r="AS306" i="37"/>
  <c r="AT306" i="37" s="1"/>
  <c r="AZ306" i="37"/>
  <c r="BA306" i="37" s="1"/>
  <c r="AD306" i="37"/>
  <c r="AE306" i="37" s="1"/>
  <c r="AZ588" i="37"/>
  <c r="BA588" i="37" s="1"/>
  <c r="AS588" i="37"/>
  <c r="AT588" i="37" s="1"/>
  <c r="AD588" i="37"/>
  <c r="AE458" i="37"/>
  <c r="AF458" i="37"/>
  <c r="AF688" i="37"/>
  <c r="AF347" i="37"/>
  <c r="AZ538" i="37"/>
  <c r="BA538" i="37" s="1"/>
  <c r="AS538" i="37"/>
  <c r="AT538" i="37" s="1"/>
  <c r="AD538" i="37"/>
  <c r="AE538" i="37" s="1"/>
  <c r="AF393" i="37"/>
  <c r="AF734" i="37"/>
  <c r="AS383" i="37"/>
  <c r="AT383" i="37" s="1"/>
  <c r="AZ383" i="37"/>
  <c r="BA383" i="37" s="1"/>
  <c r="AD383" i="37"/>
  <c r="AE383" i="37" s="1"/>
  <c r="AF488" i="37"/>
  <c r="AS522" i="37"/>
  <c r="AT522" i="37" s="1"/>
  <c r="AZ522" i="37"/>
  <c r="BA522" i="37" s="1"/>
  <c r="AD522" i="37"/>
  <c r="AE522" i="37" s="1"/>
  <c r="AF665" i="37"/>
  <c r="AS384" i="37"/>
  <c r="AT384" i="37" s="1"/>
  <c r="AZ384" i="37"/>
  <c r="BA384" i="37" s="1"/>
  <c r="AD384" i="37"/>
  <c r="AE384" i="37" s="1"/>
  <c r="AZ596" i="37"/>
  <c r="BA596" i="37" s="1"/>
  <c r="AS596" i="37"/>
  <c r="AT596" i="37" s="1"/>
  <c r="AD596" i="37"/>
  <c r="AE596" i="37" s="1"/>
  <c r="BF331" i="37"/>
  <c r="BF302" i="37"/>
  <c r="AS373" i="37"/>
  <c r="AT373" i="37" s="1"/>
  <c r="AZ373" i="37"/>
  <c r="BA373" i="37" s="1"/>
  <c r="AD373" i="37"/>
  <c r="AE373" i="37" s="1"/>
  <c r="AF415" i="37"/>
  <c r="BF557" i="37"/>
  <c r="AS410" i="37"/>
  <c r="AT410" i="37" s="1"/>
  <c r="AZ410" i="37"/>
  <c r="BA410" i="37" s="1"/>
  <c r="AD410" i="37"/>
  <c r="AE410" i="37" s="1"/>
  <c r="AS331" i="37"/>
  <c r="AT331" i="37" s="1"/>
  <c r="AZ331" i="37"/>
  <c r="BA331" i="37" s="1"/>
  <c r="AD331" i="37"/>
  <c r="AE331" i="37" s="1"/>
  <c r="AS552" i="37"/>
  <c r="AT552" i="37" s="1"/>
  <c r="AZ552" i="37"/>
  <c r="BA552" i="37" s="1"/>
  <c r="AD552" i="37"/>
  <c r="AE552" i="37" s="1"/>
  <c r="BF588" i="37"/>
  <c r="AS317" i="37"/>
  <c r="AT317" i="37" s="1"/>
  <c r="AZ317" i="37"/>
  <c r="BA317" i="37" s="1"/>
  <c r="AD317" i="37"/>
  <c r="AE317" i="37" s="1"/>
  <c r="AS432" i="37"/>
  <c r="AT432" i="37" s="1"/>
  <c r="AZ432" i="37"/>
  <c r="BA432" i="37" s="1"/>
  <c r="AD432" i="37"/>
  <c r="AE432" i="37" s="1"/>
  <c r="AS445" i="37"/>
  <c r="AT445" i="37" s="1"/>
  <c r="AZ445" i="37"/>
  <c r="BA445" i="37" s="1"/>
  <c r="AD445" i="37"/>
  <c r="AZ457" i="37"/>
  <c r="BA457" i="37" s="1"/>
  <c r="AS457" i="37"/>
  <c r="AT457" i="37" s="1"/>
  <c r="AD457" i="37"/>
  <c r="AS385" i="37"/>
  <c r="AT385" i="37" s="1"/>
  <c r="AZ385" i="37"/>
  <c r="BA385" i="37" s="1"/>
  <c r="AD385" i="37"/>
  <c r="AE385" i="37" s="1"/>
  <c r="AF336" i="37"/>
  <c r="AF399" i="37"/>
  <c r="AF345" i="37"/>
  <c r="BF384" i="37"/>
  <c r="BF320" i="37"/>
  <c r="AF634" i="37"/>
  <c r="AS323" i="37"/>
  <c r="AT323" i="37" s="1"/>
  <c r="AZ323" i="37"/>
  <c r="BA323" i="37" s="1"/>
  <c r="AD323" i="37"/>
  <c r="AE323" i="37" s="1"/>
  <c r="AF698" i="37"/>
  <c r="AZ707" i="37"/>
  <c r="BA707" i="37" s="1"/>
  <c r="AS707" i="37"/>
  <c r="AT707" i="37" s="1"/>
  <c r="AD707" i="37"/>
  <c r="AE707" i="37" s="1"/>
  <c r="AF504" i="37"/>
  <c r="AZ456" i="37"/>
  <c r="BA456" i="37" s="1"/>
  <c r="AS456" i="37"/>
  <c r="AT456" i="37" s="1"/>
  <c r="AD456" i="37"/>
  <c r="AE464" i="37"/>
  <c r="AF464" i="37"/>
  <c r="AS308" i="37"/>
  <c r="AT308" i="37" s="1"/>
  <c r="AZ308" i="37"/>
  <c r="BA308" i="37" s="1"/>
  <c r="AD308" i="37"/>
  <c r="AE308" i="37" s="1"/>
  <c r="AF525" i="37"/>
  <c r="AF712" i="37"/>
  <c r="BF457" i="37"/>
  <c r="AE454" i="37"/>
  <c r="AF454" i="37"/>
  <c r="AF322" i="37"/>
  <c r="AF545" i="37"/>
  <c r="AS337" i="37"/>
  <c r="AT337" i="37" s="1"/>
  <c r="AZ337" i="37"/>
  <c r="BA337" i="37" s="1"/>
  <c r="AD337" i="37"/>
  <c r="AE337" i="37" s="1"/>
  <c r="AF357" i="37"/>
  <c r="AZ535" i="37"/>
  <c r="BA535" i="37" s="1"/>
  <c r="AS535" i="37"/>
  <c r="AT535" i="37" s="1"/>
  <c r="AD535" i="37"/>
  <c r="AE535" i="37" s="1"/>
  <c r="AF407" i="37"/>
  <c r="AZ476" i="37"/>
  <c r="BA476" i="37" s="1"/>
  <c r="AS476" i="37"/>
  <c r="AT476" i="37" s="1"/>
  <c r="AD476" i="37"/>
  <c r="AE476" i="37" s="1"/>
  <c r="AF621" i="37"/>
  <c r="AF690" i="37"/>
  <c r="BF707" i="37"/>
  <c r="AF523" i="37"/>
  <c r="BF308" i="37"/>
  <c r="AF727" i="37"/>
  <c r="AF598" i="37"/>
  <c r="AF428" i="37"/>
  <c r="AF519" i="37"/>
  <c r="AF360" i="37"/>
  <c r="AS433" i="37"/>
  <c r="AT433" i="37" s="1"/>
  <c r="AZ433" i="37"/>
  <c r="BA433" i="37" s="1"/>
  <c r="AD433" i="37"/>
  <c r="AE433" i="37" s="1"/>
  <c r="AF493" i="37"/>
  <c r="AS305" i="37"/>
  <c r="AT305" i="37" s="1"/>
  <c r="AZ305" i="37"/>
  <c r="BA305" i="37" s="1"/>
  <c r="AD305" i="37"/>
  <c r="AE305" i="37" s="1"/>
  <c r="AF574" i="37"/>
  <c r="AS371" i="37"/>
  <c r="AT371" i="37" s="1"/>
  <c r="AZ371" i="37"/>
  <c r="BA371" i="37" s="1"/>
  <c r="AD371" i="37"/>
  <c r="AE371" i="37" s="1"/>
  <c r="AF453" i="37"/>
  <c r="AE453" i="37"/>
  <c r="AF403" i="37"/>
  <c r="AS310" i="37"/>
  <c r="AT310" i="37" s="1"/>
  <c r="AZ310" i="37"/>
  <c r="BA310" i="37" s="1"/>
  <c r="AD310" i="37"/>
  <c r="AE310" i="37" s="1"/>
  <c r="AX176" i="37"/>
  <c r="AP254" i="37"/>
  <c r="AF471" i="37"/>
  <c r="AF709" i="37"/>
  <c r="AF636" i="37"/>
  <c r="AF657" i="37"/>
  <c r="AZ618" i="37"/>
  <c r="BA618" i="37" s="1"/>
  <c r="AS618" i="37"/>
  <c r="AT618" i="37" s="1"/>
  <c r="AD618" i="37"/>
  <c r="AE618" i="37" s="1"/>
  <c r="AF426" i="37"/>
  <c r="AS729" i="37"/>
  <c r="AT729" i="37" s="1"/>
  <c r="AZ729" i="37"/>
  <c r="BA729" i="37" s="1"/>
  <c r="AD729" i="37"/>
  <c r="AE729" i="37" s="1"/>
  <c r="AF401" i="37"/>
  <c r="AS643" i="37"/>
  <c r="AT643" i="37" s="1"/>
  <c r="AZ643" i="37"/>
  <c r="BA643" i="37" s="1"/>
  <c r="AD643" i="37"/>
  <c r="AE643" i="37" s="1"/>
  <c r="AF511" i="37"/>
  <c r="BF373" i="37"/>
  <c r="AF492" i="37"/>
  <c r="AZ514" i="37"/>
  <c r="BA514" i="37" s="1"/>
  <c r="AS514" i="37"/>
  <c r="AT514" i="37" s="1"/>
  <c r="AD514" i="37"/>
  <c r="AE514" i="37" s="1"/>
  <c r="AZ703" i="37"/>
  <c r="BA703" i="37" s="1"/>
  <c r="AS703" i="37"/>
  <c r="AT703" i="37" s="1"/>
  <c r="AD703" i="37"/>
  <c r="AE703" i="37" s="1"/>
  <c r="AF335" i="37"/>
  <c r="AS586" i="37"/>
  <c r="AT586" i="37" s="1"/>
  <c r="AZ586" i="37"/>
  <c r="BA586" i="37" s="1"/>
  <c r="AD586" i="37"/>
  <c r="AE586" i="37" s="1"/>
  <c r="AF581" i="37"/>
  <c r="AS427" i="37"/>
  <c r="AT427" i="37" s="1"/>
  <c r="AZ427" i="37"/>
  <c r="BA427" i="37" s="1"/>
  <c r="AD427" i="37"/>
  <c r="AE427" i="37" s="1"/>
  <c r="AS537" i="37"/>
  <c r="AT537" i="37" s="1"/>
  <c r="AZ537" i="37"/>
  <c r="BA537" i="37" s="1"/>
  <c r="AD537" i="37"/>
  <c r="AE537" i="37" s="1"/>
  <c r="AS672" i="37"/>
  <c r="AT672" i="37" s="1"/>
  <c r="AZ672" i="37"/>
  <c r="BA672" i="37" s="1"/>
  <c r="AD672" i="37"/>
  <c r="AE672" i="37" s="1"/>
  <c r="BF643" i="37"/>
  <c r="BF500" i="37"/>
  <c r="BF323" i="37"/>
  <c r="AF313" i="37"/>
  <c r="AE444" i="37"/>
  <c r="AF444" i="37"/>
  <c r="AF356" i="37"/>
  <c r="AW98" i="37"/>
  <c r="AV242" i="37"/>
  <c r="BD68" i="37"/>
  <c r="AS721" i="37"/>
  <c r="AT721" i="37" s="1"/>
  <c r="AZ721" i="37"/>
  <c r="BA721" i="37" s="1"/>
  <c r="AD721" i="37"/>
  <c r="AE721" i="37" s="1"/>
  <c r="AS611" i="37"/>
  <c r="AT611" i="37" s="1"/>
  <c r="AZ611" i="37"/>
  <c r="BA611" i="37" s="1"/>
  <c r="AD611" i="37"/>
  <c r="AE611" i="37" s="1"/>
  <c r="BF456" i="37"/>
  <c r="AZ452" i="37"/>
  <c r="BA452" i="37" s="1"/>
  <c r="AS452" i="37"/>
  <c r="AT452" i="37" s="1"/>
  <c r="AD452" i="37"/>
  <c r="AF724" i="37"/>
  <c r="AZ351" i="37"/>
  <c r="BA351" i="37" s="1"/>
  <c r="AS351" i="37"/>
  <c r="AT351" i="37" s="1"/>
  <c r="AD351" i="37"/>
  <c r="AE351" i="37" s="1"/>
  <c r="AF318" i="37"/>
  <c r="BF586" i="37"/>
  <c r="AS396" i="37"/>
  <c r="AT396" i="37" s="1"/>
  <c r="AZ396" i="37"/>
  <c r="BA396" i="37" s="1"/>
  <c r="AD396" i="37"/>
  <c r="AE396" i="37" s="1"/>
  <c r="AF662" i="37"/>
  <c r="AE447" i="37"/>
  <c r="AF447" i="37"/>
  <c r="AS402" i="37"/>
  <c r="AT402" i="37" s="1"/>
  <c r="AZ402" i="37"/>
  <c r="BA402" i="37" s="1"/>
  <c r="AD402" i="37"/>
  <c r="AE402" i="37" s="1"/>
  <c r="AF409" i="37"/>
  <c r="BF476" i="37"/>
  <c r="AF483" i="37"/>
  <c r="BC98" i="37"/>
  <c r="AC103" i="37"/>
  <c r="AS103" i="37" s="1"/>
  <c r="BB242" i="37"/>
  <c r="BF242" i="37" s="1"/>
  <c r="AX68" i="37"/>
  <c r="AF605" i="37"/>
  <c r="BF735" i="37"/>
  <c r="BF351" i="37"/>
  <c r="AZ391" i="37"/>
  <c r="BA391" i="37" s="1"/>
  <c r="AS391" i="37"/>
  <c r="AT391" i="37" s="1"/>
  <c r="AD391" i="37"/>
  <c r="AE391" i="37" s="1"/>
  <c r="BF396" i="37"/>
  <c r="AF330" i="37"/>
  <c r="BF390" i="37"/>
  <c r="BF402" i="37"/>
  <c r="AF633" i="37"/>
  <c r="AS515" i="37"/>
  <c r="AT515" i="37" s="1"/>
  <c r="AZ515" i="37"/>
  <c r="BA515" i="37" s="1"/>
  <c r="AD515" i="37"/>
  <c r="AE515" i="37" s="1"/>
  <c r="AF314" i="37"/>
  <c r="AF436" i="37"/>
  <c r="AF341" i="37"/>
  <c r="AE450" i="37"/>
  <c r="AF450" i="37"/>
  <c r="AF375" i="37"/>
  <c r="AS735" i="37"/>
  <c r="AT735" i="37" s="1"/>
  <c r="AZ735" i="37"/>
  <c r="BA735" i="37" s="1"/>
  <c r="AD735" i="37"/>
  <c r="AE735" i="37" s="1"/>
  <c r="BF706" i="37"/>
  <c r="AZ692" i="37"/>
  <c r="BA692" i="37" s="1"/>
  <c r="AS692" i="37"/>
  <c r="AT692" i="37" s="1"/>
  <c r="AD692" i="37"/>
  <c r="AE692" i="37" s="1"/>
  <c r="AF668" i="37"/>
  <c r="AF569" i="37"/>
  <c r="AF431" i="37"/>
  <c r="AZ390" i="37"/>
  <c r="BA390" i="37" s="1"/>
  <c r="AS390" i="37"/>
  <c r="AT390" i="37" s="1"/>
  <c r="AD390" i="37"/>
  <c r="AE390" i="37" s="1"/>
  <c r="AS500" i="37"/>
  <c r="AT500" i="37" s="1"/>
  <c r="AZ500" i="37"/>
  <c r="BA500" i="37" s="1"/>
  <c r="AD500" i="37"/>
  <c r="AE500" i="37" s="1"/>
  <c r="AF561" i="37"/>
  <c r="AF669" i="37"/>
  <c r="AF324" i="37"/>
  <c r="AF732" i="37"/>
  <c r="AF566" i="37"/>
  <c r="AC185" i="37"/>
  <c r="AD185" i="37" s="1"/>
  <c r="AZ440" i="37"/>
  <c r="BA440" i="37" s="1"/>
  <c r="AS440" i="37"/>
  <c r="AT440" i="37" s="1"/>
  <c r="AD440" i="37"/>
  <c r="AE440" i="37" s="1"/>
  <c r="AF671" i="37"/>
  <c r="AZ572" i="37"/>
  <c r="BA572" i="37" s="1"/>
  <c r="AS572" i="37"/>
  <c r="AT572" i="37" s="1"/>
  <c r="AD572" i="37"/>
  <c r="AE572" i="37" s="1"/>
  <c r="AZ408" i="37"/>
  <c r="BA408" i="37" s="1"/>
  <c r="AS408" i="37"/>
  <c r="AT408" i="37" s="1"/>
  <c r="AD408" i="37"/>
  <c r="AE408" i="37" s="1"/>
  <c r="AF723" i="37"/>
  <c r="BF427" i="37"/>
  <c r="AF349" i="37"/>
  <c r="AF429" i="37"/>
  <c r="AF714" i="37"/>
  <c r="AF655" i="37"/>
  <c r="BF509" i="37"/>
  <c r="AZ624" i="37"/>
  <c r="BA624" i="37" s="1"/>
  <c r="AS624" i="37"/>
  <c r="AT624" i="37" s="1"/>
  <c r="AD624" i="37"/>
  <c r="AE624" i="37" s="1"/>
  <c r="BF451" i="37"/>
  <c r="BD176" i="37"/>
  <c r="AF369" i="37"/>
  <c r="AS319" i="37"/>
  <c r="AT319" i="37" s="1"/>
  <c r="AZ319" i="37"/>
  <c r="BA319" i="37" s="1"/>
  <c r="AD319" i="37"/>
  <c r="AE319" i="37" s="1"/>
  <c r="BF611" i="37"/>
  <c r="AZ395" i="37"/>
  <c r="BA395" i="37" s="1"/>
  <c r="AS395" i="37"/>
  <c r="AT395" i="37" s="1"/>
  <c r="AD395" i="37"/>
  <c r="AE395" i="37" s="1"/>
  <c r="BF452" i="37"/>
  <c r="AF527" i="37"/>
  <c r="AF565" i="37"/>
  <c r="AF575" i="37"/>
  <c r="BF506" i="37"/>
  <c r="AF398" i="37"/>
  <c r="AF332" i="37"/>
  <c r="AZ635" i="37"/>
  <c r="BA635" i="37" s="1"/>
  <c r="AS635" i="37"/>
  <c r="AT635" i="37" s="1"/>
  <c r="AD635" i="37"/>
  <c r="AE635" i="37" s="1"/>
  <c r="AZ484" i="37"/>
  <c r="BA484" i="37" s="1"/>
  <c r="AS484" i="37"/>
  <c r="AT484" i="37" s="1"/>
  <c r="AD484" i="37"/>
  <c r="AE484" i="37" s="1"/>
  <c r="AS509" i="37"/>
  <c r="AT509" i="37" s="1"/>
  <c r="AZ509" i="37"/>
  <c r="BA509" i="37" s="1"/>
  <c r="AD509" i="37"/>
  <c r="AE509" i="37" s="1"/>
  <c r="AF437" i="37"/>
  <c r="AF355" i="37"/>
  <c r="AF710" i="37"/>
  <c r="BF624" i="37"/>
  <c r="AF642" i="37"/>
  <c r="AF577" i="37"/>
  <c r="AZ451" i="37"/>
  <c r="BA451" i="37" s="1"/>
  <c r="AS451" i="37"/>
  <c r="AT451" i="37" s="1"/>
  <c r="AD451" i="37"/>
  <c r="AF480" i="37"/>
  <c r="AQ176" i="37"/>
  <c r="AP98" i="37"/>
  <c r="AW166" i="37"/>
  <c r="AQ199" i="37"/>
  <c r="BC52" i="37"/>
  <c r="AX199" i="37"/>
  <c r="AR99" i="37"/>
  <c r="AP158" i="37"/>
  <c r="AY288" i="37"/>
  <c r="BB288" i="37"/>
  <c r="AP182" i="37"/>
  <c r="AQ39" i="37"/>
  <c r="AO190" i="37"/>
  <c r="AF725" i="37"/>
  <c r="AS528" i="37"/>
  <c r="AT528" i="37" s="1"/>
  <c r="AZ528" i="37"/>
  <c r="BA528" i="37" s="1"/>
  <c r="AD528" i="37"/>
  <c r="AE528" i="37" s="1"/>
  <c r="AF387" i="37"/>
  <c r="AF568" i="37"/>
  <c r="AZ506" i="37"/>
  <c r="BA506" i="37" s="1"/>
  <c r="AS506" i="37"/>
  <c r="AT506" i="37" s="1"/>
  <c r="AD506" i="37"/>
  <c r="AE506" i="37" s="1"/>
  <c r="BF391" i="37"/>
  <c r="BF631" i="37"/>
  <c r="AF380" i="37"/>
  <c r="AF544" i="37"/>
  <c r="AF610" i="37"/>
  <c r="AS413" i="37"/>
  <c r="AT413" i="37" s="1"/>
  <c r="AZ413" i="37"/>
  <c r="BA413" i="37" s="1"/>
  <c r="AD413" i="37"/>
  <c r="AE413" i="37" s="1"/>
  <c r="AF608" i="37"/>
  <c r="AF328" i="37"/>
  <c r="AS551" i="37"/>
  <c r="AT551" i="37" s="1"/>
  <c r="AZ551" i="37"/>
  <c r="BA551" i="37" s="1"/>
  <c r="AD551" i="37"/>
  <c r="AE551" i="37" s="1"/>
  <c r="BF472" i="37"/>
  <c r="BF515" i="37"/>
  <c r="AF697" i="37"/>
  <c r="AF604" i="37"/>
  <c r="AS656" i="37"/>
  <c r="AT656" i="37" s="1"/>
  <c r="AZ656" i="37"/>
  <c r="BA656" i="37" s="1"/>
  <c r="AD656" i="37"/>
  <c r="AE656" i="37" s="1"/>
  <c r="AF419" i="37"/>
  <c r="AW182" i="37"/>
  <c r="AX39" i="37"/>
  <c r="BF440" i="37"/>
  <c r="AF687" i="37"/>
  <c r="AE455" i="37"/>
  <c r="AF455" i="37"/>
  <c r="AS631" i="37"/>
  <c r="AT631" i="37" s="1"/>
  <c r="AZ631" i="37"/>
  <c r="BA631" i="37" s="1"/>
  <c r="AD631" i="37"/>
  <c r="AE631" i="37" s="1"/>
  <c r="AF736" i="37"/>
  <c r="AZ706" i="37"/>
  <c r="BA706" i="37" s="1"/>
  <c r="AS706" i="37"/>
  <c r="AT706" i="37" s="1"/>
  <c r="AD706" i="37"/>
  <c r="AE706" i="37" s="1"/>
  <c r="AF503" i="37"/>
  <c r="AF626" i="37"/>
  <c r="AF517" i="37"/>
  <c r="AL385" i="37"/>
  <c r="AM385" i="37" s="1"/>
  <c r="BF413" i="37"/>
  <c r="AF411" i="37"/>
  <c r="AS309" i="37"/>
  <c r="AT309" i="37" s="1"/>
  <c r="AZ309" i="37"/>
  <c r="BA309" i="37" s="1"/>
  <c r="AD309" i="37"/>
  <c r="AE309" i="37" s="1"/>
  <c r="AZ726" i="37"/>
  <c r="BA726" i="37" s="1"/>
  <c r="AS726" i="37"/>
  <c r="AT726" i="37" s="1"/>
  <c r="AD726" i="37"/>
  <c r="AE726" i="37" s="1"/>
  <c r="AF406" i="37"/>
  <c r="AF603" i="37"/>
  <c r="AS472" i="37"/>
  <c r="AT472" i="37" s="1"/>
  <c r="AZ472" i="37"/>
  <c r="BA472" i="37" s="1"/>
  <c r="AD472" i="37"/>
  <c r="AE472" i="37" s="1"/>
  <c r="AF602" i="37"/>
  <c r="AS495" i="37"/>
  <c r="AT495" i="37" s="1"/>
  <c r="AZ495" i="37"/>
  <c r="BA495" i="37" s="1"/>
  <c r="AD495" i="37"/>
  <c r="AE495" i="37" s="1"/>
  <c r="AE462" i="37"/>
  <c r="AF462" i="37"/>
  <c r="AZ510" i="37"/>
  <c r="BA510" i="37" s="1"/>
  <c r="AS510" i="37"/>
  <c r="AT510" i="37" s="1"/>
  <c r="AD510" i="37"/>
  <c r="AE510" i="37" s="1"/>
  <c r="AO100" i="37"/>
  <c r="AF321" i="37"/>
  <c r="AF540" i="37"/>
  <c r="AF333" i="37"/>
  <c r="AS365" i="37"/>
  <c r="AT365" i="37" s="1"/>
  <c r="AZ365" i="37"/>
  <c r="BA365" i="37" s="1"/>
  <c r="AD365" i="37"/>
  <c r="AE365" i="37" s="1"/>
  <c r="AZ420" i="37"/>
  <c r="BA420" i="37" s="1"/>
  <c r="AS420" i="37"/>
  <c r="AT420" i="37" s="1"/>
  <c r="AD420" i="37"/>
  <c r="AE420" i="37" s="1"/>
  <c r="BF482" i="37"/>
  <c r="AF654" i="37"/>
  <c r="AE460" i="37"/>
  <c r="AF460" i="37"/>
  <c r="BF309" i="37"/>
  <c r="AP166" i="37"/>
  <c r="BD199" i="37"/>
  <c r="AC63" i="37"/>
  <c r="AX41" i="37"/>
  <c r="AX87" i="37"/>
  <c r="AO102" i="37"/>
  <c r="BD161" i="37"/>
  <c r="BF161" i="37" s="1"/>
  <c r="AV115" i="37"/>
  <c r="BB73" i="37"/>
  <c r="AX251" i="37"/>
  <c r="AV72" i="37"/>
  <c r="AP172" i="37"/>
  <c r="AD32" i="37"/>
  <c r="AW243" i="37"/>
  <c r="AV100" i="37"/>
  <c r="AS639" i="37"/>
  <c r="AT639" i="37" s="1"/>
  <c r="AZ639" i="37"/>
  <c r="BA639" i="37" s="1"/>
  <c r="AD639" i="37"/>
  <c r="AE639" i="37" s="1"/>
  <c r="BF680" i="37"/>
  <c r="AF430" i="37"/>
  <c r="BF365" i="37"/>
  <c r="BF420" i="37"/>
  <c r="AF501" i="37"/>
  <c r="BF556" i="37"/>
  <c r="BF635" i="37"/>
  <c r="AZ594" i="37"/>
  <c r="BA594" i="37" s="1"/>
  <c r="AS594" i="37"/>
  <c r="AT594" i="37" s="1"/>
  <c r="AD594" i="37"/>
  <c r="AE594" i="37" s="1"/>
  <c r="AF546" i="37"/>
  <c r="AF589" i="37"/>
  <c r="AS301" i="37"/>
  <c r="AT301" i="37" s="1"/>
  <c r="AZ301" i="37"/>
  <c r="BA301" i="37" s="1"/>
  <c r="AD301" i="37"/>
  <c r="AE301" i="37" s="1"/>
  <c r="AF623" i="37"/>
  <c r="AS647" i="37"/>
  <c r="AT647" i="37" s="1"/>
  <c r="AZ647" i="37"/>
  <c r="BA647" i="37" s="1"/>
  <c r="AD647" i="37"/>
  <c r="AE647" i="37" s="1"/>
  <c r="AF400" i="37"/>
  <c r="AL721" i="37"/>
  <c r="AM721" i="37" s="1"/>
  <c r="AF513" i="37"/>
  <c r="AF311" i="37"/>
  <c r="AS338" i="37"/>
  <c r="AT338" i="37" s="1"/>
  <c r="AZ338" i="37"/>
  <c r="BA338" i="37" s="1"/>
  <c r="AD338" i="37"/>
  <c r="AE338" i="37" s="1"/>
  <c r="AO242" i="37"/>
  <c r="BC166" i="37"/>
  <c r="AY27" i="37"/>
  <c r="AC115" i="37"/>
  <c r="AZ115" i="37" s="1"/>
  <c r="AO72" i="37"/>
  <c r="AQ98" i="37"/>
  <c r="AR266" i="37"/>
  <c r="BB98" i="37"/>
  <c r="BD98" i="37"/>
  <c r="BB63" i="37"/>
  <c r="BF63" i="37" s="1"/>
  <c r="AC98" i="37"/>
  <c r="AZ98" i="37" s="1"/>
  <c r="AQ41" i="37"/>
  <c r="BD87" i="37"/>
  <c r="BB102" i="37"/>
  <c r="AQ161" i="37"/>
  <c r="BB115" i="37"/>
  <c r="AO73" i="37"/>
  <c r="BD251" i="37"/>
  <c r="AQ231" i="37"/>
  <c r="AX172" i="37"/>
  <c r="AF542" i="37"/>
  <c r="AF700" i="37"/>
  <c r="BF639" i="37"/>
  <c r="BF468" i="37"/>
  <c r="AZ680" i="37"/>
  <c r="BA680" i="37" s="1"/>
  <c r="AS680" i="37"/>
  <c r="AT680" i="37" s="1"/>
  <c r="AD680" i="37"/>
  <c r="AE680" i="37" s="1"/>
  <c r="AS325" i="37"/>
  <c r="AT325" i="37" s="1"/>
  <c r="AZ325" i="37"/>
  <c r="BA325" i="37" s="1"/>
  <c r="AD325" i="37"/>
  <c r="AE325" i="37" s="1"/>
  <c r="AS556" i="37"/>
  <c r="AT556" i="37" s="1"/>
  <c r="AZ556" i="37"/>
  <c r="BA556" i="37" s="1"/>
  <c r="AD556" i="37"/>
  <c r="AE556" i="37" s="1"/>
  <c r="AS617" i="37"/>
  <c r="AT617" i="37" s="1"/>
  <c r="AZ617" i="37"/>
  <c r="BA617" i="37" s="1"/>
  <c r="AD617" i="37"/>
  <c r="AE617" i="37" s="1"/>
  <c r="AF498" i="37"/>
  <c r="AF679" i="37"/>
  <c r="AS740" i="37"/>
  <c r="AT740" i="37" s="1"/>
  <c r="AZ740" i="37"/>
  <c r="BA740" i="37" s="1"/>
  <c r="AD740" i="37"/>
  <c r="AE740" i="37" s="1"/>
  <c r="AF543" i="37"/>
  <c r="AZ312" i="37"/>
  <c r="BA312" i="37" s="1"/>
  <c r="AS312" i="37"/>
  <c r="AT312" i="37" s="1"/>
  <c r="AD312" i="37"/>
  <c r="AE312" i="37" s="1"/>
  <c r="AF593" i="37"/>
  <c r="AS570" i="37"/>
  <c r="AT570" i="37" s="1"/>
  <c r="AZ570" i="37"/>
  <c r="BA570" i="37" s="1"/>
  <c r="AD570" i="37"/>
  <c r="AE570" i="37" s="1"/>
  <c r="AF370" i="37"/>
  <c r="AF394" i="37"/>
  <c r="AF300" i="37"/>
  <c r="AF327" i="37"/>
  <c r="BF647" i="37"/>
  <c r="BF656" i="37"/>
  <c r="AO4" i="37"/>
  <c r="AP137" i="37"/>
  <c r="AO115" i="37"/>
  <c r="AQ251" i="37"/>
  <c r="AW21" i="37"/>
  <c r="AQ172" i="37"/>
  <c r="AW267" i="37"/>
  <c r="AF660" i="37"/>
  <c r="AS468" i="37"/>
  <c r="AT468" i="37" s="1"/>
  <c r="AZ468" i="37"/>
  <c r="BA468" i="37" s="1"/>
  <c r="AD468" i="37"/>
  <c r="AE468" i="37" s="1"/>
  <c r="AF711" i="37"/>
  <c r="AZ377" i="37"/>
  <c r="BA377" i="37" s="1"/>
  <c r="AS377" i="37"/>
  <c r="AT377" i="37" s="1"/>
  <c r="AD377" i="37"/>
  <c r="AE377" i="37" s="1"/>
  <c r="AF529" i="37"/>
  <c r="AF521" i="37"/>
  <c r="AF465" i="37"/>
  <c r="AE465" i="37"/>
  <c r="AF531" i="37"/>
  <c r="AF554" i="37"/>
  <c r="BF570" i="37"/>
  <c r="AF435" i="37"/>
  <c r="AF461" i="37"/>
  <c r="AE461" i="37"/>
  <c r="AF486" i="37"/>
  <c r="AF630" i="37"/>
  <c r="AF524" i="37"/>
  <c r="AS526" i="37"/>
  <c r="AT526" i="37" s="1"/>
  <c r="AZ526" i="37"/>
  <c r="BA526" i="37" s="1"/>
  <c r="AD526" i="37"/>
  <c r="AE526" i="37" s="1"/>
  <c r="BF510" i="37"/>
  <c r="AR43" i="37"/>
  <c r="AR9" i="37"/>
  <c r="BC21" i="37"/>
  <c r="AW298" i="37"/>
  <c r="AF718" i="37"/>
  <c r="AF303" i="37"/>
  <c r="AZ340" i="37"/>
  <c r="BA340" i="37" s="1"/>
  <c r="AS340" i="37"/>
  <c r="AT340" i="37" s="1"/>
  <c r="AD340" i="37"/>
  <c r="AE340" i="37" s="1"/>
  <c r="AF704" i="37"/>
  <c r="AF512" i="37"/>
  <c r="AZ534" i="37"/>
  <c r="BA534" i="37" s="1"/>
  <c r="AS534" i="37"/>
  <c r="AT534" i="37" s="1"/>
  <c r="AD534" i="37"/>
  <c r="AE534" i="37" s="1"/>
  <c r="AF578" i="37"/>
  <c r="AF549" i="37"/>
  <c r="AF612" i="37"/>
  <c r="AF417" i="37"/>
  <c r="AS329" i="37"/>
  <c r="AT329" i="37" s="1"/>
  <c r="AZ329" i="37"/>
  <c r="BA329" i="37" s="1"/>
  <c r="AD329" i="37"/>
  <c r="AE329" i="37" s="1"/>
  <c r="AS613" i="37"/>
  <c r="AT613" i="37" s="1"/>
  <c r="AZ613" i="37"/>
  <c r="BA613" i="37" s="1"/>
  <c r="AD613" i="37"/>
  <c r="AE613" i="37" s="1"/>
  <c r="AF595" i="37"/>
  <c r="AF448" i="37"/>
  <c r="AE448" i="37"/>
  <c r="AZ705" i="37"/>
  <c r="BA705" i="37" s="1"/>
  <c r="AS705" i="37"/>
  <c r="AT705" i="37" s="1"/>
  <c r="AD705" i="37"/>
  <c r="AE705" i="37" s="1"/>
  <c r="BF526" i="37"/>
  <c r="AF421" i="37"/>
  <c r="AF682" i="37"/>
  <c r="AC134" i="37"/>
  <c r="AZ134" i="37" s="1"/>
  <c r="AW137" i="37"/>
  <c r="BC137" i="37"/>
  <c r="AY43" i="37"/>
  <c r="AC255" i="37"/>
  <c r="AZ255" i="37" s="1"/>
  <c r="AC43" i="37"/>
  <c r="AY9" i="37"/>
  <c r="AP21" i="37"/>
  <c r="AP298" i="37"/>
  <c r="AP129" i="37"/>
  <c r="AP162" i="37"/>
  <c r="AF539" i="37"/>
  <c r="AS496" i="37"/>
  <c r="AT496" i="37" s="1"/>
  <c r="AZ496" i="37"/>
  <c r="BA496" i="37" s="1"/>
  <c r="AD496" i="37"/>
  <c r="AE496" i="37" s="1"/>
  <c r="AS658" i="37"/>
  <c r="AT658" i="37" s="1"/>
  <c r="AZ658" i="37"/>
  <c r="BA658" i="37" s="1"/>
  <c r="AD658" i="37"/>
  <c r="AE658" i="37" s="1"/>
  <c r="BF470" i="37"/>
  <c r="AF541" i="37"/>
  <c r="AF607" i="37"/>
  <c r="AF439" i="37"/>
  <c r="BF551" i="37"/>
  <c r="AS580" i="37"/>
  <c r="AT580" i="37" s="1"/>
  <c r="AZ580" i="37"/>
  <c r="BA580" i="37" s="1"/>
  <c r="AD580" i="37"/>
  <c r="AE580" i="37" s="1"/>
  <c r="AS392" i="37"/>
  <c r="AT392" i="37" s="1"/>
  <c r="AZ392" i="37"/>
  <c r="BA392" i="37" s="1"/>
  <c r="AD392" i="37"/>
  <c r="AE392" i="37" s="1"/>
  <c r="AE459" i="37"/>
  <c r="AF459" i="37"/>
  <c r="AS555" i="37"/>
  <c r="AT555" i="37" s="1"/>
  <c r="AZ555" i="37"/>
  <c r="BA555" i="37" s="1"/>
  <c r="AD555" i="37"/>
  <c r="AE555" i="37" s="1"/>
  <c r="AF676" i="37"/>
  <c r="BF301" i="37"/>
  <c r="AS730" i="37"/>
  <c r="AT730" i="37" s="1"/>
  <c r="AZ730" i="37"/>
  <c r="BA730" i="37" s="1"/>
  <c r="AD730" i="37"/>
  <c r="AE730" i="37" s="1"/>
  <c r="AS423" i="37"/>
  <c r="AT423" i="37" s="1"/>
  <c r="AZ423" i="37"/>
  <c r="BA423" i="37" s="1"/>
  <c r="AD423" i="37"/>
  <c r="AE423" i="37" s="1"/>
  <c r="AW103" i="37"/>
  <c r="BC298" i="37"/>
  <c r="AW129" i="37"/>
  <c r="AW162" i="37"/>
  <c r="BF661" i="37"/>
  <c r="AF689" i="37"/>
  <c r="AS470" i="37"/>
  <c r="AT470" i="37" s="1"/>
  <c r="AZ470" i="37"/>
  <c r="BA470" i="37" s="1"/>
  <c r="AD470" i="37"/>
  <c r="AE470" i="37" s="1"/>
  <c r="AS601" i="37"/>
  <c r="AT601" i="37" s="1"/>
  <c r="AZ601" i="37"/>
  <c r="BA601" i="37" s="1"/>
  <c r="AD601" i="37"/>
  <c r="AE601" i="37" s="1"/>
  <c r="AF650" i="37"/>
  <c r="AF620" i="37"/>
  <c r="AF494" i="37"/>
  <c r="AF675" i="37"/>
  <c r="BF740" i="37"/>
  <c r="AZ699" i="37"/>
  <c r="BA699" i="37" s="1"/>
  <c r="AS699" i="37"/>
  <c r="AT699" i="37" s="1"/>
  <c r="AD699" i="37"/>
  <c r="AE699" i="37" s="1"/>
  <c r="AF491" i="37"/>
  <c r="BF580" i="37"/>
  <c r="AS416" i="37"/>
  <c r="AT416" i="37" s="1"/>
  <c r="AZ416" i="37"/>
  <c r="BA416" i="37" s="1"/>
  <c r="AD416" i="37"/>
  <c r="AE416" i="37" s="1"/>
  <c r="AF536" i="37"/>
  <c r="AZ691" i="37"/>
  <c r="BA691" i="37" s="1"/>
  <c r="AS691" i="37"/>
  <c r="AT691" i="37" s="1"/>
  <c r="AD691" i="37"/>
  <c r="AE691" i="37" s="1"/>
  <c r="AZ661" i="37"/>
  <c r="BA661" i="37" s="1"/>
  <c r="AS661" i="37"/>
  <c r="AT661" i="37" s="1"/>
  <c r="AD661" i="37"/>
  <c r="AE661" i="37" s="1"/>
  <c r="AS499" i="37"/>
  <c r="AT499" i="37" s="1"/>
  <c r="AZ499" i="37"/>
  <c r="BA499" i="37" s="1"/>
  <c r="AD499" i="37"/>
  <c r="AE499" i="37" s="1"/>
  <c r="AF564" i="37"/>
  <c r="AZ405" i="37"/>
  <c r="BA405" i="37" s="1"/>
  <c r="AS405" i="37"/>
  <c r="AT405" i="37" s="1"/>
  <c r="AD405" i="37"/>
  <c r="AE405" i="37" s="1"/>
  <c r="AF695" i="37"/>
  <c r="AF576" i="37"/>
  <c r="BF534" i="37"/>
  <c r="BF434" i="37"/>
  <c r="AS481" i="37"/>
  <c r="AT481" i="37" s="1"/>
  <c r="AZ481" i="37"/>
  <c r="BA481" i="37" s="1"/>
  <c r="AD481" i="37"/>
  <c r="AE481" i="37" s="1"/>
  <c r="AZ693" i="37"/>
  <c r="BA693" i="37" s="1"/>
  <c r="AS693" i="37"/>
  <c r="AT693" i="37" s="1"/>
  <c r="AD693" i="37"/>
  <c r="AE693" i="37" s="1"/>
  <c r="BF368" i="37"/>
  <c r="AF516" i="37"/>
  <c r="AO269" i="37"/>
  <c r="AF677" i="37"/>
  <c r="BF340" i="37"/>
  <c r="AF733" i="37"/>
  <c r="AF686" i="37"/>
  <c r="BF418" i="37"/>
  <c r="AF508" i="37"/>
  <c r="AS584" i="37"/>
  <c r="AT584" i="37" s="1"/>
  <c r="AZ584" i="37"/>
  <c r="BA584" i="37" s="1"/>
  <c r="AD584" i="37"/>
  <c r="AE584" i="37" s="1"/>
  <c r="BF505" i="37"/>
  <c r="AF615" i="37"/>
  <c r="AF628" i="37"/>
  <c r="AF674" i="37"/>
  <c r="AF579" i="37"/>
  <c r="AZ368" i="37"/>
  <c r="BA368" i="37" s="1"/>
  <c r="AS368" i="37"/>
  <c r="AT368" i="37" s="1"/>
  <c r="AD368" i="37"/>
  <c r="AE368" i="37" s="1"/>
  <c r="AF585" i="37"/>
  <c r="AZ622" i="37"/>
  <c r="BA622" i="37" s="1"/>
  <c r="AS622" i="37"/>
  <c r="AT622" i="37" s="1"/>
  <c r="AD622" i="37"/>
  <c r="AE622" i="37" s="1"/>
  <c r="AF645" i="37"/>
  <c r="AV54" i="37"/>
  <c r="AO71" i="37"/>
  <c r="AF592" i="37"/>
  <c r="AS678" i="37"/>
  <c r="AT678" i="37" s="1"/>
  <c r="AZ678" i="37"/>
  <c r="BA678" i="37" s="1"/>
  <c r="AD678" i="37"/>
  <c r="AE678" i="37" s="1"/>
  <c r="AZ315" i="37"/>
  <c r="BA315" i="37" s="1"/>
  <c r="AS315" i="37"/>
  <c r="AT315" i="37" s="1"/>
  <c r="AD315" i="37"/>
  <c r="AS473" i="37"/>
  <c r="AT473" i="37" s="1"/>
  <c r="AZ473" i="37"/>
  <c r="BA473" i="37" s="1"/>
  <c r="AD473" i="37"/>
  <c r="AE473" i="37" s="1"/>
  <c r="BF715" i="37"/>
  <c r="AL377" i="37"/>
  <c r="AM377" i="37" s="1"/>
  <c r="AS418" i="37"/>
  <c r="AT418" i="37" s="1"/>
  <c r="AZ418" i="37"/>
  <c r="BA418" i="37" s="1"/>
  <c r="AD418" i="37"/>
  <c r="AE418" i="37" s="1"/>
  <c r="AF738" i="37"/>
  <c r="AS505" i="37"/>
  <c r="AT505" i="37" s="1"/>
  <c r="AZ505" i="37"/>
  <c r="BA505" i="37" s="1"/>
  <c r="AD505" i="37"/>
  <c r="AE505" i="37" s="1"/>
  <c r="AF346" i="37"/>
  <c r="AF591" i="37"/>
  <c r="AZ475" i="37"/>
  <c r="BA475" i="37" s="1"/>
  <c r="AS475" i="37"/>
  <c r="AT475" i="37" s="1"/>
  <c r="AD475" i="37"/>
  <c r="AE475" i="37" s="1"/>
  <c r="AF547" i="37"/>
  <c r="AF361" i="37"/>
  <c r="AF362" i="37"/>
  <c r="AF571" i="37"/>
  <c r="BB54" i="37"/>
  <c r="AV71" i="37"/>
  <c r="BF343" i="37"/>
  <c r="AL317" i="37"/>
  <c r="AM317" i="37" s="1"/>
  <c r="AS507" i="37"/>
  <c r="AT507" i="37" s="1"/>
  <c r="AZ507" i="37"/>
  <c r="BA507" i="37" s="1"/>
  <c r="AD507" i="37"/>
  <c r="AE507" i="37" s="1"/>
  <c r="AZ715" i="37"/>
  <c r="BA715" i="37" s="1"/>
  <c r="AS715" i="37"/>
  <c r="AT715" i="37" s="1"/>
  <c r="AD715" i="37"/>
  <c r="AE715" i="37" s="1"/>
  <c r="AF388" i="37"/>
  <c r="AF425" i="37"/>
  <c r="AS533" i="37"/>
  <c r="AT533" i="37" s="1"/>
  <c r="AZ533" i="37"/>
  <c r="BA533" i="37" s="1"/>
  <c r="AD533" i="37"/>
  <c r="AE533" i="37" s="1"/>
  <c r="BF699" i="37"/>
  <c r="AF702" i="37"/>
  <c r="AF364" i="37"/>
  <c r="AS518" i="37"/>
  <c r="AT518" i="37" s="1"/>
  <c r="AZ518" i="37"/>
  <c r="BA518" i="37" s="1"/>
  <c r="AD518" i="37"/>
  <c r="AE518" i="37" s="1"/>
  <c r="BF299" i="37"/>
  <c r="AF652" i="37"/>
  <c r="AE441" i="37"/>
  <c r="AF441" i="37"/>
  <c r="AS386" i="37"/>
  <c r="AT386" i="37" s="1"/>
  <c r="AZ386" i="37"/>
  <c r="BA386" i="37" s="1"/>
  <c r="AD386" i="37"/>
  <c r="AE386" i="37" s="1"/>
  <c r="AF701" i="37"/>
  <c r="AS343" i="37"/>
  <c r="AT343" i="37" s="1"/>
  <c r="AZ343" i="37"/>
  <c r="BA343" i="37" s="1"/>
  <c r="AD343" i="37"/>
  <c r="AE343" i="37" s="1"/>
  <c r="AS374" i="37"/>
  <c r="AT374" i="37" s="1"/>
  <c r="AZ374" i="37"/>
  <c r="BA374" i="37" s="1"/>
  <c r="AD374" i="37"/>
  <c r="AE374" i="37" s="1"/>
  <c r="AF731" i="37"/>
  <c r="BF405" i="37"/>
  <c r="AS372" i="37"/>
  <c r="AT372" i="37" s="1"/>
  <c r="AZ372" i="37"/>
  <c r="BA372" i="37" s="1"/>
  <c r="AD372" i="37"/>
  <c r="AE372" i="37" s="1"/>
  <c r="AF567" i="37"/>
  <c r="AF560" i="37"/>
  <c r="AZ434" i="37"/>
  <c r="BA434" i="37" s="1"/>
  <c r="AS434" i="37"/>
  <c r="AT434" i="37" s="1"/>
  <c r="AD434" i="37"/>
  <c r="AE434" i="37" s="1"/>
  <c r="AS582" i="37"/>
  <c r="AT582" i="37" s="1"/>
  <c r="AZ582" i="37"/>
  <c r="BA582" i="37" s="1"/>
  <c r="AD582" i="37"/>
  <c r="AE582" i="37" s="1"/>
  <c r="AF716" i="37"/>
  <c r="BF502" i="37"/>
  <c r="AF363" i="37"/>
  <c r="AF713" i="37"/>
  <c r="AF353" i="37"/>
  <c r="AZ637" i="37"/>
  <c r="BA637" i="37" s="1"/>
  <c r="AS637" i="37"/>
  <c r="AT637" i="37" s="1"/>
  <c r="AD637" i="37"/>
  <c r="AE637" i="37" s="1"/>
  <c r="AF644" i="37"/>
  <c r="AP103" i="37"/>
  <c r="AQ285" i="37"/>
  <c r="AX285" i="37"/>
  <c r="AR255" i="37"/>
  <c r="AD256" i="37"/>
  <c r="BB71" i="37"/>
  <c r="AS256" i="37"/>
  <c r="AT256" i="37" s="1"/>
  <c r="AY137" i="37"/>
  <c r="AW276" i="37"/>
  <c r="BD247" i="37"/>
  <c r="AP9" i="37"/>
  <c r="AW193" i="37"/>
  <c r="AV283" i="37"/>
  <c r="AW54" i="37"/>
  <c r="BB19" i="37"/>
  <c r="BF19" i="37" s="1"/>
  <c r="AY243" i="37"/>
  <c r="AX34" i="37"/>
  <c r="BC192" i="37"/>
  <c r="AP229" i="37"/>
  <c r="AO133" i="37"/>
  <c r="AY188" i="37"/>
  <c r="AC71" i="37"/>
  <c r="AS71" i="37" s="1"/>
  <c r="AS741" i="37"/>
  <c r="AT741" i="37" s="1"/>
  <c r="AZ741" i="37"/>
  <c r="BA741" i="37" s="1"/>
  <c r="AD741" i="37"/>
  <c r="AE741" i="37" s="1"/>
  <c r="AF414" i="37"/>
  <c r="BF664" i="37"/>
  <c r="AF653" i="37"/>
  <c r="BF372" i="37"/>
  <c r="AS482" i="37"/>
  <c r="AT482" i="37" s="1"/>
  <c r="AZ482" i="37"/>
  <c r="BA482" i="37" s="1"/>
  <c r="AD482" i="37"/>
  <c r="AE482" i="37" s="1"/>
  <c r="BF684" i="37"/>
  <c r="BF582" i="37"/>
  <c r="AL443" i="37"/>
  <c r="AM443" i="37" s="1"/>
  <c r="BF584" i="37"/>
  <c r="BF354" i="37"/>
  <c r="AS502" i="37"/>
  <c r="AT502" i="37" s="1"/>
  <c r="AZ502" i="37"/>
  <c r="BA502" i="37" s="1"/>
  <c r="AD502" i="37"/>
  <c r="AE502" i="37" s="1"/>
  <c r="AS685" i="37"/>
  <c r="AT685" i="37" s="1"/>
  <c r="AZ685" i="37"/>
  <c r="BA685" i="37" s="1"/>
  <c r="AD685" i="37"/>
  <c r="AE685" i="37" s="1"/>
  <c r="AF466" i="37"/>
  <c r="AF722" i="37"/>
  <c r="BF637" i="37"/>
  <c r="AF640" i="37"/>
  <c r="AF573" i="37"/>
  <c r="AS681" i="37"/>
  <c r="AT681" i="37" s="1"/>
  <c r="AZ681" i="37"/>
  <c r="BA681" i="37" s="1"/>
  <c r="AD681" i="37"/>
  <c r="AE681" i="37" s="1"/>
  <c r="AF558" i="37"/>
  <c r="BF648" i="37"/>
  <c r="AZ664" i="37"/>
  <c r="BA664" i="37" s="1"/>
  <c r="AS664" i="37"/>
  <c r="AT664" i="37" s="1"/>
  <c r="AD664" i="37"/>
  <c r="AE664" i="37" s="1"/>
  <c r="AF379" i="37"/>
  <c r="AF599" i="37"/>
  <c r="BF315" i="37"/>
  <c r="BF473" i="37"/>
  <c r="AS684" i="37"/>
  <c r="AT684" i="37" s="1"/>
  <c r="AZ684" i="37"/>
  <c r="BA684" i="37" s="1"/>
  <c r="AD684" i="37"/>
  <c r="AE684" i="37" s="1"/>
  <c r="BF463" i="37"/>
  <c r="AS354" i="37"/>
  <c r="AT354" i="37" s="1"/>
  <c r="AZ354" i="37"/>
  <c r="BA354" i="37" s="1"/>
  <c r="AD354" i="37"/>
  <c r="AE354" i="37" s="1"/>
  <c r="AF532" i="37"/>
  <c r="AF348" i="37"/>
  <c r="AS719" i="37"/>
  <c r="AT719" i="37" s="1"/>
  <c r="AZ719" i="37"/>
  <c r="BA719" i="37" s="1"/>
  <c r="AD719" i="37"/>
  <c r="AE719" i="37" s="1"/>
  <c r="BF475" i="37"/>
  <c r="AF632" i="37"/>
  <c r="AZ381" i="37"/>
  <c r="BA381" i="37" s="1"/>
  <c r="AS381" i="37"/>
  <c r="AT381" i="37" s="1"/>
  <c r="AD381" i="37"/>
  <c r="AE381" i="37" s="1"/>
  <c r="AE449" i="37"/>
  <c r="AF449" i="37"/>
  <c r="AF609" i="37"/>
  <c r="BF681" i="37"/>
  <c r="AS320" i="37"/>
  <c r="AT320" i="37" s="1"/>
  <c r="AZ320" i="37"/>
  <c r="BA320" i="37" s="1"/>
  <c r="AD320" i="37"/>
  <c r="AE320" i="37" s="1"/>
  <c r="AF469" i="37"/>
  <c r="BC103" i="37"/>
  <c r="BF103" i="37" s="1"/>
  <c r="AR137" i="37"/>
  <c r="AC166" i="37"/>
  <c r="AZ166" i="37" s="1"/>
  <c r="AO54" i="37"/>
  <c r="AV133" i="37"/>
  <c r="AO27" i="37"/>
  <c r="AQ137" i="37"/>
  <c r="AQ134" i="37"/>
  <c r="AO261" i="37"/>
  <c r="AW15" i="37"/>
  <c r="AR115" i="37"/>
  <c r="AW68" i="37"/>
  <c r="AP54" i="37"/>
  <c r="AO214" i="37"/>
  <c r="AS648" i="37"/>
  <c r="AT648" i="37" s="1"/>
  <c r="AZ648" i="37"/>
  <c r="BA648" i="37" s="1"/>
  <c r="AD648" i="37"/>
  <c r="AE648" i="37" s="1"/>
  <c r="AF358" i="37"/>
  <c r="AF487" i="37"/>
  <c r="AS467" i="37"/>
  <c r="AT467" i="37" s="1"/>
  <c r="AZ467" i="37"/>
  <c r="BA467" i="37" s="1"/>
  <c r="AD467" i="37"/>
  <c r="AE467" i="37" s="1"/>
  <c r="AS562" i="37"/>
  <c r="AT562" i="37" s="1"/>
  <c r="AZ562" i="37"/>
  <c r="BA562" i="37" s="1"/>
  <c r="AD562" i="37"/>
  <c r="AE562" i="37" s="1"/>
  <c r="AS463" i="37"/>
  <c r="AT463" i="37" s="1"/>
  <c r="AZ463" i="37"/>
  <c r="BA463" i="37" s="1"/>
  <c r="AD463" i="37"/>
  <c r="AF378" i="37"/>
  <c r="AF404" i="37"/>
  <c r="AS443" i="37"/>
  <c r="AT443" i="37" s="1"/>
  <c r="AZ443" i="37"/>
  <c r="BA443" i="37" s="1"/>
  <c r="AD443" i="37"/>
  <c r="AF670" i="37"/>
  <c r="AF359" i="37"/>
  <c r="AF728" i="37"/>
  <c r="BF490" i="37"/>
  <c r="BF518" i="37"/>
  <c r="AS299" i="37"/>
  <c r="AT299" i="37" s="1"/>
  <c r="AZ299" i="37"/>
  <c r="BA299" i="37" s="1"/>
  <c r="AD299" i="37"/>
  <c r="AE299" i="37" s="1"/>
  <c r="BF719" i="37"/>
  <c r="AF587" i="37"/>
  <c r="AF530" i="37"/>
  <c r="AS520" i="37"/>
  <c r="AT520" i="37" s="1"/>
  <c r="AZ520" i="37"/>
  <c r="BA520" i="37" s="1"/>
  <c r="AD520" i="37"/>
  <c r="AE520" i="37" s="1"/>
  <c r="AS446" i="37"/>
  <c r="AT446" i="37" s="1"/>
  <c r="AZ446" i="37"/>
  <c r="BA446" i="37" s="1"/>
  <c r="AD446" i="37"/>
  <c r="AS553" i="37"/>
  <c r="AT553" i="37" s="1"/>
  <c r="AZ553" i="37"/>
  <c r="BA553" i="37" s="1"/>
  <c r="AD553" i="37"/>
  <c r="AE553" i="37" s="1"/>
  <c r="BF386" i="37"/>
  <c r="AF646" i="37"/>
  <c r="AF412" i="37"/>
  <c r="AZ389" i="37"/>
  <c r="BA389" i="37" s="1"/>
  <c r="AS389" i="37"/>
  <c r="AT389" i="37" s="1"/>
  <c r="AD389" i="37"/>
  <c r="AE389" i="37" s="1"/>
  <c r="AO283" i="37"/>
  <c r="AY255" i="37"/>
  <c r="BD134" i="37"/>
  <c r="BF134" i="37" s="1"/>
  <c r="BB283" i="37"/>
  <c r="AP192" i="37"/>
  <c r="AV214" i="37"/>
  <c r="BB27" i="37"/>
  <c r="AV4" i="37"/>
  <c r="AX137" i="37"/>
  <c r="AX134" i="37"/>
  <c r="AO154" i="37"/>
  <c r="AY115" i="37"/>
  <c r="AX277" i="37"/>
  <c r="AP68" i="37"/>
  <c r="AY72" i="37"/>
  <c r="AY192" i="37"/>
  <c r="AC83" i="37"/>
  <c r="AZ83" i="37" s="1"/>
  <c r="AR148" i="37"/>
  <c r="BF280" i="37"/>
  <c r="AS720" i="37"/>
  <c r="AT720" i="37" s="1"/>
  <c r="AZ720" i="37"/>
  <c r="BA720" i="37" s="1"/>
  <c r="AD720" i="37"/>
  <c r="AE720" i="37" s="1"/>
  <c r="AF339" i="37"/>
  <c r="AF597" i="37"/>
  <c r="BF374" i="37"/>
  <c r="AZ367" i="37"/>
  <c r="BA367" i="37" s="1"/>
  <c r="AS367" i="37"/>
  <c r="AT367" i="37" s="1"/>
  <c r="AD367" i="37"/>
  <c r="AE367" i="37" s="1"/>
  <c r="BF562" i="37"/>
  <c r="BF622" i="37"/>
  <c r="AF649" i="37"/>
  <c r="BF443" i="37"/>
  <c r="AS490" i="37"/>
  <c r="AT490" i="37" s="1"/>
  <c r="AZ490" i="37"/>
  <c r="BA490" i="37" s="1"/>
  <c r="AD490" i="37"/>
  <c r="AE490" i="37" s="1"/>
  <c r="AF485" i="37"/>
  <c r="BF613" i="37"/>
  <c r="BF553" i="37"/>
  <c r="BF479" i="37"/>
  <c r="AZ302" i="37"/>
  <c r="BA302" i="37" s="1"/>
  <c r="AS302" i="37"/>
  <c r="AT302" i="37" s="1"/>
  <c r="AD302" i="37"/>
  <c r="AE302" i="37" s="1"/>
  <c r="AF737" i="37"/>
  <c r="BD285" i="37"/>
  <c r="BD244" i="37"/>
  <c r="AC129" i="37"/>
  <c r="AZ129" i="37" s="1"/>
  <c r="AC82" i="37"/>
  <c r="AZ82" i="37" s="1"/>
  <c r="BD83" i="37"/>
  <c r="BB243" i="37"/>
  <c r="AC73" i="37"/>
  <c r="AZ73" i="37" s="1"/>
  <c r="BD101" i="37"/>
  <c r="BF101" i="37" s="1"/>
  <c r="BD73" i="37"/>
  <c r="BF73" i="37" s="1"/>
  <c r="BC129" i="37"/>
  <c r="BC15" i="37"/>
  <c r="AC101" i="37"/>
  <c r="AZ101" i="37" s="1"/>
  <c r="BC244" i="37"/>
  <c r="AC9" i="37"/>
  <c r="AD9" i="37" s="1"/>
  <c r="BC276" i="37"/>
  <c r="BC9" i="37"/>
  <c r="BC288" i="37"/>
  <c r="BB154" i="37"/>
  <c r="BF154" i="37" s="1"/>
  <c r="AC154" i="37"/>
  <c r="AS154" i="37" s="1"/>
  <c r="BC68" i="37"/>
  <c r="BB260" i="37"/>
  <c r="BB176" i="37"/>
  <c r="BD41" i="37"/>
  <c r="BC254" i="37"/>
  <c r="BD34" i="37"/>
  <c r="BD260" i="37"/>
  <c r="BB277" i="37"/>
  <c r="AC261" i="37"/>
  <c r="AD261" i="37" s="1"/>
  <c r="BB121" i="37"/>
  <c r="BB190" i="37"/>
  <c r="AC242" i="37"/>
  <c r="AZ242" i="37" s="1"/>
  <c r="BB8" i="37"/>
  <c r="BB26" i="37"/>
  <c r="AC8" i="37"/>
  <c r="AD8" i="37" s="1"/>
  <c r="BB214" i="37"/>
  <c r="BB261" i="37"/>
  <c r="BD172" i="37"/>
  <c r="BC182" i="37"/>
  <c r="AC11" i="37"/>
  <c r="AZ11" i="37" s="1"/>
  <c r="BB133" i="37"/>
  <c r="BD26" i="37"/>
  <c r="BD11" i="37"/>
  <c r="BF11" i="37" s="1"/>
  <c r="BC199" i="37"/>
  <c r="BC80" i="37"/>
  <c r="BC243" i="37"/>
  <c r="AL120" i="37"/>
  <c r="AM120" i="37" s="1"/>
  <c r="BD186" i="37"/>
  <c r="BB269" i="37"/>
  <c r="BD249" i="37"/>
  <c r="BD54" i="37"/>
  <c r="BB120" i="37"/>
  <c r="BF120" i="37" s="1"/>
  <c r="AC120" i="37"/>
  <c r="AS120" i="37" s="1"/>
  <c r="AC4" i="37"/>
  <c r="AZ4" i="37" s="1"/>
  <c r="BC4" i="37"/>
  <c r="BD120" i="37"/>
  <c r="BB210" i="37"/>
  <c r="BC87" i="37"/>
  <c r="BD39" i="37"/>
  <c r="BB213" i="37"/>
  <c r="BC162" i="37"/>
  <c r="BB298" i="37"/>
  <c r="AC298" i="37"/>
  <c r="AS298" i="37" s="1"/>
  <c r="BB172" i="37"/>
  <c r="AL121" i="37"/>
  <c r="AM121" i="37" s="1"/>
  <c r="BF150" i="37"/>
  <c r="BC190" i="37"/>
  <c r="BF256" i="37"/>
  <c r="AL60" i="37"/>
  <c r="AM60" i="37" s="1"/>
  <c r="AL107" i="37"/>
  <c r="AM107" i="37" s="1"/>
  <c r="AL37" i="37"/>
  <c r="AM37" i="37" s="1"/>
  <c r="AC133" i="37"/>
  <c r="AZ133" i="37" s="1"/>
  <c r="BB100" i="37"/>
  <c r="BD133" i="37"/>
  <c r="AL102" i="37"/>
  <c r="AM102" i="37" s="1"/>
  <c r="BD25" i="37"/>
  <c r="AL213" i="37"/>
  <c r="AM213" i="37" s="1"/>
  <c r="AL92" i="37"/>
  <c r="AM92" i="37" s="1"/>
  <c r="AV137" i="37"/>
  <c r="BC189" i="37"/>
  <c r="AY249" i="37"/>
  <c r="AC213" i="37"/>
  <c r="AZ213" i="37" s="1"/>
  <c r="AR249" i="37"/>
  <c r="AL197" i="37"/>
  <c r="AM197" i="37" s="1"/>
  <c r="BC95" i="37"/>
  <c r="AP95" i="37"/>
  <c r="AS150" i="37"/>
  <c r="AT150" i="37" s="1"/>
  <c r="AW95" i="37"/>
  <c r="AZ150" i="37"/>
  <c r="BA150" i="37" s="1"/>
  <c r="BB18" i="37"/>
  <c r="AO178" i="37"/>
  <c r="AO18" i="37"/>
  <c r="AV178" i="37"/>
  <c r="AV18" i="37"/>
  <c r="AW249" i="37"/>
  <c r="BB178" i="37"/>
  <c r="BC249" i="37"/>
  <c r="AV265" i="37"/>
  <c r="AC178" i="37"/>
  <c r="AZ178" i="37" s="1"/>
  <c r="AP249" i="37"/>
  <c r="BB265" i="37"/>
  <c r="AL185" i="37"/>
  <c r="AM185" i="37" s="1"/>
  <c r="AC265" i="37"/>
  <c r="AS265" i="37" s="1"/>
  <c r="AP25" i="37"/>
  <c r="AR38" i="37"/>
  <c r="AO265" i="37"/>
  <c r="AL249" i="37"/>
  <c r="AM249" i="37" s="1"/>
  <c r="AW25" i="37"/>
  <c r="AY128" i="37"/>
  <c r="AY38" i="37"/>
  <c r="AC38" i="37"/>
  <c r="AZ38" i="37" s="1"/>
  <c r="BC25" i="37"/>
  <c r="AR128" i="37"/>
  <c r="BC275" i="37"/>
  <c r="AC189" i="37"/>
  <c r="AD189" i="37" s="1"/>
  <c r="AR213" i="37"/>
  <c r="AY213" i="37"/>
  <c r="AR283" i="37"/>
  <c r="BB148" i="37"/>
  <c r="AY283" i="37"/>
  <c r="AO148" i="37"/>
  <c r="AL258" i="37"/>
  <c r="AM258" i="37" s="1"/>
  <c r="AC137" i="37"/>
  <c r="AS137" i="37" s="1"/>
  <c r="AP189" i="37"/>
  <c r="AL287" i="37"/>
  <c r="AM287" i="37" s="1"/>
  <c r="AL207" i="37"/>
  <c r="AM207" i="37" s="1"/>
  <c r="AL98" i="37"/>
  <c r="AM98" i="37" s="1"/>
  <c r="AL161" i="37"/>
  <c r="AM161" i="37" s="1"/>
  <c r="AL129" i="37"/>
  <c r="AM129" i="37" s="1"/>
  <c r="AL189" i="37"/>
  <c r="AM189" i="37" s="1"/>
  <c r="AL231" i="37"/>
  <c r="AM231" i="37" s="1"/>
  <c r="AL256" i="37"/>
  <c r="AM256" i="37" s="1"/>
  <c r="AL178" i="37"/>
  <c r="AM178" i="37" s="1"/>
  <c r="AL51" i="37"/>
  <c r="AM51" i="37" s="1"/>
  <c r="AL115" i="37"/>
  <c r="AM115" i="37" s="1"/>
  <c r="AL206" i="37"/>
  <c r="AM206" i="37" s="1"/>
  <c r="AL235" i="37"/>
  <c r="AM235" i="37" s="1"/>
  <c r="AL221" i="37"/>
  <c r="AM221" i="37" s="1"/>
  <c r="AL61" i="37"/>
  <c r="AM61" i="37" s="1"/>
  <c r="AL128" i="37"/>
  <c r="AM128" i="37" s="1"/>
  <c r="AL247" i="37"/>
  <c r="AM247" i="37" s="1"/>
  <c r="AL294" i="37"/>
  <c r="AM294" i="37" s="1"/>
  <c r="AL131" i="37"/>
  <c r="AM131" i="37" s="1"/>
  <c r="AL91" i="37"/>
  <c r="AM91" i="37" s="1"/>
  <c r="AL44" i="37"/>
  <c r="AM44" i="37" s="1"/>
  <c r="AL285" i="37"/>
  <c r="AM285" i="37" s="1"/>
  <c r="AL296" i="37"/>
  <c r="AM296" i="37" s="1"/>
  <c r="AL59" i="37"/>
  <c r="AM59" i="37" s="1"/>
  <c r="AL15" i="37"/>
  <c r="AM15" i="37" s="1"/>
  <c r="AL94" i="37"/>
  <c r="AM94" i="37" s="1"/>
  <c r="AL105" i="37"/>
  <c r="AM105" i="37" s="1"/>
  <c r="AL234" i="37"/>
  <c r="AM234" i="37" s="1"/>
  <c r="AL288" i="37"/>
  <c r="AM288" i="37" s="1"/>
  <c r="AL236" i="37"/>
  <c r="AM236" i="37" s="1"/>
  <c r="AL133" i="37"/>
  <c r="AM133" i="37" s="1"/>
  <c r="AL250" i="37"/>
  <c r="AM250" i="37" s="1"/>
  <c r="AL86" i="37"/>
  <c r="AM86" i="37" s="1"/>
  <c r="AL156" i="37"/>
  <c r="AM156" i="37" s="1"/>
  <c r="AL181" i="37"/>
  <c r="AM181" i="37" s="1"/>
  <c r="AL167" i="37"/>
  <c r="AM167" i="37" s="1"/>
  <c r="AL154" i="37"/>
  <c r="AM154" i="37" s="1"/>
  <c r="AL54" i="37"/>
  <c r="AM54" i="37" s="1"/>
  <c r="AL136" i="37"/>
  <c r="AM136" i="37" s="1"/>
  <c r="AL141" i="37"/>
  <c r="AM141" i="37" s="1"/>
  <c r="AL124" i="37"/>
  <c r="AM124" i="37" s="1"/>
  <c r="AL182" i="37"/>
  <c r="AM182" i="37" s="1"/>
  <c r="AL73" i="37"/>
  <c r="AM73" i="37" s="1"/>
  <c r="AL262" i="37"/>
  <c r="AM262" i="37" s="1"/>
  <c r="AL126" i="37"/>
  <c r="AM126" i="37" s="1"/>
  <c r="AL188" i="37"/>
  <c r="AM188" i="37" s="1"/>
  <c r="AL297" i="37"/>
  <c r="AM297" i="37" s="1"/>
  <c r="AL134" i="37"/>
  <c r="AM134" i="37" s="1"/>
  <c r="AL266" i="37"/>
  <c r="AM266" i="37" s="1"/>
  <c r="AL150" i="37"/>
  <c r="AM150" i="37" s="1"/>
  <c r="AL70" i="37"/>
  <c r="AM70" i="37" s="1"/>
  <c r="AL137" i="37"/>
  <c r="AM137" i="37" s="1"/>
  <c r="AL281" i="37"/>
  <c r="AM281" i="37" s="1"/>
  <c r="AL87" i="37"/>
  <c r="AM87" i="37" s="1"/>
  <c r="AL43" i="37"/>
  <c r="AM43" i="37" s="1"/>
  <c r="AL159" i="37"/>
  <c r="AM159" i="37" s="1"/>
  <c r="AL89" i="37"/>
  <c r="AM89" i="37" s="1"/>
  <c r="AL263" i="37"/>
  <c r="AM263" i="37" s="1"/>
  <c r="AL100" i="37"/>
  <c r="AM100" i="37" s="1"/>
  <c r="AL279" i="37"/>
  <c r="AM279" i="37" s="1"/>
  <c r="AL49" i="37"/>
  <c r="AM49" i="37" s="1"/>
  <c r="AL33" i="37"/>
  <c r="AM33" i="37" s="1"/>
  <c r="AL62" i="37"/>
  <c r="AM62" i="37" s="1"/>
  <c r="AL116" i="37"/>
  <c r="AM116" i="37" s="1"/>
  <c r="AL200" i="37"/>
  <c r="AM200" i="37" s="1"/>
  <c r="AL28" i="37"/>
  <c r="AM28" i="37" s="1"/>
  <c r="AL66" i="37"/>
  <c r="AM66" i="37" s="1"/>
  <c r="AL215" i="37"/>
  <c r="AM215" i="37" s="1"/>
  <c r="AL24" i="37"/>
  <c r="AM24" i="37" s="1"/>
  <c r="AL265" i="37"/>
  <c r="AM265" i="37" s="1"/>
  <c r="AM103" i="37"/>
  <c r="AL4" i="37"/>
  <c r="AM4" i="37" s="1"/>
  <c r="AL39" i="37"/>
  <c r="AM39" i="37" s="1"/>
  <c r="AY162" i="37"/>
  <c r="AK162" i="37"/>
  <c r="BC18" i="37"/>
  <c r="AP18" i="37"/>
  <c r="BB52" i="37"/>
  <c r="AH52" i="37"/>
  <c r="AR176" i="37"/>
  <c r="AK176" i="37"/>
  <c r="BD121" i="37"/>
  <c r="AX162" i="37"/>
  <c r="AJ162" i="37"/>
  <c r="AP69" i="37"/>
  <c r="AI69" i="37"/>
  <c r="AL69" i="37" s="1"/>
  <c r="AM69" i="37" s="1"/>
  <c r="AL18" i="37"/>
  <c r="AM18" i="37" s="1"/>
  <c r="AY80" i="37"/>
  <c r="AK80" i="37"/>
  <c r="AL80" i="37" s="1"/>
  <c r="AM80" i="37" s="1"/>
  <c r="AX148" i="37"/>
  <c r="AJ148" i="37"/>
  <c r="AQ121" i="37"/>
  <c r="AL20" i="37"/>
  <c r="AM20" i="37" s="1"/>
  <c r="AP269" i="37"/>
  <c r="AI269" i="37"/>
  <c r="AL269" i="37" s="1"/>
  <c r="AM269" i="37" s="1"/>
  <c r="AV47" i="37"/>
  <c r="AH47" i="37"/>
  <c r="AQ210" i="37"/>
  <c r="AJ210" i="37"/>
  <c r="AL210" i="37" s="1"/>
  <c r="AM210" i="37" s="1"/>
  <c r="AQ108" i="37"/>
  <c r="AJ108" i="37"/>
  <c r="AL108" i="37" s="1"/>
  <c r="AM108" i="37" s="1"/>
  <c r="AW148" i="37"/>
  <c r="AI148" i="37"/>
  <c r="AO212" i="37"/>
  <c r="AH212" i="37"/>
  <c r="AL212" i="37" s="1"/>
  <c r="AM212" i="37" s="1"/>
  <c r="BC214" i="37"/>
  <c r="AI214" i="37"/>
  <c r="AL214" i="37" s="1"/>
  <c r="AM214" i="37" s="1"/>
  <c r="AY25" i="37"/>
  <c r="AK25" i="37"/>
  <c r="BB25" i="37"/>
  <c r="AH25" i="37"/>
  <c r="BD275" i="37"/>
  <c r="AJ275" i="37"/>
  <c r="AQ52" i="37"/>
  <c r="AJ52" i="37"/>
  <c r="BC283" i="37"/>
  <c r="AI283" i="37"/>
  <c r="AL283" i="37" s="1"/>
  <c r="AM283" i="37" s="1"/>
  <c r="AY26" i="37"/>
  <c r="AK26" i="37"/>
  <c r="AL26" i="37" s="1"/>
  <c r="AM26" i="37" s="1"/>
  <c r="AO264" i="37"/>
  <c r="AH264" i="37"/>
  <c r="AX204" i="37"/>
  <c r="AJ204" i="37"/>
  <c r="AX47" i="37"/>
  <c r="AJ47" i="37"/>
  <c r="AX152" i="37"/>
  <c r="AJ152" i="37"/>
  <c r="AL152" i="37" s="1"/>
  <c r="AM152" i="37" s="1"/>
  <c r="AX228" i="37"/>
  <c r="AJ228" i="37"/>
  <c r="AL8" i="37"/>
  <c r="AM8" i="37" s="1"/>
  <c r="AY210" i="37"/>
  <c r="AV244" i="37"/>
  <c r="AH244" i="37"/>
  <c r="AC128" i="37"/>
  <c r="AL282" i="37"/>
  <c r="AM282" i="37" s="1"/>
  <c r="AL113" i="37"/>
  <c r="AM113" i="37" s="1"/>
  <c r="AL12" i="37"/>
  <c r="AM12" i="37" s="1"/>
  <c r="AR210" i="37"/>
  <c r="AX95" i="37"/>
  <c r="AJ95" i="37"/>
  <c r="AL95" i="37" s="1"/>
  <c r="AM95" i="37" s="1"/>
  <c r="AL9" i="37"/>
  <c r="AM9" i="37" s="1"/>
  <c r="AR95" i="37"/>
  <c r="AC54" i="37"/>
  <c r="AZ54" i="37" s="1"/>
  <c r="BB275" i="37"/>
  <c r="AH275" i="37"/>
  <c r="AO186" i="37"/>
  <c r="AH186" i="37"/>
  <c r="AV199" i="37"/>
  <c r="AH199" i="37"/>
  <c r="AY95" i="37"/>
  <c r="BB68" i="37"/>
  <c r="AH68" i="37"/>
  <c r="AY199" i="37"/>
  <c r="AK199" i="37"/>
  <c r="AP267" i="37"/>
  <c r="AI267" i="37"/>
  <c r="AL267" i="37" s="1"/>
  <c r="AM267" i="37" s="1"/>
  <c r="AR54" i="37"/>
  <c r="AO229" i="37"/>
  <c r="AH229" i="37"/>
  <c r="AL229" i="37" s="1"/>
  <c r="AM229" i="37" s="1"/>
  <c r="AY54" i="37"/>
  <c r="AV162" i="37"/>
  <c r="AH162" i="37"/>
  <c r="AW186" i="37"/>
  <c r="AI186" i="37"/>
  <c r="AL190" i="37"/>
  <c r="AM190" i="37" s="1"/>
  <c r="BC204" i="37"/>
  <c r="AI204" i="37"/>
  <c r="AX243" i="37"/>
  <c r="AJ243" i="37"/>
  <c r="AL243" i="37" s="1"/>
  <c r="AM243" i="37" s="1"/>
  <c r="AQ147" i="37"/>
  <c r="AJ147" i="37"/>
  <c r="AL147" i="37" s="1"/>
  <c r="AM147" i="37" s="1"/>
  <c r="AO276" i="37"/>
  <c r="AH276" i="37"/>
  <c r="AL276" i="37" s="1"/>
  <c r="AM276" i="37" s="1"/>
  <c r="BB204" i="37"/>
  <c r="AH204" i="37"/>
  <c r="AP176" i="37"/>
  <c r="AI176" i="37"/>
  <c r="AC39" i="37"/>
  <c r="AS39" i="37" s="1"/>
  <c r="AY204" i="37"/>
  <c r="AK204" i="37"/>
  <c r="AM11" i="37"/>
  <c r="AC121" i="37"/>
  <c r="AZ121" i="37" s="1"/>
  <c r="AO39" i="37"/>
  <c r="AY47" i="37"/>
  <c r="AK47" i="37"/>
  <c r="BB99" i="37"/>
  <c r="AH99" i="37"/>
  <c r="AV39" i="37"/>
  <c r="AV106" i="37"/>
  <c r="AH106" i="37"/>
  <c r="BB251" i="37"/>
  <c r="AH251" i="37"/>
  <c r="AL251" i="37" s="1"/>
  <c r="AM251" i="37" s="1"/>
  <c r="AV254" i="37"/>
  <c r="AH254" i="37"/>
  <c r="AL254" i="37" s="1"/>
  <c r="AM254" i="37" s="1"/>
  <c r="BB39" i="37"/>
  <c r="AP106" i="37"/>
  <c r="AI106" i="37"/>
  <c r="AW34" i="37"/>
  <c r="AI34" i="37"/>
  <c r="AW275" i="37"/>
  <c r="BD264" i="37"/>
  <c r="AJ264" i="37"/>
  <c r="AX27" i="37"/>
  <c r="AJ27" i="37"/>
  <c r="AL27" i="37" s="1"/>
  <c r="AM27" i="37" s="1"/>
  <c r="AR260" i="37"/>
  <c r="AK260" i="37"/>
  <c r="AL260" i="37" s="1"/>
  <c r="AM260" i="37" s="1"/>
  <c r="AQ72" i="37"/>
  <c r="AJ72" i="37"/>
  <c r="AL72" i="37" s="1"/>
  <c r="AM72" i="37" s="1"/>
  <c r="AC210" i="37"/>
  <c r="AS210" i="37" s="1"/>
  <c r="AW47" i="37"/>
  <c r="AI47" i="37"/>
  <c r="BC128" i="37"/>
  <c r="AP128" i="37"/>
  <c r="AO41" i="37"/>
  <c r="AH41" i="37"/>
  <c r="AV14" i="37"/>
  <c r="AH14" i="37"/>
  <c r="AL14" i="37" s="1"/>
  <c r="AM14" i="37" s="1"/>
  <c r="AY232" i="37"/>
  <c r="AK232" i="37"/>
  <c r="AL17" i="37"/>
  <c r="AM17" i="37" s="1"/>
  <c r="AQ106" i="37"/>
  <c r="AJ106" i="37"/>
  <c r="AR53" i="37"/>
  <c r="AK53" i="37"/>
  <c r="AL53" i="37" s="1"/>
  <c r="AM53" i="37" s="1"/>
  <c r="AR68" i="37"/>
  <c r="AK68" i="37"/>
  <c r="AQ192" i="37"/>
  <c r="AJ192" i="37"/>
  <c r="AL192" i="37" s="1"/>
  <c r="AM192" i="37" s="1"/>
  <c r="AX193" i="37"/>
  <c r="AJ193" i="37"/>
  <c r="AL193" i="37" s="1"/>
  <c r="AM193" i="37" s="1"/>
  <c r="AR244" i="37"/>
  <c r="AK244" i="37"/>
  <c r="AP50" i="37"/>
  <c r="AI50" i="37"/>
  <c r="AL50" i="37" s="1"/>
  <c r="AM50" i="37" s="1"/>
  <c r="AR34" i="37"/>
  <c r="AK34" i="37"/>
  <c r="AW128" i="37"/>
  <c r="AL36" i="37"/>
  <c r="AM36" i="37" s="1"/>
  <c r="AV148" i="37"/>
  <c r="BB47" i="37"/>
  <c r="AY228" i="37"/>
  <c r="AK228" i="37"/>
  <c r="BC99" i="37"/>
  <c r="AI99" i="37"/>
  <c r="BB232" i="37"/>
  <c r="AH232" i="37"/>
  <c r="AL277" i="37"/>
  <c r="AM277" i="37" s="1"/>
  <c r="AL13" i="37"/>
  <c r="AM13" i="37" s="1"/>
  <c r="AO56" i="37"/>
  <c r="AH56" i="37"/>
  <c r="AL56" i="37" s="1"/>
  <c r="AM56" i="37" s="1"/>
  <c r="AC194" i="37"/>
  <c r="AD194" i="37" s="1"/>
  <c r="AI194" i="37"/>
  <c r="AL194" i="37" s="1"/>
  <c r="AM194" i="37" s="1"/>
  <c r="BF278" i="37"/>
  <c r="AL40" i="37"/>
  <c r="AM40" i="37" s="1"/>
  <c r="AW228" i="37"/>
  <c r="AI228" i="37"/>
  <c r="AP41" i="37"/>
  <c r="AI41" i="37"/>
  <c r="BB228" i="37"/>
  <c r="AH228" i="37"/>
  <c r="AC172" i="37"/>
  <c r="AD172" i="37" s="1"/>
  <c r="AI172" i="37"/>
  <c r="AL172" i="37" s="1"/>
  <c r="AM172" i="37" s="1"/>
  <c r="AC276" i="37"/>
  <c r="AZ276" i="37" s="1"/>
  <c r="AV276" i="37"/>
  <c r="BB276" i="37"/>
  <c r="AO14" i="37"/>
  <c r="BB14" i="37"/>
  <c r="AC14" i="37"/>
  <c r="AZ14" i="37" s="1"/>
  <c r="AC95" i="37"/>
  <c r="AZ95" i="37" s="1"/>
  <c r="BD266" i="37"/>
  <c r="AQ266" i="37"/>
  <c r="AX266" i="37"/>
  <c r="AP152" i="37"/>
  <c r="BD95" i="37"/>
  <c r="AW152" i="37"/>
  <c r="BC152" i="37"/>
  <c r="AQ95" i="37"/>
  <c r="AQ15" i="37"/>
  <c r="AX15" i="37"/>
  <c r="AC87" i="37"/>
  <c r="AZ87" i="37" s="1"/>
  <c r="BD228" i="37"/>
  <c r="BC148" i="37"/>
  <c r="BD15" i="37"/>
  <c r="AP14" i="37"/>
  <c r="AQ228" i="37"/>
  <c r="BC34" i="37"/>
  <c r="AP148" i="37"/>
  <c r="AY285" i="37"/>
  <c r="BC14" i="37"/>
  <c r="AP34" i="37"/>
  <c r="AR285" i="37"/>
  <c r="AW14" i="37"/>
  <c r="AR80" i="37"/>
  <c r="AR199" i="37"/>
  <c r="AV232" i="37"/>
  <c r="AV56" i="37"/>
  <c r="AC26" i="37"/>
  <c r="AZ26" i="37" s="1"/>
  <c r="AO232" i="37"/>
  <c r="AQ27" i="37"/>
  <c r="AR204" i="37"/>
  <c r="BB56" i="37"/>
  <c r="BF56" i="37" s="1"/>
  <c r="BD27" i="37"/>
  <c r="AC199" i="37"/>
  <c r="AS199" i="37" s="1"/>
  <c r="AC56" i="37"/>
  <c r="AD56" i="37" s="1"/>
  <c r="AC192" i="37"/>
  <c r="AD192" i="37" s="1"/>
  <c r="AO199" i="37"/>
  <c r="AC72" i="37"/>
  <c r="AS72" i="37" s="1"/>
  <c r="BB199" i="37"/>
  <c r="AR26" i="37"/>
  <c r="BB87" i="37"/>
  <c r="AO87" i="37"/>
  <c r="AV87" i="37"/>
  <c r="AO204" i="37"/>
  <c r="AO25" i="37"/>
  <c r="AV204" i="37"/>
  <c r="AV25" i="37"/>
  <c r="AC25" i="37"/>
  <c r="AS25" i="37" s="1"/>
  <c r="BD147" i="37"/>
  <c r="BC228" i="37"/>
  <c r="AX192" i="37"/>
  <c r="AX147" i="37"/>
  <c r="AR41" i="37"/>
  <c r="BD192" i="37"/>
  <c r="AY41" i="37"/>
  <c r="AP228" i="37"/>
  <c r="AY176" i="37"/>
  <c r="AC147" i="37"/>
  <c r="AZ147" i="37" s="1"/>
  <c r="AX210" i="37"/>
  <c r="BC147" i="37"/>
  <c r="AP147" i="37"/>
  <c r="AW147" i="37"/>
  <c r="AC107" i="37"/>
  <c r="AS107" i="37" s="1"/>
  <c r="AX72" i="37"/>
  <c r="AO15" i="37"/>
  <c r="BD72" i="37"/>
  <c r="AV15" i="37"/>
  <c r="BB15" i="37"/>
  <c r="AC34" i="37"/>
  <c r="AS34" i="37" s="1"/>
  <c r="AC260" i="37"/>
  <c r="AY34" i="37"/>
  <c r="AC186" i="37"/>
  <c r="AZ186" i="37" s="1"/>
  <c r="AV285" i="37"/>
  <c r="AC193" i="37"/>
  <c r="AD193" i="37" s="1"/>
  <c r="AQ193" i="37"/>
  <c r="AV186" i="37"/>
  <c r="BB186" i="37"/>
  <c r="BD193" i="37"/>
  <c r="AC18" i="37"/>
  <c r="AS18" i="37" s="1"/>
  <c r="AC229" i="37"/>
  <c r="AZ229" i="37" s="1"/>
  <c r="AC288" i="37"/>
  <c r="AP194" i="37"/>
  <c r="AC176" i="37"/>
  <c r="AZ176" i="37" s="1"/>
  <c r="BC194" i="37"/>
  <c r="BF194" i="37" s="1"/>
  <c r="AV99" i="37"/>
  <c r="AW194" i="37"/>
  <c r="AO99" i="37"/>
  <c r="BB266" i="37"/>
  <c r="AR15" i="37"/>
  <c r="AC266" i="37"/>
  <c r="AS266" i="37" s="1"/>
  <c r="AW41" i="37"/>
  <c r="AY15" i="37"/>
  <c r="AO266" i="37"/>
  <c r="AV266" i="37"/>
  <c r="BC41" i="37"/>
  <c r="AO254" i="37"/>
  <c r="AD51" i="37"/>
  <c r="AW69" i="37"/>
  <c r="BB254" i="37"/>
  <c r="AY181" i="37"/>
  <c r="AZ51" i="37"/>
  <c r="BA51" i="37" s="1"/>
  <c r="BC69" i="37"/>
  <c r="BF69" i="37" s="1"/>
  <c r="AO47" i="37"/>
  <c r="AR181" i="37"/>
  <c r="AV264" i="37"/>
  <c r="BC47" i="37"/>
  <c r="BC176" i="37"/>
  <c r="AP47" i="37"/>
  <c r="AW176" i="37"/>
  <c r="BD162" i="37"/>
  <c r="BB229" i="37"/>
  <c r="AQ162" i="37"/>
  <c r="AQ229" i="37"/>
  <c r="BD229" i="37"/>
  <c r="AX229" i="37"/>
  <c r="AC269" i="37"/>
  <c r="AD269" i="37" s="1"/>
  <c r="BD108" i="37"/>
  <c r="BF51" i="37"/>
  <c r="AV41" i="37"/>
  <c r="BD18" i="37"/>
  <c r="BB41" i="37"/>
  <c r="AC41" i="37"/>
  <c r="AZ41" i="37" s="1"/>
  <c r="AQ18" i="37"/>
  <c r="AX18" i="37"/>
  <c r="AC50" i="37"/>
  <c r="AZ50" i="37" s="1"/>
  <c r="AW50" i="37"/>
  <c r="BC50" i="37"/>
  <c r="BF50" i="37" s="1"/>
  <c r="AC232" i="37"/>
  <c r="AZ232" i="37" s="1"/>
  <c r="AC99" i="37"/>
  <c r="AS99" i="37" s="1"/>
  <c r="BB162" i="37"/>
  <c r="AQ182" i="37"/>
  <c r="AC182" i="37"/>
  <c r="AW269" i="37"/>
  <c r="AX182" i="37"/>
  <c r="AO162" i="37"/>
  <c r="BC269" i="37"/>
  <c r="BD182" i="37"/>
  <c r="AC204" i="37"/>
  <c r="AZ204" i="37" s="1"/>
  <c r="AC277" i="37"/>
  <c r="AZ277" i="37" s="1"/>
  <c r="BF202" i="37"/>
  <c r="BD152" i="37"/>
  <c r="BD243" i="37"/>
  <c r="AQ243" i="37"/>
  <c r="AC53" i="37"/>
  <c r="AD53" i="37" s="1"/>
  <c r="AC162" i="37"/>
  <c r="AZ162" i="37" s="1"/>
  <c r="AC214" i="37"/>
  <c r="AZ214" i="37" s="1"/>
  <c r="AC148" i="37"/>
  <c r="AZ148" i="37" s="1"/>
  <c r="BD148" i="37"/>
  <c r="AR232" i="37"/>
  <c r="AQ148" i="37"/>
  <c r="AQ152" i="37"/>
  <c r="AC283" i="37"/>
  <c r="AD283" i="37" s="1"/>
  <c r="BF84" i="37"/>
  <c r="AX108" i="37"/>
  <c r="BD232" i="37"/>
  <c r="AP214" i="37"/>
  <c r="AW214" i="37"/>
  <c r="AQ232" i="37"/>
  <c r="AQ189" i="37"/>
  <c r="AX232" i="37"/>
  <c r="AY53" i="37"/>
  <c r="AC68" i="37"/>
  <c r="AS68" i="37" s="1"/>
  <c r="AO80" i="37"/>
  <c r="AX189" i="37"/>
  <c r="AC243" i="37"/>
  <c r="AS243" i="37" s="1"/>
  <c r="AV80" i="37"/>
  <c r="AO68" i="37"/>
  <c r="AC80" i="37"/>
  <c r="AZ80" i="37" s="1"/>
  <c r="AV68" i="37"/>
  <c r="AV251" i="37"/>
  <c r="AR228" i="37"/>
  <c r="AC15" i="37"/>
  <c r="AD15" i="37" s="1"/>
  <c r="BB80" i="37"/>
  <c r="AP283" i="37"/>
  <c r="AO251" i="37"/>
  <c r="AC254" i="37"/>
  <c r="AZ254" i="37" s="1"/>
  <c r="AW283" i="37"/>
  <c r="AR275" i="37"/>
  <c r="BB181" i="37"/>
  <c r="BD297" i="37"/>
  <c r="AX297" i="37"/>
  <c r="AQ297" i="37"/>
  <c r="AC297" i="37"/>
  <c r="BB297" i="37"/>
  <c r="AV297" i="37"/>
  <c r="AO297" i="37"/>
  <c r="AY297" i="37"/>
  <c r="AR297" i="37"/>
  <c r="AP204" i="37"/>
  <c r="AW204" i="37"/>
  <c r="AO181" i="37"/>
  <c r="BD47" i="37"/>
  <c r="AV181" i="37"/>
  <c r="AC152" i="37"/>
  <c r="AZ152" i="37" s="1"/>
  <c r="AV212" i="37"/>
  <c r="AO228" i="37"/>
  <c r="BB212" i="37"/>
  <c r="AW190" i="37"/>
  <c r="BD210" i="37"/>
  <c r="AP190" i="37"/>
  <c r="AV228" i="37"/>
  <c r="AC228" i="37"/>
  <c r="AZ228" i="37" s="1"/>
  <c r="BC297" i="37"/>
  <c r="AW297" i="37"/>
  <c r="AP297" i="37"/>
  <c r="AO275" i="37"/>
  <c r="BC277" i="37"/>
  <c r="AC246" i="37"/>
  <c r="AS246" i="37" s="1"/>
  <c r="AV275" i="37"/>
  <c r="BC107" i="37"/>
  <c r="AP277" i="37"/>
  <c r="AP107" i="37"/>
  <c r="AW277" i="37"/>
  <c r="AW107" i="37"/>
  <c r="AY100" i="37"/>
  <c r="AR100" i="37"/>
  <c r="AX52" i="37"/>
  <c r="BD52" i="37"/>
  <c r="AY152" i="37"/>
  <c r="AV249" i="37"/>
  <c r="BB249" i="37"/>
  <c r="AR152" i="37"/>
  <c r="AC249" i="37"/>
  <c r="AS249" i="37" s="1"/>
  <c r="BB244" i="37"/>
  <c r="AO249" i="37"/>
  <c r="AC244" i="37"/>
  <c r="AZ244" i="37" s="1"/>
  <c r="AO244" i="37"/>
  <c r="BD204" i="37"/>
  <c r="AC251" i="37"/>
  <c r="AD251" i="37" s="1"/>
  <c r="AQ204" i="37"/>
  <c r="AC212" i="37"/>
  <c r="AZ212" i="37" s="1"/>
  <c r="AY246" i="37"/>
  <c r="AR246" i="37"/>
  <c r="AQ47" i="37"/>
  <c r="BC251" i="37"/>
  <c r="BF114" i="37"/>
  <c r="AC47" i="37"/>
  <c r="AZ47" i="37" s="1"/>
  <c r="AC190" i="37"/>
  <c r="AS190" i="37" s="1"/>
  <c r="AT190" i="37" s="1"/>
  <c r="AR47" i="37"/>
  <c r="AP264" i="37"/>
  <c r="AO285" i="37"/>
  <c r="AQ275" i="37"/>
  <c r="BC264" i="37"/>
  <c r="AC52" i="37"/>
  <c r="AS52" i="37" s="1"/>
  <c r="BB285" i="37"/>
  <c r="AO52" i="37"/>
  <c r="AC285" i="37"/>
  <c r="AZ285" i="37" s="1"/>
  <c r="AR162" i="37"/>
  <c r="AW264" i="37"/>
  <c r="AR108" i="37"/>
  <c r="AY108" i="37"/>
  <c r="AC27" i="37"/>
  <c r="AZ27" i="37" s="1"/>
  <c r="AX264" i="37"/>
  <c r="AO267" i="37"/>
  <c r="BB267" i="37"/>
  <c r="AV267" i="37"/>
  <c r="AC267" i="37"/>
  <c r="BD181" i="37"/>
  <c r="AX181" i="37"/>
  <c r="AQ181" i="37"/>
  <c r="BB108" i="37"/>
  <c r="AV108" i="37"/>
  <c r="AO108" i="37"/>
  <c r="AC108" i="37"/>
  <c r="AQ264" i="37"/>
  <c r="BC181" i="37"/>
  <c r="AW181" i="37"/>
  <c r="AP181" i="37"/>
  <c r="BC108" i="37"/>
  <c r="AW108" i="37"/>
  <c r="AP108" i="37"/>
  <c r="AY106" i="37"/>
  <c r="AC275" i="37"/>
  <c r="AD275" i="37" s="1"/>
  <c r="AR106" i="37"/>
  <c r="AP27" i="37"/>
  <c r="AY267" i="37"/>
  <c r="AR267" i="37"/>
  <c r="BC27" i="37"/>
  <c r="AW212" i="37"/>
  <c r="BC212" i="37"/>
  <c r="AC181" i="37"/>
  <c r="AW27" i="37"/>
  <c r="AP212" i="37"/>
  <c r="AQ267" i="37"/>
  <c r="BD267" i="37"/>
  <c r="AX267" i="37"/>
  <c r="AY275" i="37"/>
  <c r="AP100" i="37"/>
  <c r="BC100" i="37"/>
  <c r="AW100" i="37"/>
  <c r="BD100" i="37"/>
  <c r="AX100" i="37"/>
  <c r="AQ100" i="37"/>
  <c r="AY190" i="37"/>
  <c r="AR190" i="37"/>
  <c r="BD190" i="37"/>
  <c r="AX190" i="37"/>
  <c r="AQ190" i="37"/>
  <c r="AX275" i="37"/>
  <c r="AC100" i="37"/>
  <c r="BF163" i="37"/>
  <c r="AC264" i="37"/>
  <c r="AZ264" i="37" s="1"/>
  <c r="BF175" i="37"/>
  <c r="BF110" i="37"/>
  <c r="BF274" i="37"/>
  <c r="BF231" i="37"/>
  <c r="AW106" i="37"/>
  <c r="BC106" i="37"/>
  <c r="BF48" i="37"/>
  <c r="AX106" i="37"/>
  <c r="BD106" i="37"/>
  <c r="AR264" i="37"/>
  <c r="AY264" i="37"/>
  <c r="BB106" i="37"/>
  <c r="AC106" i="37"/>
  <c r="AO106" i="37"/>
  <c r="BF224" i="37"/>
  <c r="BF233" i="37"/>
  <c r="BF293" i="37"/>
  <c r="AC287" i="37"/>
  <c r="BB287" i="37"/>
  <c r="AV287" i="37"/>
  <c r="AO287" i="37"/>
  <c r="BC287" i="37"/>
  <c r="AW287" i="37"/>
  <c r="AP287" i="37"/>
  <c r="BD287" i="37"/>
  <c r="AX287" i="37"/>
  <c r="AQ287" i="37"/>
  <c r="BF149" i="37"/>
  <c r="AY287" i="37"/>
  <c r="AR287" i="37"/>
  <c r="BF259" i="37"/>
  <c r="BF289" i="37"/>
  <c r="BF170" i="37"/>
  <c r="BF23" i="37"/>
  <c r="BF139" i="37"/>
  <c r="BF30" i="37"/>
  <c r="BF183" i="37"/>
  <c r="BF219" i="37"/>
  <c r="BF16" i="37"/>
  <c r="BF83" i="37"/>
  <c r="BF203" i="37"/>
  <c r="BF173" i="37"/>
  <c r="BF160" i="37"/>
  <c r="BF237" i="37"/>
  <c r="BF230" i="37"/>
  <c r="BF168" i="37"/>
  <c r="BF248" i="37"/>
  <c r="BF85" i="37"/>
  <c r="BF7" i="37"/>
  <c r="BF165" i="37"/>
  <c r="AQ156" i="37"/>
  <c r="BD156" i="37"/>
  <c r="AX156" i="37"/>
  <c r="AR66" i="37"/>
  <c r="AY66" i="37"/>
  <c r="AZ239" i="37"/>
  <c r="AS239" i="37"/>
  <c r="AD239" i="37"/>
  <c r="AS30" i="37"/>
  <c r="AZ30" i="37"/>
  <c r="AD30" i="37"/>
  <c r="AR156" i="37"/>
  <c r="AY156" i="37"/>
  <c r="BF164" i="37"/>
  <c r="AP159" i="37"/>
  <c r="BC159" i="37"/>
  <c r="AW159" i="37"/>
  <c r="AV200" i="37"/>
  <c r="AO200" i="37"/>
  <c r="BB200" i="37"/>
  <c r="AC200" i="37"/>
  <c r="BF174" i="37"/>
  <c r="AZ163" i="37"/>
  <c r="AS163" i="37"/>
  <c r="AD163" i="37"/>
  <c r="AT51" i="37"/>
  <c r="BF102" i="37"/>
  <c r="AW66" i="37"/>
  <c r="AP66" i="37"/>
  <c r="BC66" i="37"/>
  <c r="AW200" i="37"/>
  <c r="BC200" i="37"/>
  <c r="AP200" i="37"/>
  <c r="BF217" i="37"/>
  <c r="AO263" i="37"/>
  <c r="BB263" i="37"/>
  <c r="AV263" i="37"/>
  <c r="AC263" i="37"/>
  <c r="AX200" i="37"/>
  <c r="AQ200" i="37"/>
  <c r="BD200" i="37"/>
  <c r="BF151" i="37"/>
  <c r="AY236" i="37"/>
  <c r="AR236" i="37"/>
  <c r="BD159" i="37"/>
  <c r="AQ159" i="37"/>
  <c r="AX159" i="37"/>
  <c r="BF140" i="37"/>
  <c r="AY200" i="37"/>
  <c r="AR200" i="37"/>
  <c r="AO250" i="37"/>
  <c r="AC250" i="37"/>
  <c r="BB250" i="37"/>
  <c r="AV250" i="37"/>
  <c r="AY294" i="37"/>
  <c r="AR294" i="37"/>
  <c r="AZ140" i="37"/>
  <c r="AS140" i="37"/>
  <c r="AD140" i="37"/>
  <c r="AR250" i="37"/>
  <c r="AY250" i="37"/>
  <c r="AZ155" i="37"/>
  <c r="AS155" i="37"/>
  <c r="AD155" i="37"/>
  <c r="AW33" i="37"/>
  <c r="AP33" i="37"/>
  <c r="BC33" i="37"/>
  <c r="AC86" i="37"/>
  <c r="BB86" i="37"/>
  <c r="AV86" i="37"/>
  <c r="AO86" i="37"/>
  <c r="AZ290" i="37"/>
  <c r="AS290" i="37"/>
  <c r="AD290" i="37"/>
  <c r="AY159" i="37"/>
  <c r="AR159" i="37"/>
  <c r="AC167" i="37"/>
  <c r="BB167" i="37"/>
  <c r="AV167" i="37"/>
  <c r="AO167" i="37"/>
  <c r="AX33" i="37"/>
  <c r="BD33" i="37"/>
  <c r="AQ33" i="37"/>
  <c r="AZ161" i="37"/>
  <c r="AS161" i="37"/>
  <c r="AD161" i="37"/>
  <c r="AP250" i="37"/>
  <c r="BC250" i="37"/>
  <c r="AW250" i="37"/>
  <c r="AY86" i="37"/>
  <c r="AR86" i="37"/>
  <c r="AZ241" i="37"/>
  <c r="AS241" i="37"/>
  <c r="AD241" i="37"/>
  <c r="BC167" i="37"/>
  <c r="AW167" i="37"/>
  <c r="AP167" i="37"/>
  <c r="AY33" i="37"/>
  <c r="AR33" i="37"/>
  <c r="BD250" i="37"/>
  <c r="AQ250" i="37"/>
  <c r="AX250" i="37"/>
  <c r="BF58" i="37"/>
  <c r="AW206" i="37"/>
  <c r="BC206" i="37"/>
  <c r="AP206" i="37"/>
  <c r="BD167" i="37"/>
  <c r="AX167" i="37"/>
  <c r="AQ167" i="37"/>
  <c r="AV197" i="37"/>
  <c r="BB197" i="37"/>
  <c r="AO197" i="37"/>
  <c r="AC197" i="37"/>
  <c r="BD206" i="37"/>
  <c r="AX206" i="37"/>
  <c r="AQ206" i="37"/>
  <c r="BF225" i="37"/>
  <c r="AY206" i="37"/>
  <c r="AR206" i="37"/>
  <c r="BC86" i="37"/>
  <c r="AW86" i="37"/>
  <c r="AP86" i="37"/>
  <c r="BA256" i="37"/>
  <c r="BD86" i="37"/>
  <c r="AX86" i="37"/>
  <c r="AQ86" i="37"/>
  <c r="AC60" i="37"/>
  <c r="BB60" i="37"/>
  <c r="AV60" i="37"/>
  <c r="AO60" i="37"/>
  <c r="AY167" i="37"/>
  <c r="AR167" i="37"/>
  <c r="BB215" i="37"/>
  <c r="AO215" i="37"/>
  <c r="AC215" i="37"/>
  <c r="AV215" i="37"/>
  <c r="AQ215" i="37"/>
  <c r="BD215" i="37"/>
  <c r="AX215" i="37"/>
  <c r="AZ274" i="37"/>
  <c r="AS274" i="37"/>
  <c r="AD274" i="37"/>
  <c r="AR215" i="37"/>
  <c r="AY215" i="37"/>
  <c r="AR36" i="37"/>
  <c r="AY36" i="37"/>
  <c r="BB159" i="37"/>
  <c r="AO159" i="37"/>
  <c r="AC159" i="37"/>
  <c r="AV159" i="37"/>
  <c r="AX37" i="37"/>
  <c r="AQ37" i="37"/>
  <c r="BD37" i="37"/>
  <c r="AZ195" i="37"/>
  <c r="AS195" i="37"/>
  <c r="AD195" i="37"/>
  <c r="AY37" i="37"/>
  <c r="AR37" i="37"/>
  <c r="AZ183" i="37"/>
  <c r="AS183" i="37"/>
  <c r="AD183" i="37"/>
  <c r="AY136" i="37"/>
  <c r="AR136" i="37"/>
  <c r="AS218" i="37"/>
  <c r="AZ278" i="37"/>
  <c r="AS278" i="37"/>
  <c r="AD278" i="37"/>
  <c r="AZ63" i="37"/>
  <c r="AS63" i="37"/>
  <c r="AD63" i="37"/>
  <c r="AQ94" i="37"/>
  <c r="BD94" i="37"/>
  <c r="AX94" i="37"/>
  <c r="AZ7" i="37"/>
  <c r="AS7" i="37"/>
  <c r="AD7" i="37"/>
  <c r="AP124" i="37"/>
  <c r="BC124" i="37"/>
  <c r="AW124" i="37"/>
  <c r="AZ270" i="37"/>
  <c r="AS270" i="37"/>
  <c r="AD270" i="37"/>
  <c r="BF65" i="37"/>
  <c r="AO37" i="37"/>
  <c r="AC37" i="37"/>
  <c r="BB37" i="37"/>
  <c r="AV37" i="37"/>
  <c r="AY94" i="37"/>
  <c r="AR94" i="37"/>
  <c r="AS202" i="37"/>
  <c r="AZ202" i="37"/>
  <c r="AD202" i="37"/>
  <c r="AZ65" i="37"/>
  <c r="AS65" i="37"/>
  <c r="AD65" i="37"/>
  <c r="AP37" i="37"/>
  <c r="BC37" i="37"/>
  <c r="AW37" i="37"/>
  <c r="BF67" i="37"/>
  <c r="AZ289" i="37"/>
  <c r="AS289" i="37"/>
  <c r="AD289" i="37"/>
  <c r="AS45" i="37"/>
  <c r="AZ45" i="37"/>
  <c r="AD45" i="37"/>
  <c r="AX296" i="37"/>
  <c r="BD296" i="37"/>
  <c r="AQ296" i="37"/>
  <c r="AZ16" i="37"/>
  <c r="AS16" i="37"/>
  <c r="AD16" i="37"/>
  <c r="AZ103" i="37"/>
  <c r="AX136" i="37"/>
  <c r="AQ136" i="37"/>
  <c r="BD136" i="37"/>
  <c r="AV89" i="37"/>
  <c r="AO89" i="37"/>
  <c r="BB89" i="37"/>
  <c r="AC89" i="37"/>
  <c r="AR89" i="37"/>
  <c r="AY89" i="37"/>
  <c r="AZ188" i="37"/>
  <c r="AS188" i="37"/>
  <c r="AD188" i="37"/>
  <c r="AS97" i="37"/>
  <c r="AZ97" i="37"/>
  <c r="AD97" i="37"/>
  <c r="AO156" i="37"/>
  <c r="AV156" i="37"/>
  <c r="AC156" i="37"/>
  <c r="BB156" i="37"/>
  <c r="BD235" i="37"/>
  <c r="AX235" i="37"/>
  <c r="AQ235" i="37"/>
  <c r="BC136" i="37"/>
  <c r="AW136" i="37"/>
  <c r="AP136" i="37"/>
  <c r="AQ89" i="37"/>
  <c r="BD89" i="37"/>
  <c r="AX89" i="37"/>
  <c r="AS48" i="37"/>
  <c r="AZ48" i="37"/>
  <c r="AD48" i="37"/>
  <c r="AW156" i="37"/>
  <c r="AP156" i="37"/>
  <c r="BC156" i="37"/>
  <c r="AP282" i="37"/>
  <c r="AW282" i="37"/>
  <c r="BC282" i="37"/>
  <c r="AS255" i="37"/>
  <c r="AD255" i="37"/>
  <c r="BF226" i="37"/>
  <c r="AZ168" i="37"/>
  <c r="AS168" i="37"/>
  <c r="AD168" i="37"/>
  <c r="AZ259" i="37"/>
  <c r="AS259" i="37"/>
  <c r="AD259" i="37"/>
  <c r="AZ58" i="37"/>
  <c r="AS58" i="37"/>
  <c r="AD58" i="37"/>
  <c r="AZ139" i="37"/>
  <c r="AS139" i="37"/>
  <c r="AD139" i="37"/>
  <c r="AQ282" i="37"/>
  <c r="AX282" i="37"/>
  <c r="BD282" i="37"/>
  <c r="BF38" i="37"/>
  <c r="AC28" i="37"/>
  <c r="BB28" i="37"/>
  <c r="AV28" i="37"/>
  <c r="AO28" i="37"/>
  <c r="AS127" i="37"/>
  <c r="AZ127" i="37"/>
  <c r="AD127" i="37"/>
  <c r="BF117" i="37"/>
  <c r="BC59" i="37"/>
  <c r="AW59" i="37"/>
  <c r="AP59" i="37"/>
  <c r="AO66" i="37"/>
  <c r="AC66" i="37"/>
  <c r="BB66" i="37"/>
  <c r="AV66" i="37"/>
  <c r="AY282" i="37"/>
  <c r="AR282" i="37"/>
  <c r="AV296" i="37"/>
  <c r="BB296" i="37"/>
  <c r="AO296" i="37"/>
  <c r="AC296" i="37"/>
  <c r="BC28" i="37"/>
  <c r="AW28" i="37"/>
  <c r="AP28" i="37"/>
  <c r="AC62" i="37"/>
  <c r="BB62" i="37"/>
  <c r="AV62" i="37"/>
  <c r="AO62" i="37"/>
  <c r="AX59" i="37"/>
  <c r="BD59" i="37"/>
  <c r="AQ59" i="37"/>
  <c r="AO105" i="37"/>
  <c r="AC105" i="37"/>
  <c r="BB105" i="37"/>
  <c r="AV105" i="37"/>
  <c r="BF255" i="37"/>
  <c r="BD28" i="37"/>
  <c r="AX28" i="37"/>
  <c r="AQ28" i="37"/>
  <c r="AZ224" i="37"/>
  <c r="AS224" i="37"/>
  <c r="AD224" i="37"/>
  <c r="BC62" i="37"/>
  <c r="AW62" i="37"/>
  <c r="AP62" i="37"/>
  <c r="AZ271" i="37"/>
  <c r="AS271" i="37"/>
  <c r="AD271" i="37"/>
  <c r="BF155" i="37"/>
  <c r="AY59" i="37"/>
  <c r="AR59" i="37"/>
  <c r="AZ253" i="37"/>
  <c r="AS253" i="37"/>
  <c r="AD253" i="37"/>
  <c r="AQ66" i="37"/>
  <c r="BD66" i="37"/>
  <c r="AX66" i="37"/>
  <c r="AY28" i="37"/>
  <c r="AR28" i="37"/>
  <c r="AQ62" i="37"/>
  <c r="BD62" i="37"/>
  <c r="AX62" i="37"/>
  <c r="BF130" i="37"/>
  <c r="AV116" i="37"/>
  <c r="AO116" i="37"/>
  <c r="AC116" i="37"/>
  <c r="BB116" i="37"/>
  <c r="AZ237" i="37"/>
  <c r="AS237" i="37"/>
  <c r="AD237" i="37"/>
  <c r="BF223" i="37"/>
  <c r="AZ112" i="37"/>
  <c r="AS112" i="37"/>
  <c r="AD112" i="37"/>
  <c r="AZ170" i="37"/>
  <c r="AS170" i="37"/>
  <c r="AD170" i="37"/>
  <c r="AZ57" i="37"/>
  <c r="AS57" i="37"/>
  <c r="AD57" i="37"/>
  <c r="AY62" i="37"/>
  <c r="AR62" i="37"/>
  <c r="AS130" i="37"/>
  <c r="BF295" i="37"/>
  <c r="AZ284" i="37"/>
  <c r="AS284" i="37"/>
  <c r="AD284" i="37"/>
  <c r="AZ23" i="37"/>
  <c r="AS23" i="37"/>
  <c r="AD23" i="37"/>
  <c r="BF253" i="37"/>
  <c r="AS175" i="37"/>
  <c r="AZ175" i="37"/>
  <c r="AD175" i="37"/>
  <c r="AS223" i="37"/>
  <c r="AZ223" i="37"/>
  <c r="AD223" i="37"/>
  <c r="AZ295" i="37"/>
  <c r="AS295" i="37"/>
  <c r="AD295" i="37"/>
  <c r="BF273" i="37"/>
  <c r="AT125" i="37"/>
  <c r="BF57" i="37"/>
  <c r="AS173" i="37"/>
  <c r="AZ173" i="37"/>
  <c r="AD173" i="37"/>
  <c r="BF271" i="37"/>
  <c r="AC59" i="37"/>
  <c r="BB59" i="37"/>
  <c r="AV59" i="37"/>
  <c r="AO59" i="37"/>
  <c r="BF132" i="37"/>
  <c r="AS273" i="37"/>
  <c r="AZ273" i="37"/>
  <c r="AD273" i="37"/>
  <c r="AD245" i="37"/>
  <c r="AZ110" i="37"/>
  <c r="AS110" i="37"/>
  <c r="AD110" i="37"/>
  <c r="AS114" i="37"/>
  <c r="AZ114" i="37"/>
  <c r="AD114" i="37"/>
  <c r="AZ132" i="37"/>
  <c r="AS132" i="37"/>
  <c r="AD132" i="37"/>
  <c r="AC234" i="37"/>
  <c r="BB234" i="37"/>
  <c r="AV234" i="37"/>
  <c r="AO234" i="37"/>
  <c r="BF240" i="37"/>
  <c r="AC24" i="37"/>
  <c r="BB24" i="37"/>
  <c r="AV24" i="37"/>
  <c r="AO24" i="37"/>
  <c r="BF252" i="37"/>
  <c r="AZ187" i="37"/>
  <c r="AS187" i="37"/>
  <c r="AD187" i="37"/>
  <c r="BF284" i="37"/>
  <c r="AS201" i="37"/>
  <c r="AZ201" i="37"/>
  <c r="AD201" i="37"/>
  <c r="BC234" i="37"/>
  <c r="AW234" i="37"/>
  <c r="AP234" i="37"/>
  <c r="AS240" i="37"/>
  <c r="AZ240" i="37"/>
  <c r="AD240" i="37"/>
  <c r="AD82" i="37"/>
  <c r="BF142" i="37"/>
  <c r="AO282" i="37"/>
  <c r="AV282" i="37"/>
  <c r="BB282" i="37"/>
  <c r="AC282" i="37"/>
  <c r="AO136" i="37"/>
  <c r="BB136" i="37"/>
  <c r="AV136" i="37"/>
  <c r="AC136" i="37"/>
  <c r="BF218" i="37"/>
  <c r="AZ142" i="37"/>
  <c r="AS142" i="37"/>
  <c r="AD142" i="37"/>
  <c r="AT104" i="37"/>
  <c r="BC24" i="37"/>
  <c r="AW24" i="37"/>
  <c r="AP24" i="37"/>
  <c r="BF205" i="37"/>
  <c r="AZ252" i="37"/>
  <c r="AS252" i="37"/>
  <c r="AD252" i="37"/>
  <c r="AZ293" i="37"/>
  <c r="AS293" i="37"/>
  <c r="AD293" i="37"/>
  <c r="BC44" i="37"/>
  <c r="AW44" i="37"/>
  <c r="AP44" i="37"/>
  <c r="AZ230" i="37"/>
  <c r="AS230" i="37"/>
  <c r="AD230" i="37"/>
  <c r="AS6" i="37"/>
  <c r="BF201" i="37"/>
  <c r="BF180" i="37"/>
  <c r="BD234" i="37"/>
  <c r="AX234" i="37"/>
  <c r="AQ234" i="37"/>
  <c r="BA104" i="37"/>
  <c r="BD24" i="37"/>
  <c r="AX24" i="37"/>
  <c r="AQ24" i="37"/>
  <c r="BF119" i="37"/>
  <c r="AZ205" i="37"/>
  <c r="AS205" i="37"/>
  <c r="AD205" i="37"/>
  <c r="AY44" i="37"/>
  <c r="AR44" i="37"/>
  <c r="AY24" i="37"/>
  <c r="AR24" i="37"/>
  <c r="BB294" i="37"/>
  <c r="AO294" i="37"/>
  <c r="AC294" i="37"/>
  <c r="AV294" i="37"/>
  <c r="BF187" i="37"/>
  <c r="AR49" i="37"/>
  <c r="AY49" i="37"/>
  <c r="AZ180" i="37"/>
  <c r="AS180" i="37"/>
  <c r="AD180" i="37"/>
  <c r="AY234" i="37"/>
  <c r="AR234" i="37"/>
  <c r="AZ165" i="37"/>
  <c r="AS165" i="37"/>
  <c r="AD165" i="37"/>
  <c r="AS225" i="37"/>
  <c r="AZ225" i="37"/>
  <c r="AZ233" i="37"/>
  <c r="AS233" i="37"/>
  <c r="AD233" i="37"/>
  <c r="BF82" i="37"/>
  <c r="AS78" i="37"/>
  <c r="AZ78" i="37"/>
  <c r="AD78" i="37"/>
  <c r="BA281" i="37"/>
  <c r="AP294" i="37"/>
  <c r="BC294" i="37"/>
  <c r="AW294" i="37"/>
  <c r="AZ216" i="37"/>
  <c r="AV126" i="37"/>
  <c r="AO126" i="37"/>
  <c r="AC126" i="37"/>
  <c r="BB126" i="37"/>
  <c r="AO20" i="37"/>
  <c r="AC20" i="37"/>
  <c r="BB20" i="37"/>
  <c r="AV20" i="37"/>
  <c r="BF10" i="37"/>
  <c r="AS42" i="37"/>
  <c r="AZ42" i="37"/>
  <c r="AD42" i="37"/>
  <c r="AC235" i="37"/>
  <c r="BB235" i="37"/>
  <c r="AV235" i="37"/>
  <c r="AO235" i="37"/>
  <c r="AW279" i="37"/>
  <c r="AP279" i="37"/>
  <c r="BC279" i="37"/>
  <c r="BD294" i="37"/>
  <c r="AX294" i="37"/>
  <c r="AQ294" i="37"/>
  <c r="AC207" i="37"/>
  <c r="BB207" i="37"/>
  <c r="AV207" i="37"/>
  <c r="AO207" i="37"/>
  <c r="AV49" i="37"/>
  <c r="AO49" i="37"/>
  <c r="AC49" i="37"/>
  <c r="BB49" i="37"/>
  <c r="AW126" i="37"/>
  <c r="AP126" i="37"/>
  <c r="BC126" i="37"/>
  <c r="BC20" i="37"/>
  <c r="AW20" i="37"/>
  <c r="AP20" i="37"/>
  <c r="AZ10" i="37"/>
  <c r="AS10" i="37"/>
  <c r="AD10" i="37"/>
  <c r="AS174" i="37"/>
  <c r="AZ174" i="37"/>
  <c r="AD174" i="37"/>
  <c r="AT281" i="37"/>
  <c r="AC258" i="37"/>
  <c r="BB258" i="37"/>
  <c r="AV258" i="37"/>
  <c r="AO258" i="37"/>
  <c r="BC236" i="37"/>
  <c r="AW236" i="37"/>
  <c r="AP236" i="37"/>
  <c r="BC235" i="37"/>
  <c r="AW235" i="37"/>
  <c r="AP235" i="37"/>
  <c r="BF35" i="37"/>
  <c r="BF43" i="37"/>
  <c r="BC207" i="37"/>
  <c r="AW207" i="37"/>
  <c r="AP207" i="37"/>
  <c r="AZ21" i="37"/>
  <c r="AD21" i="37"/>
  <c r="AP49" i="37"/>
  <c r="BC49" i="37"/>
  <c r="AW49" i="37"/>
  <c r="AC44" i="37"/>
  <c r="AV44" i="37"/>
  <c r="BB44" i="37"/>
  <c r="AO44" i="37"/>
  <c r="BD20" i="37"/>
  <c r="AX20" i="37"/>
  <c r="AQ20" i="37"/>
  <c r="AZ135" i="37"/>
  <c r="AS135" i="37"/>
  <c r="AD135" i="37"/>
  <c r="AC61" i="37"/>
  <c r="BB61" i="37"/>
  <c r="AV61" i="37"/>
  <c r="AO61" i="37"/>
  <c r="AZ85" i="37"/>
  <c r="AS85" i="37"/>
  <c r="AD85" i="37"/>
  <c r="AV206" i="37"/>
  <c r="AC206" i="37"/>
  <c r="BB206" i="37"/>
  <c r="AO206" i="37"/>
  <c r="BF45" i="37"/>
  <c r="BC258" i="37"/>
  <c r="AW258" i="37"/>
  <c r="AP258" i="37"/>
  <c r="AR235" i="37"/>
  <c r="AY235" i="37"/>
  <c r="AS35" i="37"/>
  <c r="AZ35" i="37"/>
  <c r="AD35" i="37"/>
  <c r="AZ43" i="37"/>
  <c r="AS43" i="37"/>
  <c r="AD43" i="37"/>
  <c r="BD207" i="37"/>
  <c r="AX207" i="37"/>
  <c r="AQ207" i="37"/>
  <c r="AQ49" i="37"/>
  <c r="BD49" i="37"/>
  <c r="AX49" i="37"/>
  <c r="BD44" i="37"/>
  <c r="AX44" i="37"/>
  <c r="AQ44" i="37"/>
  <c r="AX126" i="37"/>
  <c r="AQ126" i="37"/>
  <c r="BD126" i="37"/>
  <c r="AV221" i="37"/>
  <c r="AC221" i="37"/>
  <c r="BB221" i="37"/>
  <c r="AO221" i="37"/>
  <c r="BF93" i="37"/>
  <c r="AV131" i="37"/>
  <c r="AO131" i="37"/>
  <c r="AC131" i="37"/>
  <c r="BB131" i="37"/>
  <c r="BC61" i="37"/>
  <c r="AW61" i="37"/>
  <c r="AP61" i="37"/>
  <c r="BD258" i="37"/>
  <c r="AX258" i="37"/>
  <c r="AQ258" i="37"/>
  <c r="BF227" i="37"/>
  <c r="AX279" i="37"/>
  <c r="AQ279" i="37"/>
  <c r="BD279" i="37"/>
  <c r="AC36" i="37"/>
  <c r="BB36" i="37"/>
  <c r="AV36" i="37"/>
  <c r="AO36" i="37"/>
  <c r="AY207" i="37"/>
  <c r="AR207" i="37"/>
  <c r="BB262" i="37"/>
  <c r="AV262" i="37"/>
  <c r="AO262" i="37"/>
  <c r="AC262" i="37"/>
  <c r="AT32" i="37"/>
  <c r="AS145" i="37"/>
  <c r="AZ145" i="37"/>
  <c r="AD145" i="37"/>
  <c r="AR126" i="37"/>
  <c r="AY126" i="37"/>
  <c r="AW221" i="37"/>
  <c r="BC221" i="37"/>
  <c r="AP221" i="37"/>
  <c r="AY20" i="37"/>
  <c r="AR20" i="37"/>
  <c r="AZ93" i="37"/>
  <c r="AS93" i="37"/>
  <c r="AD93" i="37"/>
  <c r="AW131" i="37"/>
  <c r="AP131" i="37"/>
  <c r="BC131" i="37"/>
  <c r="BD61" i="37"/>
  <c r="AX61" i="37"/>
  <c r="AQ61" i="37"/>
  <c r="BF143" i="37"/>
  <c r="AZ88" i="37"/>
  <c r="AS88" i="37"/>
  <c r="AD88" i="37"/>
  <c r="BF42" i="37"/>
  <c r="AO94" i="37"/>
  <c r="AC94" i="37"/>
  <c r="BB94" i="37"/>
  <c r="AV94" i="37"/>
  <c r="AY258" i="37"/>
  <c r="AR258" i="37"/>
  <c r="AZ227" i="37"/>
  <c r="AS227" i="37"/>
  <c r="AD227" i="37"/>
  <c r="AZ217" i="37"/>
  <c r="AS217" i="37"/>
  <c r="AD217" i="37"/>
  <c r="AX236" i="37"/>
  <c r="BD236" i="37"/>
  <c r="AQ236" i="37"/>
  <c r="AP215" i="37"/>
  <c r="BC215" i="37"/>
  <c r="AW215" i="37"/>
  <c r="AR279" i="37"/>
  <c r="AY279" i="37"/>
  <c r="AV124" i="37"/>
  <c r="AO124" i="37"/>
  <c r="BB124" i="37"/>
  <c r="AC124" i="37"/>
  <c r="AP36" i="37"/>
  <c r="BC36" i="37"/>
  <c r="AW36" i="37"/>
  <c r="AW262" i="37"/>
  <c r="AP262" i="37"/>
  <c r="BC262" i="37"/>
  <c r="BD221" i="37"/>
  <c r="AX221" i="37"/>
  <c r="AQ221" i="37"/>
  <c r="AY131" i="37"/>
  <c r="AR131" i="37"/>
  <c r="AC13" i="37"/>
  <c r="BB13" i="37"/>
  <c r="AV13" i="37"/>
  <c r="AO13" i="37"/>
  <c r="AY61" i="37"/>
  <c r="AR61" i="37"/>
  <c r="AS229" i="37"/>
  <c r="AZ143" i="37"/>
  <c r="AS143" i="37"/>
  <c r="AD143" i="37"/>
  <c r="BF272" i="37"/>
  <c r="BF64" i="37"/>
  <c r="AY221" i="37"/>
  <c r="AR221" i="37"/>
  <c r="BF135" i="37"/>
  <c r="BC13" i="37"/>
  <c r="AW13" i="37"/>
  <c r="AP13" i="37"/>
  <c r="AS272" i="37"/>
  <c r="AZ272" i="37"/>
  <c r="AD272" i="37"/>
  <c r="BF109" i="37"/>
  <c r="BF88" i="37"/>
  <c r="AQ124" i="37"/>
  <c r="BD124" i="37"/>
  <c r="AX124" i="37"/>
  <c r="BC60" i="37"/>
  <c r="AW60" i="37"/>
  <c r="AP60" i="37"/>
  <c r="AQ263" i="37"/>
  <c r="BD263" i="37"/>
  <c r="AX263" i="37"/>
  <c r="AC70" i="37"/>
  <c r="BB70" i="37"/>
  <c r="AV70" i="37"/>
  <c r="AO70" i="37"/>
  <c r="AV17" i="37"/>
  <c r="AO17" i="37"/>
  <c r="AC17" i="37"/>
  <c r="BB17" i="37"/>
  <c r="BD13" i="37"/>
  <c r="AX13" i="37"/>
  <c r="AQ13" i="37"/>
  <c r="AC92" i="37"/>
  <c r="BB92" i="37"/>
  <c r="AV92" i="37"/>
  <c r="AO92" i="37"/>
  <c r="AZ109" i="37"/>
  <c r="AS109" i="37"/>
  <c r="AD109" i="37"/>
  <c r="AR124" i="37"/>
  <c r="AY124" i="37"/>
  <c r="BF138" i="37"/>
  <c r="BD60" i="37"/>
  <c r="AX60" i="37"/>
  <c r="AQ60" i="37"/>
  <c r="AY263" i="37"/>
  <c r="AR263" i="37"/>
  <c r="AW70" i="37"/>
  <c r="BC70" i="37"/>
  <c r="AP70" i="37"/>
  <c r="AP17" i="37"/>
  <c r="BC17" i="37"/>
  <c r="AW17" i="37"/>
  <c r="AY13" i="37"/>
  <c r="AR13" i="37"/>
  <c r="BC92" i="37"/>
  <c r="AW92" i="37"/>
  <c r="AP92" i="37"/>
  <c r="BF286" i="37"/>
  <c r="AC40" i="37"/>
  <c r="BB40" i="37"/>
  <c r="AV40" i="37"/>
  <c r="AO40" i="37"/>
  <c r="AZ138" i="37"/>
  <c r="AS138" i="37"/>
  <c r="AD138" i="37"/>
  <c r="AY60" i="37"/>
  <c r="AR60" i="37"/>
  <c r="BF241" i="37"/>
  <c r="BD70" i="37"/>
  <c r="AX70" i="37"/>
  <c r="AQ70" i="37"/>
  <c r="AW197" i="37"/>
  <c r="BC197" i="37"/>
  <c r="AP197" i="37"/>
  <c r="AQ17" i="37"/>
  <c r="BD17" i="37"/>
  <c r="AX17" i="37"/>
  <c r="BF118" i="37"/>
  <c r="BD92" i="37"/>
  <c r="AX92" i="37"/>
  <c r="AQ92" i="37"/>
  <c r="AZ286" i="37"/>
  <c r="AS286" i="37"/>
  <c r="AD286" i="37"/>
  <c r="BF222" i="37"/>
  <c r="AC236" i="37"/>
  <c r="BB236" i="37"/>
  <c r="AO236" i="37"/>
  <c r="AV236" i="37"/>
  <c r="AV279" i="37"/>
  <c r="AO279" i="37"/>
  <c r="AC279" i="37"/>
  <c r="BB279" i="37"/>
  <c r="AC113" i="37"/>
  <c r="BB113" i="37"/>
  <c r="AV113" i="37"/>
  <c r="AO113" i="37"/>
  <c r="AD5" i="37"/>
  <c r="BC40" i="37"/>
  <c r="AW40" i="37"/>
  <c r="AP40" i="37"/>
  <c r="AQ36" i="37"/>
  <c r="BD36" i="37"/>
  <c r="AX36" i="37"/>
  <c r="AZ231" i="37"/>
  <c r="AS231" i="37"/>
  <c r="AD231" i="37"/>
  <c r="BC263" i="37"/>
  <c r="AW263" i="37"/>
  <c r="AP263" i="37"/>
  <c r="BF55" i="37"/>
  <c r="AY70" i="37"/>
  <c r="AR70" i="37"/>
  <c r="AX197" i="37"/>
  <c r="AQ197" i="37"/>
  <c r="BD197" i="37"/>
  <c r="AS292" i="37"/>
  <c r="AZ292" i="37"/>
  <c r="AD292" i="37"/>
  <c r="AR17" i="37"/>
  <c r="AY17" i="37"/>
  <c r="AY92" i="37"/>
  <c r="AR92" i="37"/>
  <c r="AT280" i="37"/>
  <c r="BC113" i="37"/>
  <c r="AW113" i="37"/>
  <c r="AP113" i="37"/>
  <c r="AQ40" i="37"/>
  <c r="BD40" i="37"/>
  <c r="AX40" i="37"/>
  <c r="AC12" i="37"/>
  <c r="BB12" i="37"/>
  <c r="AV12" i="37"/>
  <c r="AO12" i="37"/>
  <c r="AX262" i="37"/>
  <c r="AQ262" i="37"/>
  <c r="BD262" i="37"/>
  <c r="AZ55" i="37"/>
  <c r="AS55" i="37"/>
  <c r="AD55" i="37"/>
  <c r="AS198" i="37"/>
  <c r="AZ198" i="37"/>
  <c r="AD198" i="37"/>
  <c r="AY197" i="37"/>
  <c r="AR197" i="37"/>
  <c r="AZ220" i="37"/>
  <c r="AS220" i="37"/>
  <c r="AD220" i="37"/>
  <c r="AY91" i="37"/>
  <c r="AR91" i="37"/>
  <c r="BB141" i="37"/>
  <c r="AC141" i="37"/>
  <c r="AV141" i="37"/>
  <c r="AO141" i="37"/>
  <c r="BD113" i="37"/>
  <c r="AX113" i="37"/>
  <c r="AQ113" i="37"/>
  <c r="AR40" i="37"/>
  <c r="AY40" i="37"/>
  <c r="BC12" i="37"/>
  <c r="AW12" i="37"/>
  <c r="AP12" i="37"/>
  <c r="BF81" i="37"/>
  <c r="AR262" i="37"/>
  <c r="AY262" i="37"/>
  <c r="BF22" i="37"/>
  <c r="AS77" i="37"/>
  <c r="AZ77" i="37"/>
  <c r="AD77" i="37"/>
  <c r="AX131" i="37"/>
  <c r="AQ131" i="37"/>
  <c r="BD131" i="37"/>
  <c r="BC141" i="37"/>
  <c r="AW141" i="37"/>
  <c r="AP141" i="37"/>
  <c r="AZ222" i="37"/>
  <c r="AS222" i="37"/>
  <c r="AD222" i="37"/>
  <c r="AS248" i="37"/>
  <c r="AZ248" i="37"/>
  <c r="AD248" i="37"/>
  <c r="AY296" i="37"/>
  <c r="AR296" i="37"/>
  <c r="AY113" i="37"/>
  <c r="AR113" i="37"/>
  <c r="BD12" i="37"/>
  <c r="AX12" i="37"/>
  <c r="AQ12" i="37"/>
  <c r="AS81" i="37"/>
  <c r="AZ81" i="37"/>
  <c r="AD81" i="37"/>
  <c r="BF198" i="37"/>
  <c r="BF292" i="37"/>
  <c r="BF29" i="37"/>
  <c r="BF220" i="37"/>
  <c r="BF208" i="37"/>
  <c r="AV91" i="37"/>
  <c r="BB91" i="37"/>
  <c r="AO91" i="37"/>
  <c r="AC91" i="37"/>
  <c r="BD141" i="37"/>
  <c r="AX141" i="37"/>
  <c r="AQ141" i="37"/>
  <c r="AY12" i="37"/>
  <c r="AR12" i="37"/>
  <c r="AS84" i="37"/>
  <c r="AZ84" i="37"/>
  <c r="AD84" i="37"/>
  <c r="AS29" i="37"/>
  <c r="AZ29" i="37"/>
  <c r="AD29" i="37"/>
  <c r="BF238" i="37"/>
  <c r="AZ208" i="37"/>
  <c r="AS208" i="37"/>
  <c r="AD208" i="37"/>
  <c r="BC91" i="37"/>
  <c r="AW91" i="37"/>
  <c r="AP91" i="37"/>
  <c r="BF123" i="37"/>
  <c r="AS164" i="37"/>
  <c r="AZ164" i="37"/>
  <c r="AD164" i="37"/>
  <c r="AS219" i="37"/>
  <c r="AZ219" i="37"/>
  <c r="AD219" i="37"/>
  <c r="AZ226" i="37"/>
  <c r="AS226" i="37"/>
  <c r="AD226" i="37"/>
  <c r="BC105" i="37"/>
  <c r="AW105" i="37"/>
  <c r="AP105" i="37"/>
  <c r="BF196" i="37"/>
  <c r="BF177" i="37"/>
  <c r="AW116" i="37"/>
  <c r="BC116" i="37"/>
  <c r="AP116" i="37"/>
  <c r="AS160" i="37"/>
  <c r="AZ160" i="37"/>
  <c r="AD160" i="37"/>
  <c r="BD91" i="37"/>
  <c r="AX91" i="37"/>
  <c r="AQ91" i="37"/>
  <c r="BF169" i="37"/>
  <c r="AP94" i="37"/>
  <c r="BC94" i="37"/>
  <c r="AW94" i="37"/>
  <c r="BF31" i="37"/>
  <c r="AX105" i="37"/>
  <c r="BD105" i="37"/>
  <c r="AQ105" i="37"/>
  <c r="AZ196" i="37"/>
  <c r="AS196" i="37"/>
  <c r="AD196" i="37"/>
  <c r="AZ153" i="37"/>
  <c r="AS153" i="37"/>
  <c r="AD153" i="37"/>
  <c r="AZ149" i="37"/>
  <c r="AS149" i="37"/>
  <c r="AD149" i="37"/>
  <c r="BF144" i="37"/>
  <c r="AX116" i="37"/>
  <c r="AQ116" i="37"/>
  <c r="BD116" i="37"/>
  <c r="BF191" i="37"/>
  <c r="AZ238" i="37"/>
  <c r="AS238" i="37"/>
  <c r="AD238" i="37"/>
  <c r="AZ169" i="37"/>
  <c r="AS169" i="37"/>
  <c r="AD169" i="37"/>
  <c r="AS122" i="37"/>
  <c r="AZ122" i="37"/>
  <c r="AZ31" i="37"/>
  <c r="AS31" i="37"/>
  <c r="AD31" i="37"/>
  <c r="AS128" i="37"/>
  <c r="AZ128" i="37"/>
  <c r="AD128" i="37"/>
  <c r="AW89" i="37"/>
  <c r="AP89" i="37"/>
  <c r="BC89" i="37"/>
  <c r="AO33" i="37"/>
  <c r="AC33" i="37"/>
  <c r="BB33" i="37"/>
  <c r="AV33" i="37"/>
  <c r="BF239" i="37"/>
  <c r="AW296" i="37"/>
  <c r="BC296" i="37"/>
  <c r="AP296" i="37"/>
  <c r="AY105" i="37"/>
  <c r="AR105" i="37"/>
  <c r="AZ144" i="37"/>
  <c r="AS144" i="37"/>
  <c r="AD144" i="37"/>
  <c r="BF53" i="37"/>
  <c r="AR116" i="37"/>
  <c r="AY116" i="37"/>
  <c r="AS117" i="37"/>
  <c r="AZ117" i="37"/>
  <c r="AD117" i="37"/>
  <c r="AR141" i="37"/>
  <c r="AY141" i="37"/>
  <c r="AF739" i="37" l="1"/>
  <c r="AF708" i="37"/>
  <c r="BF137" i="37"/>
  <c r="BF213" i="37"/>
  <c r="AF696" i="37"/>
  <c r="BF4" i="37"/>
  <c r="BF209" i="37"/>
  <c r="BF75" i="37"/>
  <c r="BF127" i="37"/>
  <c r="BF78" i="37"/>
  <c r="AE559" i="37"/>
  <c r="AF559" i="37"/>
  <c r="AF629" i="37"/>
  <c r="AD218" i="37"/>
  <c r="AF614" i="37"/>
  <c r="BF166" i="37"/>
  <c r="BF71" i="37"/>
  <c r="BF72" i="37"/>
  <c r="BF211" i="37"/>
  <c r="BF128" i="37"/>
  <c r="BF184" i="37"/>
  <c r="BF98" i="37"/>
  <c r="BF245" i="37"/>
  <c r="AS5" i="37"/>
  <c r="AZ189" i="37"/>
  <c r="BA189" i="37" s="1"/>
  <c r="AD103" i="37"/>
  <c r="AF103" i="37" s="1"/>
  <c r="AS189" i="37"/>
  <c r="BF96" i="37"/>
  <c r="AD146" i="37"/>
  <c r="AE146" i="37" s="1"/>
  <c r="AZ146" i="37"/>
  <c r="BA146" i="37" s="1"/>
  <c r="BF178" i="37"/>
  <c r="AZ179" i="37"/>
  <c r="BA179" i="37" s="1"/>
  <c r="AD120" i="37"/>
  <c r="AS118" i="37"/>
  <c r="AZ120" i="37"/>
  <c r="AS179" i="37"/>
  <c r="AZ118" i="37"/>
  <c r="AZ154" i="37"/>
  <c r="AD130" i="37"/>
  <c r="AF130" i="37" s="1"/>
  <c r="AF69" i="37"/>
  <c r="AE69" i="37"/>
  <c r="AF151" i="37"/>
  <c r="AE151" i="37"/>
  <c r="AF51" i="37"/>
  <c r="AE51" i="37"/>
  <c r="AF256" i="37"/>
  <c r="AE256" i="37"/>
  <c r="AF153" i="37"/>
  <c r="AE153" i="37"/>
  <c r="AF110" i="37"/>
  <c r="AE110" i="37"/>
  <c r="AF16" i="37"/>
  <c r="AE16" i="37"/>
  <c r="AF226" i="37"/>
  <c r="AE226" i="37"/>
  <c r="AF82" i="37"/>
  <c r="AE82" i="37"/>
  <c r="AF272" i="37"/>
  <c r="AE272" i="37"/>
  <c r="AF35" i="37"/>
  <c r="AE35" i="37"/>
  <c r="AF240" i="37"/>
  <c r="AE240" i="37"/>
  <c r="AF140" i="37"/>
  <c r="AE140" i="37"/>
  <c r="AF120" i="37"/>
  <c r="AE120" i="37"/>
  <c r="AF139" i="37"/>
  <c r="AE139" i="37"/>
  <c r="AF45" i="37"/>
  <c r="AE45" i="37"/>
  <c r="AF638" i="37"/>
  <c r="AF219" i="37"/>
  <c r="AE219" i="37"/>
  <c r="AF8" i="37"/>
  <c r="AE8" i="37"/>
  <c r="AF283" i="37"/>
  <c r="AE283" i="37"/>
  <c r="AF273" i="37"/>
  <c r="AE273" i="37"/>
  <c r="AF5" i="37"/>
  <c r="AE5" i="37"/>
  <c r="AF21" i="37"/>
  <c r="AE21" i="37"/>
  <c r="AD19" i="37"/>
  <c r="AF252" i="37"/>
  <c r="AE252" i="37"/>
  <c r="AS151" i="37"/>
  <c r="AF172" i="37"/>
  <c r="AE172" i="37"/>
  <c r="AF138" i="37"/>
  <c r="AE138" i="37"/>
  <c r="AS19" i="37"/>
  <c r="AT19" i="37" s="1"/>
  <c r="AZ151" i="37"/>
  <c r="BA151" i="37" s="1"/>
  <c r="AF58" i="37"/>
  <c r="AE58" i="37"/>
  <c r="AF289" i="37"/>
  <c r="AE289" i="37"/>
  <c r="AF32" i="37"/>
  <c r="AE32" i="37"/>
  <c r="AF293" i="37"/>
  <c r="AE293" i="37"/>
  <c r="AF81" i="37"/>
  <c r="AE81" i="37"/>
  <c r="AF57" i="37"/>
  <c r="AE57" i="37"/>
  <c r="AF253" i="37"/>
  <c r="AE253" i="37"/>
  <c r="AF63" i="37"/>
  <c r="AE63" i="37"/>
  <c r="AF201" i="37"/>
  <c r="AE201" i="37"/>
  <c r="AF274" i="37"/>
  <c r="AE274" i="37"/>
  <c r="AF128" i="37"/>
  <c r="AE128" i="37"/>
  <c r="AF208" i="37"/>
  <c r="AE208" i="37"/>
  <c r="AF180" i="37"/>
  <c r="AE180" i="37"/>
  <c r="AF269" i="37"/>
  <c r="AE269" i="37"/>
  <c r="AF93" i="37"/>
  <c r="AE93" i="37"/>
  <c r="AF118" i="37"/>
  <c r="AE118" i="37"/>
  <c r="AF187" i="37"/>
  <c r="AE187" i="37"/>
  <c r="AF259" i="37"/>
  <c r="AE259" i="37"/>
  <c r="AF31" i="37"/>
  <c r="AE31" i="37"/>
  <c r="AF143" i="37"/>
  <c r="AE143" i="37"/>
  <c r="AF78" i="37"/>
  <c r="AE78" i="37"/>
  <c r="AF205" i="37"/>
  <c r="AE205" i="37"/>
  <c r="AF170" i="37"/>
  <c r="AE170" i="37"/>
  <c r="AF278" i="37"/>
  <c r="AE278" i="37"/>
  <c r="AF261" i="37"/>
  <c r="AE261" i="37"/>
  <c r="AF659" i="37"/>
  <c r="AE659" i="37"/>
  <c r="AF163" i="37"/>
  <c r="AE163" i="37"/>
  <c r="AF158" i="37"/>
  <c r="AE158" i="37"/>
  <c r="AF245" i="37"/>
  <c r="AE245" i="37"/>
  <c r="AF97" i="37"/>
  <c r="AE97" i="37"/>
  <c r="AF30" i="37"/>
  <c r="AE30" i="37"/>
  <c r="AF275" i="37"/>
  <c r="AE275" i="37"/>
  <c r="AF22" i="37"/>
  <c r="AE22" i="37"/>
  <c r="AF7" i="37"/>
  <c r="AE7" i="37"/>
  <c r="AF179" i="37"/>
  <c r="AE179" i="37"/>
  <c r="AF168" i="37"/>
  <c r="AE168" i="37"/>
  <c r="AF248" i="37"/>
  <c r="AE248" i="37"/>
  <c r="AF217" i="37"/>
  <c r="AE217" i="37"/>
  <c r="AS56" i="37"/>
  <c r="AT56" i="37" s="1"/>
  <c r="AF271" i="37"/>
  <c r="AE271" i="37"/>
  <c r="AF65" i="37"/>
  <c r="AE65" i="37"/>
  <c r="AF218" i="37"/>
  <c r="AE218" i="37"/>
  <c r="AD90" i="37"/>
  <c r="AF53" i="37"/>
  <c r="AE53" i="37"/>
  <c r="AF185" i="37"/>
  <c r="AE185" i="37"/>
  <c r="AF230" i="37"/>
  <c r="AE230" i="37"/>
  <c r="AF164" i="37"/>
  <c r="AE164" i="37"/>
  <c r="AF109" i="37"/>
  <c r="AE109" i="37"/>
  <c r="AF173" i="37"/>
  <c r="AE173" i="37"/>
  <c r="AF29" i="37"/>
  <c r="AE29" i="37"/>
  <c r="AF290" i="37"/>
  <c r="AE290" i="37"/>
  <c r="AF117" i="37"/>
  <c r="AE117" i="37"/>
  <c r="AF220" i="37"/>
  <c r="AE220" i="37"/>
  <c r="AF292" i="37"/>
  <c r="AE292" i="37"/>
  <c r="AF145" i="37"/>
  <c r="AE145" i="37"/>
  <c r="AF233" i="37"/>
  <c r="AE233" i="37"/>
  <c r="AF112" i="37"/>
  <c r="AE112" i="37"/>
  <c r="AS90" i="37"/>
  <c r="AF160" i="37"/>
  <c r="AE160" i="37"/>
  <c r="AF142" i="37"/>
  <c r="AE142" i="37"/>
  <c r="AF188" i="37"/>
  <c r="AE188" i="37"/>
  <c r="AF239" i="37"/>
  <c r="AE239" i="37"/>
  <c r="AF194" i="37"/>
  <c r="AE194" i="37"/>
  <c r="BF246" i="37"/>
  <c r="BF77" i="37"/>
  <c r="AF23" i="37"/>
  <c r="AE23" i="37"/>
  <c r="AF169" i="37"/>
  <c r="AE169" i="37"/>
  <c r="AF222" i="37"/>
  <c r="AE222" i="37"/>
  <c r="AF227" i="37"/>
  <c r="AE227" i="37"/>
  <c r="AZ119" i="37"/>
  <c r="AF202" i="37"/>
  <c r="AE202" i="37"/>
  <c r="AF96" i="37"/>
  <c r="AE96" i="37"/>
  <c r="BF9" i="37"/>
  <c r="BF46" i="37"/>
  <c r="AF225" i="37"/>
  <c r="AE225" i="37"/>
  <c r="AF270" i="37"/>
  <c r="AE270" i="37"/>
  <c r="AF255" i="37"/>
  <c r="AE255" i="37"/>
  <c r="AF15" i="37"/>
  <c r="AE15" i="37"/>
  <c r="AF284" i="37"/>
  <c r="AE284" i="37"/>
  <c r="AF295" i="37"/>
  <c r="AE295" i="37"/>
  <c r="AF238" i="37"/>
  <c r="AE238" i="37"/>
  <c r="AS69" i="37"/>
  <c r="AF198" i="37"/>
  <c r="AE198" i="37"/>
  <c r="AF286" i="37"/>
  <c r="AE286" i="37"/>
  <c r="AZ69" i="37"/>
  <c r="BA69" i="37" s="1"/>
  <c r="AF146" i="37"/>
  <c r="AS211" i="37"/>
  <c r="AS79" i="37"/>
  <c r="AT79" i="37" s="1"/>
  <c r="AF224" i="37"/>
  <c r="AE224" i="37"/>
  <c r="AF193" i="37"/>
  <c r="AE193" i="37"/>
  <c r="AF84" i="37"/>
  <c r="AE84" i="37"/>
  <c r="AD119" i="37"/>
  <c r="AD211" i="37"/>
  <c r="AD79" i="37"/>
  <c r="AF183" i="37"/>
  <c r="AE183" i="37"/>
  <c r="AF144" i="37"/>
  <c r="AE144" i="37"/>
  <c r="AD203" i="37"/>
  <c r="AF223" i="37"/>
  <c r="AE223" i="37"/>
  <c r="AF237" i="37"/>
  <c r="AE237" i="37"/>
  <c r="AF189" i="37"/>
  <c r="AE189" i="37"/>
  <c r="AS203" i="37"/>
  <c r="AF55" i="37"/>
  <c r="AE55" i="37"/>
  <c r="AF135" i="37"/>
  <c r="AE135" i="37"/>
  <c r="AF165" i="37"/>
  <c r="AE165" i="37"/>
  <c r="AF155" i="37"/>
  <c r="AE155" i="37"/>
  <c r="AF125" i="37"/>
  <c r="AE125" i="37"/>
  <c r="AF174" i="37"/>
  <c r="AE174" i="37"/>
  <c r="AF132" i="37"/>
  <c r="AE132" i="37"/>
  <c r="AF175" i="37"/>
  <c r="AE175" i="37"/>
  <c r="AF195" i="37"/>
  <c r="AE195" i="37"/>
  <c r="AF196" i="37"/>
  <c r="AE196" i="37"/>
  <c r="AF161" i="37"/>
  <c r="AE161" i="37"/>
  <c r="BF107" i="37"/>
  <c r="AF10" i="37"/>
  <c r="AE10" i="37"/>
  <c r="AF127" i="37"/>
  <c r="AE127" i="37"/>
  <c r="AF241" i="37"/>
  <c r="AE241" i="37"/>
  <c r="AF251" i="37"/>
  <c r="AE251" i="37"/>
  <c r="AF9" i="37"/>
  <c r="AE9" i="37"/>
  <c r="AF43" i="37"/>
  <c r="AE43" i="37"/>
  <c r="AF280" i="37"/>
  <c r="AE280" i="37"/>
  <c r="AZ245" i="37"/>
  <c r="BA245" i="37" s="1"/>
  <c r="AF85" i="37"/>
  <c r="AE85" i="37"/>
  <c r="AF77" i="37"/>
  <c r="AE77" i="37"/>
  <c r="AF42" i="37"/>
  <c r="AE42" i="37"/>
  <c r="AF48" i="37"/>
  <c r="AE48" i="37"/>
  <c r="AF192" i="37"/>
  <c r="AE192" i="37"/>
  <c r="AF149" i="37"/>
  <c r="AE149" i="37"/>
  <c r="AF231" i="37"/>
  <c r="AE231" i="37"/>
  <c r="AF88" i="37"/>
  <c r="AE88" i="37"/>
  <c r="AF114" i="37"/>
  <c r="AE114" i="37"/>
  <c r="AF56" i="37"/>
  <c r="AE56" i="37"/>
  <c r="AF104" i="37"/>
  <c r="AE104" i="37"/>
  <c r="AD76" i="37"/>
  <c r="AS76" i="37"/>
  <c r="AT76" i="37" s="1"/>
  <c r="AZ76" i="37"/>
  <c r="BA76" i="37" s="1"/>
  <c r="BF265" i="37"/>
  <c r="BF8" i="37"/>
  <c r="AS242" i="37"/>
  <c r="AT242" i="37" s="1"/>
  <c r="AS96" i="37"/>
  <c r="AZ96" i="37"/>
  <c r="BF247" i="37"/>
  <c r="BF171" i="37"/>
  <c r="BF188" i="37"/>
  <c r="AD75" i="37"/>
  <c r="AD73" i="37"/>
  <c r="AS73" i="37"/>
  <c r="AZ75" i="37"/>
  <c r="BF158" i="37"/>
  <c r="AS102" i="37"/>
  <c r="AD74" i="37"/>
  <c r="AD133" i="37"/>
  <c r="AD11" i="37"/>
  <c r="AD129" i="37"/>
  <c r="AS74" i="37"/>
  <c r="AT74" i="37" s="1"/>
  <c r="AD102" i="37"/>
  <c r="AS193" i="37"/>
  <c r="AS11" i="37"/>
  <c r="BF189" i="37"/>
  <c r="AD26" i="37"/>
  <c r="AD157" i="37"/>
  <c r="AS26" i="37"/>
  <c r="AS157" i="37"/>
  <c r="BF68" i="37"/>
  <c r="AS82" i="37"/>
  <c r="AT82" i="37" s="1"/>
  <c r="AD46" i="37"/>
  <c r="AS46" i="37"/>
  <c r="AT46" i="37" s="1"/>
  <c r="AZ185" i="37"/>
  <c r="BA185" i="37" s="1"/>
  <c r="AD213" i="37"/>
  <c r="AS185" i="37"/>
  <c r="AT185" i="37" s="1"/>
  <c r="AS213" i="37"/>
  <c r="AT213" i="37" s="1"/>
  <c r="AD265" i="37"/>
  <c r="AZ265" i="37"/>
  <c r="BA265" i="37" s="1"/>
  <c r="AD72" i="37"/>
  <c r="AS158" i="37"/>
  <c r="AT158" i="37" s="1"/>
  <c r="BF129" i="37"/>
  <c r="AZ158" i="37"/>
  <c r="BA158" i="37" s="1"/>
  <c r="AD191" i="37"/>
  <c r="AZ251" i="37"/>
  <c r="AS251" i="37"/>
  <c r="AT251" i="37" s="1"/>
  <c r="AD34" i="37"/>
  <c r="AZ34" i="37"/>
  <c r="BF21" i="37"/>
  <c r="AS191" i="37"/>
  <c r="AT191" i="37" s="1"/>
  <c r="AD209" i="37"/>
  <c r="AZ209" i="37"/>
  <c r="BA209" i="37" s="1"/>
  <c r="AD39" i="37"/>
  <c r="AS38" i="37"/>
  <c r="AT38" i="37" s="1"/>
  <c r="AZ39" i="37"/>
  <c r="AD184" i="37"/>
  <c r="AS129" i="37"/>
  <c r="AZ53" i="37"/>
  <c r="BA53" i="37" s="1"/>
  <c r="AD244" i="37"/>
  <c r="AS9" i="37"/>
  <c r="AD166" i="37"/>
  <c r="AZ22" i="37"/>
  <c r="AZ9" i="37"/>
  <c r="AS166" i="37"/>
  <c r="BF291" i="37"/>
  <c r="BF261" i="37"/>
  <c r="AS22" i="37"/>
  <c r="AZ184" i="37"/>
  <c r="BA184" i="37" s="1"/>
  <c r="BF133" i="37"/>
  <c r="AD134" i="37"/>
  <c r="AD99" i="37"/>
  <c r="AS134" i="37"/>
  <c r="AT134" i="37" s="1"/>
  <c r="BF214" i="37"/>
  <c r="AD67" i="37"/>
  <c r="AZ56" i="37"/>
  <c r="BA56" i="37" s="1"/>
  <c r="AD41" i="37"/>
  <c r="AS53" i="37"/>
  <c r="AT53" i="37" s="1"/>
  <c r="AS41" i="37"/>
  <c r="AS67" i="37"/>
  <c r="AT67" i="37" s="1"/>
  <c r="AD177" i="37"/>
  <c r="AD199" i="37"/>
  <c r="AF619" i="37"/>
  <c r="AD249" i="37"/>
  <c r="AS177" i="37"/>
  <c r="AT177" i="37" s="1"/>
  <c r="AF673" i="37"/>
  <c r="AS214" i="37"/>
  <c r="AD162" i="37"/>
  <c r="AD214" i="37"/>
  <c r="AD247" i="37"/>
  <c r="AS247" i="37"/>
  <c r="AT247" i="37" s="1"/>
  <c r="AD178" i="37"/>
  <c r="AS54" i="37"/>
  <c r="AT54" i="37" s="1"/>
  <c r="AS8" i="37"/>
  <c r="AD101" i="37"/>
  <c r="AZ8" i="37"/>
  <c r="BA8" i="37" s="1"/>
  <c r="AS101" i="37"/>
  <c r="AS178" i="37"/>
  <c r="AD298" i="37"/>
  <c r="AZ298" i="37"/>
  <c r="AD54" i="37"/>
  <c r="AD229" i="37"/>
  <c r="AD38" i="37"/>
  <c r="AD171" i="37"/>
  <c r="AS171" i="37"/>
  <c r="AT171" i="37" s="1"/>
  <c r="AD268" i="37"/>
  <c r="AS268" i="37"/>
  <c r="AT268" i="37" s="1"/>
  <c r="AD148" i="37"/>
  <c r="AS148" i="37"/>
  <c r="AT148" i="37" s="1"/>
  <c r="AD111" i="37"/>
  <c r="AD71" i="37"/>
  <c r="AS111" i="37"/>
  <c r="AT111" i="37" s="1"/>
  <c r="AZ194" i="37"/>
  <c r="BA194" i="37" s="1"/>
  <c r="AZ71" i="37"/>
  <c r="AD232" i="37"/>
  <c r="AS232" i="37"/>
  <c r="AT232" i="37" s="1"/>
  <c r="AD216" i="37"/>
  <c r="AD6" i="37"/>
  <c r="BF210" i="37"/>
  <c r="AS291" i="37"/>
  <c r="AZ199" i="37"/>
  <c r="BA199" i="37" s="1"/>
  <c r="AD154" i="37"/>
  <c r="BF193" i="37"/>
  <c r="AD291" i="37"/>
  <c r="AZ99" i="37"/>
  <c r="BA99" i="37" s="1"/>
  <c r="AD257" i="37"/>
  <c r="AS257" i="37"/>
  <c r="BF288" i="37"/>
  <c r="BF5" i="37"/>
  <c r="AS133" i="37"/>
  <c r="AS162" i="37"/>
  <c r="AZ123" i="37"/>
  <c r="AD123" i="37"/>
  <c r="AF123" i="37" s="1"/>
  <c r="AZ72" i="37"/>
  <c r="BA72" i="37" s="1"/>
  <c r="AD14" i="37"/>
  <c r="BF90" i="37"/>
  <c r="BF87" i="37"/>
  <c r="BF244" i="37"/>
  <c r="BF260" i="37"/>
  <c r="BF283" i="37"/>
  <c r="BF254" i="37"/>
  <c r="AD186" i="37"/>
  <c r="AS194" i="37"/>
  <c r="AT194" i="37" s="1"/>
  <c r="BF192" i="37"/>
  <c r="AS14" i="37"/>
  <c r="BF115" i="37"/>
  <c r="AD50" i="37"/>
  <c r="AS50" i="37"/>
  <c r="AT50" i="37" s="1"/>
  <c r="BF95" i="37"/>
  <c r="AD115" i="37"/>
  <c r="AS115" i="37"/>
  <c r="AT115" i="37" s="1"/>
  <c r="AD95" i="37"/>
  <c r="AS95" i="37"/>
  <c r="AT95" i="37" s="1"/>
  <c r="AZ249" i="37"/>
  <c r="BA249" i="37" s="1"/>
  <c r="BF276" i="37"/>
  <c r="AS186" i="37"/>
  <c r="AT186" i="37" s="1"/>
  <c r="AD4" i="37"/>
  <c r="BF298" i="37"/>
  <c r="AS4" i="37"/>
  <c r="BF39" i="37"/>
  <c r="BF176" i="37"/>
  <c r="AZ107" i="37"/>
  <c r="BA107" i="37" s="1"/>
  <c r="BF148" i="37"/>
  <c r="AD137" i="37"/>
  <c r="AZ261" i="37"/>
  <c r="BA261" i="37" s="1"/>
  <c r="AS261" i="37"/>
  <c r="AT261" i="37" s="1"/>
  <c r="AF334" i="37"/>
  <c r="AS87" i="37"/>
  <c r="AT87" i="37" s="1"/>
  <c r="AZ137" i="37"/>
  <c r="BA137" i="37" s="1"/>
  <c r="AS15" i="37"/>
  <c r="AT15" i="37" s="1"/>
  <c r="AZ192" i="37"/>
  <c r="BA192" i="37" s="1"/>
  <c r="AD64" i="37"/>
  <c r="AS192" i="37"/>
  <c r="AT192" i="37" s="1"/>
  <c r="AZ15" i="37"/>
  <c r="AD152" i="37"/>
  <c r="AS64" i="37"/>
  <c r="AT64" i="37" s="1"/>
  <c r="BF26" i="37"/>
  <c r="BF54" i="37"/>
  <c r="BF277" i="37"/>
  <c r="AS98" i="37"/>
  <c r="AT98" i="37" s="1"/>
  <c r="AZ193" i="37"/>
  <c r="BA193" i="37" s="1"/>
  <c r="AD98" i="37"/>
  <c r="BF121" i="37"/>
  <c r="AF520" i="37"/>
  <c r="AF467" i="37"/>
  <c r="AF631" i="37"/>
  <c r="AF391" i="37"/>
  <c r="AF427" i="37"/>
  <c r="AF316" i="37"/>
  <c r="AF381" i="37"/>
  <c r="AF681" i="37"/>
  <c r="AF741" i="37"/>
  <c r="AF661" i="37"/>
  <c r="AF301" i="37"/>
  <c r="AF373" i="37"/>
  <c r="AF692" i="37"/>
  <c r="AF302" i="37"/>
  <c r="AF613" i="37"/>
  <c r="AF468" i="37"/>
  <c r="AF740" i="37"/>
  <c r="AF472" i="37"/>
  <c r="AE451" i="37"/>
  <c r="AF451" i="37"/>
  <c r="AF572" i="37"/>
  <c r="AE452" i="37"/>
  <c r="AF452" i="37"/>
  <c r="AF678" i="37"/>
  <c r="AF691" i="37"/>
  <c r="AF658" i="37"/>
  <c r="AF526" i="37"/>
  <c r="AF586" i="37"/>
  <c r="AF385" i="37"/>
  <c r="AE588" i="37"/>
  <c r="AF588" i="37"/>
  <c r="AF648" i="37"/>
  <c r="AF329" i="37"/>
  <c r="AF395" i="37"/>
  <c r="AF735" i="37"/>
  <c r="AF596" i="37"/>
  <c r="AF299" i="37"/>
  <c r="AF719" i="37"/>
  <c r="AF496" i="37"/>
  <c r="AF611" i="37"/>
  <c r="AF582" i="37"/>
  <c r="AF518" i="37"/>
  <c r="AF423" i="37"/>
  <c r="AF594" i="37"/>
  <c r="AF506" i="37"/>
  <c r="AF440" i="37"/>
  <c r="AE457" i="37"/>
  <c r="AF457" i="37"/>
  <c r="AF306" i="37"/>
  <c r="AF475" i="37"/>
  <c r="AF622" i="37"/>
  <c r="AF416" i="37"/>
  <c r="AF703" i="37"/>
  <c r="AF308" i="37"/>
  <c r="AF384" i="37"/>
  <c r="AF397" i="37"/>
  <c r="AF617" i="37"/>
  <c r="AF726" i="37"/>
  <c r="AF319" i="37"/>
  <c r="AF721" i="37"/>
  <c r="AF490" i="37"/>
  <c r="AF434" i="37"/>
  <c r="AF693" i="37"/>
  <c r="AF730" i="37"/>
  <c r="AF310" i="37"/>
  <c r="AE445" i="37"/>
  <c r="AF445" i="37"/>
  <c r="AD87" i="37"/>
  <c r="AF420" i="37"/>
  <c r="AF514" i="37"/>
  <c r="AF663" i="37"/>
  <c r="AF685" i="37"/>
  <c r="AF556" i="37"/>
  <c r="AF309" i="37"/>
  <c r="AF656" i="37"/>
  <c r="AF354" i="37"/>
  <c r="AF368" i="37"/>
  <c r="AF481" i="37"/>
  <c r="AF456" i="37"/>
  <c r="AE456" i="37"/>
  <c r="AF432" i="37"/>
  <c r="AF522" i="37"/>
  <c r="AF699" i="37"/>
  <c r="AF365" i="37"/>
  <c r="AF528" i="37"/>
  <c r="AF502" i="37"/>
  <c r="AF533" i="37"/>
  <c r="AF505" i="37"/>
  <c r="AF325" i="37"/>
  <c r="AF338" i="37"/>
  <c r="AF641" i="37"/>
  <c r="AF386" i="37"/>
  <c r="AF389" i="37"/>
  <c r="AF555" i="37"/>
  <c r="AF534" i="37"/>
  <c r="AF509" i="37"/>
  <c r="AF624" i="37"/>
  <c r="AF402" i="37"/>
  <c r="AF476" i="37"/>
  <c r="AF317" i="37"/>
  <c r="AE443" i="37"/>
  <c r="AF443" i="37"/>
  <c r="AF684" i="37"/>
  <c r="AF372" i="37"/>
  <c r="AF371" i="37"/>
  <c r="AF367" i="37"/>
  <c r="AF680" i="37"/>
  <c r="AF515" i="37"/>
  <c r="AF707" i="37"/>
  <c r="AF383" i="37"/>
  <c r="AD83" i="37"/>
  <c r="AF639" i="37"/>
  <c r="AF484" i="37"/>
  <c r="AF643" i="37"/>
  <c r="AF557" i="37"/>
  <c r="AS83" i="37"/>
  <c r="AT83" i="37" s="1"/>
  <c r="AF418" i="37"/>
  <c r="AF552" i="37"/>
  <c r="AF376" i="37"/>
  <c r="AF392" i="37"/>
  <c r="AF551" i="37"/>
  <c r="AF500" i="37"/>
  <c r="AF535" i="37"/>
  <c r="AF408" i="37"/>
  <c r="AF715" i="37"/>
  <c r="AF405" i="37"/>
  <c r="AF635" i="37"/>
  <c r="AF305" i="37"/>
  <c r="AF482" i="37"/>
  <c r="AF374" i="37"/>
  <c r="AF340" i="37"/>
  <c r="AF396" i="37"/>
  <c r="AF323" i="37"/>
  <c r="AF331" i="37"/>
  <c r="BF285" i="37"/>
  <c r="AF553" i="37"/>
  <c r="AF463" i="37"/>
  <c r="AE463" i="37"/>
  <c r="AF320" i="37"/>
  <c r="AF580" i="37"/>
  <c r="AF570" i="37"/>
  <c r="AF510" i="37"/>
  <c r="AF390" i="37"/>
  <c r="AF672" i="37"/>
  <c r="AF729" i="37"/>
  <c r="AF507" i="37"/>
  <c r="AF473" i="37"/>
  <c r="AF584" i="37"/>
  <c r="AF706" i="37"/>
  <c r="AF422" i="37"/>
  <c r="AF479" i="37"/>
  <c r="AD18" i="37"/>
  <c r="AD242" i="37"/>
  <c r="AS147" i="37"/>
  <c r="AT147" i="37" s="1"/>
  <c r="AF720" i="37"/>
  <c r="AF664" i="37"/>
  <c r="AF343" i="37"/>
  <c r="AF601" i="37"/>
  <c r="AF337" i="37"/>
  <c r="AF410" i="37"/>
  <c r="AE446" i="37"/>
  <c r="AF446" i="37"/>
  <c r="AF562" i="37"/>
  <c r="AF637" i="37"/>
  <c r="AF499" i="37"/>
  <c r="AF705" i="37"/>
  <c r="AF377" i="37"/>
  <c r="AF647" i="37"/>
  <c r="AF537" i="37"/>
  <c r="AF433" i="37"/>
  <c r="AF538" i="37"/>
  <c r="AS244" i="37"/>
  <c r="AT244" i="37" s="1"/>
  <c r="AS152" i="37"/>
  <c r="AT152" i="37" s="1"/>
  <c r="AS121" i="37"/>
  <c r="AT121" i="37" s="1"/>
  <c r="AF315" i="37"/>
  <c r="AE315" i="37"/>
  <c r="AF413" i="37"/>
  <c r="AD121" i="37"/>
  <c r="AD277" i="37"/>
  <c r="AF470" i="37"/>
  <c r="AF312" i="37"/>
  <c r="AF495" i="37"/>
  <c r="AF351" i="37"/>
  <c r="AF618" i="37"/>
  <c r="BF275" i="37"/>
  <c r="BF34" i="37"/>
  <c r="BF172" i="37"/>
  <c r="BF80" i="37"/>
  <c r="BF182" i="37"/>
  <c r="BF243" i="37"/>
  <c r="BF232" i="37"/>
  <c r="BF229" i="37"/>
  <c r="BF186" i="37"/>
  <c r="BF147" i="37"/>
  <c r="BF269" i="37"/>
  <c r="BF199" i="37"/>
  <c r="BF190" i="37"/>
  <c r="BF249" i="37"/>
  <c r="AL244" i="37"/>
  <c r="AM244" i="37" s="1"/>
  <c r="BF152" i="37"/>
  <c r="AL99" i="37"/>
  <c r="AM99" i="37" s="1"/>
  <c r="BF99" i="37"/>
  <c r="AL176" i="37"/>
  <c r="AM176" i="37" s="1"/>
  <c r="BF25" i="37"/>
  <c r="BF27" i="37"/>
  <c r="BF228" i="37"/>
  <c r="BF251" i="37"/>
  <c r="BF52" i="37"/>
  <c r="BF18" i="37"/>
  <c r="AL148" i="37"/>
  <c r="AM148" i="37" s="1"/>
  <c r="BF264" i="37"/>
  <c r="AD276" i="37"/>
  <c r="AS276" i="37"/>
  <c r="AT276" i="37" s="1"/>
  <c r="AS283" i="37"/>
  <c r="AT283" i="37" s="1"/>
  <c r="AZ283" i="37"/>
  <c r="BA283" i="37" s="1"/>
  <c r="BF204" i="37"/>
  <c r="AD80" i="37"/>
  <c r="AS80" i="37"/>
  <c r="AT80" i="37" s="1"/>
  <c r="AL186" i="37"/>
  <c r="AM186" i="37" s="1"/>
  <c r="AD254" i="37"/>
  <c r="AS254" i="37"/>
  <c r="AT254" i="37" s="1"/>
  <c r="AL204" i="37"/>
  <c r="AM204" i="37" s="1"/>
  <c r="AL25" i="37"/>
  <c r="AM25" i="37" s="1"/>
  <c r="AL275" i="37"/>
  <c r="AM275" i="37" s="1"/>
  <c r="AL34" i="37"/>
  <c r="AM34" i="37" s="1"/>
  <c r="AL52" i="37"/>
  <c r="AM52" i="37" s="1"/>
  <c r="AL162" i="37"/>
  <c r="AM162" i="37" s="1"/>
  <c r="AL106" i="37"/>
  <c r="AM106" i="37" s="1"/>
  <c r="AL41" i="37"/>
  <c r="AM41" i="37" s="1"/>
  <c r="AL47" i="37"/>
  <c r="AM47" i="37" s="1"/>
  <c r="AL68" i="37"/>
  <c r="AM68" i="37" s="1"/>
  <c r="AL264" i="37"/>
  <c r="AM264" i="37" s="1"/>
  <c r="AL199" i="37"/>
  <c r="AM199" i="37" s="1"/>
  <c r="AL228" i="37"/>
  <c r="AM228" i="37" s="1"/>
  <c r="AS172" i="37"/>
  <c r="AT172" i="37" s="1"/>
  <c r="AZ172" i="37"/>
  <c r="BA172" i="37" s="1"/>
  <c r="BF15" i="37"/>
  <c r="BF162" i="37"/>
  <c r="AL232" i="37"/>
  <c r="AM232" i="37" s="1"/>
  <c r="AD176" i="37"/>
  <c r="AS176" i="37"/>
  <c r="AT176" i="37" s="1"/>
  <c r="AD210" i="37"/>
  <c r="AZ210" i="37"/>
  <c r="BA210" i="37" s="1"/>
  <c r="BF266" i="37"/>
  <c r="AD107" i="37"/>
  <c r="AD147" i="37"/>
  <c r="BF14" i="37"/>
  <c r="AZ18" i="37"/>
  <c r="BA18" i="37" s="1"/>
  <c r="AD25" i="37"/>
  <c r="AZ25" i="37"/>
  <c r="BA25" i="37" s="1"/>
  <c r="AS277" i="37"/>
  <c r="AT277" i="37" s="1"/>
  <c r="AD260" i="37"/>
  <c r="AS260" i="37"/>
  <c r="AT260" i="37" s="1"/>
  <c r="AZ260" i="37"/>
  <c r="BA260" i="37" s="1"/>
  <c r="AZ269" i="37"/>
  <c r="BA269" i="37" s="1"/>
  <c r="AS269" i="37"/>
  <c r="AT269" i="37" s="1"/>
  <c r="AD243" i="37"/>
  <c r="AZ243" i="37"/>
  <c r="BA243" i="37" s="1"/>
  <c r="BF206" i="37"/>
  <c r="AD212" i="37"/>
  <c r="AS212" i="37"/>
  <c r="AT212" i="37" s="1"/>
  <c r="BF47" i="37"/>
  <c r="AZ190" i="37"/>
  <c r="BA190" i="37" s="1"/>
  <c r="BF41" i="37"/>
  <c r="AD288" i="37"/>
  <c r="AS182" i="37"/>
  <c r="AT182" i="37" s="1"/>
  <c r="BF297" i="37"/>
  <c r="AD182" i="37"/>
  <c r="AZ182" i="37"/>
  <c r="BA182" i="37" s="1"/>
  <c r="BF212" i="37"/>
  <c r="AD266" i="37"/>
  <c r="AE266" i="37" s="1"/>
  <c r="AZ266" i="37"/>
  <c r="BA266" i="37" s="1"/>
  <c r="AS288" i="37"/>
  <c r="AT288" i="37" s="1"/>
  <c r="AZ288" i="37"/>
  <c r="BA288" i="37" s="1"/>
  <c r="BF108" i="37"/>
  <c r="AD190" i="37"/>
  <c r="AF190" i="37" s="1"/>
  <c r="AD204" i="37"/>
  <c r="AS204" i="37"/>
  <c r="AT204" i="37" s="1"/>
  <c r="AD68" i="37"/>
  <c r="AZ68" i="37"/>
  <c r="BA68" i="37" s="1"/>
  <c r="AD246" i="37"/>
  <c r="AZ246" i="37"/>
  <c r="BA246" i="37" s="1"/>
  <c r="BF33" i="37"/>
  <c r="AD47" i="37"/>
  <c r="AS47" i="37"/>
  <c r="AT47" i="37" s="1"/>
  <c r="BF181" i="37"/>
  <c r="AS275" i="37"/>
  <c r="AT275" i="37" s="1"/>
  <c r="AD228" i="37"/>
  <c r="AS228" i="37"/>
  <c r="AT228" i="37" s="1"/>
  <c r="AD297" i="37"/>
  <c r="AZ297" i="37"/>
  <c r="BA297" i="37" s="1"/>
  <c r="AS297" i="37"/>
  <c r="AT297" i="37" s="1"/>
  <c r="AD106" i="37"/>
  <c r="AS106" i="37"/>
  <c r="AT106" i="37" s="1"/>
  <c r="AZ106" i="37"/>
  <c r="BA106" i="37" s="1"/>
  <c r="BF267" i="37"/>
  <c r="AD52" i="37"/>
  <c r="AZ52" i="37"/>
  <c r="BA52" i="37" s="1"/>
  <c r="AZ275" i="37"/>
  <c r="BA275" i="37" s="1"/>
  <c r="AD285" i="37"/>
  <c r="AS285" i="37"/>
  <c r="AT285" i="37" s="1"/>
  <c r="AD264" i="37"/>
  <c r="AE264" i="37" s="1"/>
  <c r="AS264" i="37"/>
  <c r="AT264" i="37" s="1"/>
  <c r="AZ267" i="37"/>
  <c r="BA267" i="37" s="1"/>
  <c r="AS267" i="37"/>
  <c r="AT267" i="37" s="1"/>
  <c r="AD267" i="37"/>
  <c r="AZ181" i="37"/>
  <c r="BA181" i="37" s="1"/>
  <c r="AS181" i="37"/>
  <c r="AT181" i="37" s="1"/>
  <c r="AD181" i="37"/>
  <c r="AZ100" i="37"/>
  <c r="BA100" i="37" s="1"/>
  <c r="AS100" i="37"/>
  <c r="AT100" i="37" s="1"/>
  <c r="AD100" i="37"/>
  <c r="AD27" i="37"/>
  <c r="BF100" i="37"/>
  <c r="AZ108" i="37"/>
  <c r="BA108" i="37" s="1"/>
  <c r="AS108" i="37"/>
  <c r="AT108" i="37" s="1"/>
  <c r="AD108" i="37"/>
  <c r="AS27" i="37"/>
  <c r="AT27" i="37" s="1"/>
  <c r="BF236" i="37"/>
  <c r="BF106" i="37"/>
  <c r="BF66" i="37"/>
  <c r="BF287" i="37"/>
  <c r="BF279" i="37"/>
  <c r="BF126" i="37"/>
  <c r="AZ287" i="37"/>
  <c r="AS287" i="37"/>
  <c r="AD287" i="37"/>
  <c r="BF59" i="37"/>
  <c r="BF296" i="37"/>
  <c r="BF263" i="37"/>
  <c r="BF62" i="37"/>
  <c r="BF124" i="37"/>
  <c r="BF44" i="37"/>
  <c r="BF24" i="37"/>
  <c r="BF156" i="37"/>
  <c r="BF36" i="37"/>
  <c r="BF282" i="37"/>
  <c r="BF235" i="37"/>
  <c r="BF61" i="37"/>
  <c r="AT219" i="37"/>
  <c r="AT34" i="37"/>
  <c r="AT81" i="37"/>
  <c r="AT222" i="37"/>
  <c r="BA88" i="37"/>
  <c r="AT119" i="37"/>
  <c r="BA224" i="37"/>
  <c r="AT289" i="37"/>
  <c r="AT7" i="37"/>
  <c r="BA241" i="37"/>
  <c r="AE122" i="37"/>
  <c r="AT11" i="37"/>
  <c r="BA222" i="37"/>
  <c r="AS279" i="37"/>
  <c r="AZ279" i="37"/>
  <c r="AD279" i="37"/>
  <c r="AZ61" i="37"/>
  <c r="AS61" i="37"/>
  <c r="AD61" i="37"/>
  <c r="AT273" i="37"/>
  <c r="BA130" i="37"/>
  <c r="AT237" i="37"/>
  <c r="AT58" i="37"/>
  <c r="BA242" i="37"/>
  <c r="BA48" i="37"/>
  <c r="AT103" i="37"/>
  <c r="BA289" i="37"/>
  <c r="BF37" i="37"/>
  <c r="BA7" i="37"/>
  <c r="AT18" i="37"/>
  <c r="AT210" i="37"/>
  <c r="AT30" i="37"/>
  <c r="BA164" i="37"/>
  <c r="AS126" i="37"/>
  <c r="AZ126" i="37"/>
  <c r="AD126" i="37"/>
  <c r="AT265" i="37"/>
  <c r="AT130" i="37"/>
  <c r="AT151" i="37"/>
  <c r="AZ62" i="37"/>
  <c r="AS62" i="37"/>
  <c r="AD62" i="37"/>
  <c r="AT48" i="37"/>
  <c r="AT16" i="37"/>
  <c r="BA95" i="37"/>
  <c r="AT122" i="37"/>
  <c r="BA186" i="37"/>
  <c r="AT164" i="37"/>
  <c r="BA78" i="37"/>
  <c r="AT165" i="37"/>
  <c r="AT205" i="37"/>
  <c r="BA6" i="37"/>
  <c r="AT240" i="37"/>
  <c r="AT243" i="37"/>
  <c r="BA16" i="37"/>
  <c r="AT163" i="37"/>
  <c r="AT220" i="37"/>
  <c r="AT109" i="37"/>
  <c r="BF70" i="37"/>
  <c r="BF131" i="37"/>
  <c r="BA165" i="37"/>
  <c r="BA205" i="37"/>
  <c r="AT259" i="37"/>
  <c r="AT183" i="37"/>
  <c r="BA163" i="37"/>
  <c r="BA220" i="37"/>
  <c r="BA177" i="37"/>
  <c r="BA109" i="37"/>
  <c r="AZ70" i="37"/>
  <c r="AS70" i="37"/>
  <c r="AD70" i="37"/>
  <c r="AS131" i="37"/>
  <c r="AZ131" i="37"/>
  <c r="AD131" i="37"/>
  <c r="AT78" i="37"/>
  <c r="AT6" i="37"/>
  <c r="BA259" i="37"/>
  <c r="BA183" i="37"/>
  <c r="AT274" i="37"/>
  <c r="AT90" i="37"/>
  <c r="AT155" i="37"/>
  <c r="AT249" i="37"/>
  <c r="AT135" i="37"/>
  <c r="AT253" i="37"/>
  <c r="BA228" i="37"/>
  <c r="BA274" i="37"/>
  <c r="BA80" i="37"/>
  <c r="BA90" i="37"/>
  <c r="BA155" i="37"/>
  <c r="BA204" i="37"/>
  <c r="AS200" i="37"/>
  <c r="AZ200" i="37"/>
  <c r="AD200" i="37"/>
  <c r="BA27" i="37"/>
  <c r="AT169" i="37"/>
  <c r="BA29" i="37"/>
  <c r="BA118" i="37"/>
  <c r="AT291" i="37"/>
  <c r="AT4" i="37"/>
  <c r="BA135" i="37"/>
  <c r="BA213" i="37"/>
  <c r="BA175" i="37"/>
  <c r="BA254" i="37"/>
  <c r="BA253" i="37"/>
  <c r="BF105" i="37"/>
  <c r="AT68" i="37"/>
  <c r="AT257" i="37"/>
  <c r="AT266" i="37"/>
  <c r="BF200" i="37"/>
  <c r="BA169" i="37"/>
  <c r="BA191" i="37"/>
  <c r="BA291" i="37"/>
  <c r="AT143" i="37"/>
  <c r="BA145" i="37"/>
  <c r="BA4" i="37"/>
  <c r="AT10" i="37"/>
  <c r="AT230" i="37"/>
  <c r="AZ24" i="37"/>
  <c r="AS24" i="37"/>
  <c r="AD24" i="37"/>
  <c r="AZ59" i="37"/>
  <c r="AS59" i="37"/>
  <c r="AD59" i="37"/>
  <c r="AT175" i="37"/>
  <c r="AZ105" i="37"/>
  <c r="AS105" i="37"/>
  <c r="AD105" i="37"/>
  <c r="BA87" i="37"/>
  <c r="AT166" i="37"/>
  <c r="BA154" i="37"/>
  <c r="AT239" i="37"/>
  <c r="AT99" i="37"/>
  <c r="AT29" i="37"/>
  <c r="BF12" i="37"/>
  <c r="AT118" i="37"/>
  <c r="AT133" i="37"/>
  <c r="BA143" i="37"/>
  <c r="AT178" i="37"/>
  <c r="BA10" i="37"/>
  <c r="AZ235" i="37"/>
  <c r="AS235" i="37"/>
  <c r="AD235" i="37"/>
  <c r="BA230" i="37"/>
  <c r="AT189" i="37"/>
  <c r="BA201" i="37"/>
  <c r="BA114" i="37"/>
  <c r="AT57" i="37"/>
  <c r="BA50" i="37"/>
  <c r="BA257" i="37"/>
  <c r="BA166" i="37"/>
  <c r="BA239" i="37"/>
  <c r="AZ12" i="37"/>
  <c r="AS12" i="37"/>
  <c r="AD12" i="37"/>
  <c r="BA133" i="37"/>
  <c r="BF92" i="37"/>
  <c r="AT217" i="37"/>
  <c r="AT145" i="37"/>
  <c r="AZ36" i="37"/>
  <c r="AS36" i="37"/>
  <c r="AD36" i="37"/>
  <c r="BA178" i="37"/>
  <c r="AT233" i="37"/>
  <c r="AZ294" i="37"/>
  <c r="AS294" i="37"/>
  <c r="AD294" i="37"/>
  <c r="BA102" i="37"/>
  <c r="BA57" i="37"/>
  <c r="AT154" i="37"/>
  <c r="BA54" i="37"/>
  <c r="AT231" i="37"/>
  <c r="BA217" i="37"/>
  <c r="BA232" i="37"/>
  <c r="BA233" i="37"/>
  <c r="AT201" i="37"/>
  <c r="AT102" i="37"/>
  <c r="AT114" i="37"/>
  <c r="AS66" i="37"/>
  <c r="AZ66" i="37"/>
  <c r="AD66" i="37"/>
  <c r="BA127" i="37"/>
  <c r="AS197" i="37"/>
  <c r="AZ197" i="37"/>
  <c r="AD197" i="37"/>
  <c r="BA231" i="37"/>
  <c r="AS92" i="37"/>
  <c r="AZ92" i="37"/>
  <c r="AD92" i="37"/>
  <c r="BA64" i="37"/>
  <c r="AT127" i="37"/>
  <c r="AT168" i="37"/>
  <c r="AZ89" i="37"/>
  <c r="AS89" i="37"/>
  <c r="AD89" i="37"/>
  <c r="BA147" i="37"/>
  <c r="AZ33" i="37"/>
  <c r="AS33" i="37"/>
  <c r="AD33" i="37"/>
  <c r="BA152" i="37"/>
  <c r="AZ206" i="37"/>
  <c r="AS206" i="37"/>
  <c r="AD206" i="37"/>
  <c r="AT216" i="37"/>
  <c r="BF294" i="37"/>
  <c r="AT142" i="37"/>
  <c r="AT110" i="37"/>
  <c r="BA83" i="37"/>
  <c r="BA168" i="37"/>
  <c r="AT65" i="37"/>
  <c r="AT63" i="37"/>
  <c r="AT161" i="37"/>
  <c r="AT246" i="37"/>
  <c r="AT227" i="37"/>
  <c r="BA216" i="37"/>
  <c r="AT69" i="37"/>
  <c r="AZ282" i="37"/>
  <c r="AS282" i="37"/>
  <c r="AD282" i="37"/>
  <c r="BA129" i="37"/>
  <c r="BA110" i="37"/>
  <c r="AT96" i="37"/>
  <c r="AT170" i="37"/>
  <c r="AT271" i="37"/>
  <c r="BA255" i="37"/>
  <c r="BF89" i="37"/>
  <c r="BA63" i="37"/>
  <c r="AT195" i="37"/>
  <c r="AT52" i="37"/>
  <c r="BF197" i="37"/>
  <c r="BA161" i="37"/>
  <c r="AT290" i="37"/>
  <c r="BA240" i="37"/>
  <c r="AT107" i="37"/>
  <c r="AT193" i="37"/>
  <c r="AZ91" i="37"/>
  <c r="AS91" i="37"/>
  <c r="AD91" i="37"/>
  <c r="AT138" i="37"/>
  <c r="AT229" i="37"/>
  <c r="BA227" i="37"/>
  <c r="AS262" i="37"/>
  <c r="AZ262" i="37"/>
  <c r="AD262" i="37"/>
  <c r="BA268" i="37"/>
  <c r="AT43" i="37"/>
  <c r="BA42" i="37"/>
  <c r="BA75" i="37"/>
  <c r="AT9" i="37"/>
  <c r="BA142" i="37"/>
  <c r="BA173" i="37"/>
  <c r="BA96" i="37"/>
  <c r="BA170" i="37"/>
  <c r="BA271" i="37"/>
  <c r="AT255" i="37"/>
  <c r="BA65" i="37"/>
  <c r="BA195" i="37"/>
  <c r="BA290" i="37"/>
  <c r="BF250" i="37"/>
  <c r="BA148" i="37"/>
  <c r="BA144" i="37"/>
  <c r="AT149" i="37"/>
  <c r="BA98" i="37"/>
  <c r="BA171" i="37"/>
  <c r="AZ236" i="37"/>
  <c r="AS236" i="37"/>
  <c r="AD236" i="37"/>
  <c r="BA138" i="37"/>
  <c r="BA272" i="37"/>
  <c r="BA229" i="37"/>
  <c r="AT8" i="37"/>
  <c r="BA43" i="37"/>
  <c r="BF207" i="37"/>
  <c r="BA9" i="37"/>
  <c r="AT129" i="37"/>
  <c r="BA67" i="37"/>
  <c r="BA285" i="37"/>
  <c r="AS250" i="37"/>
  <c r="AZ250" i="37"/>
  <c r="AD250" i="37"/>
  <c r="AT144" i="37"/>
  <c r="BA149" i="37"/>
  <c r="BF91" i="37"/>
  <c r="BF17" i="37"/>
  <c r="AT72" i="37"/>
  <c r="AT272" i="37"/>
  <c r="AT137" i="37"/>
  <c r="BF221" i="37"/>
  <c r="AS207" i="37"/>
  <c r="AZ207" i="37"/>
  <c r="AD207" i="37"/>
  <c r="AT42" i="37"/>
  <c r="AT75" i="37"/>
  <c r="AT293" i="37"/>
  <c r="AT173" i="37"/>
  <c r="AT295" i="37"/>
  <c r="BA176" i="37"/>
  <c r="BF28" i="37"/>
  <c r="BA202" i="37"/>
  <c r="AT270" i="37"/>
  <c r="AT278" i="37"/>
  <c r="BF60" i="37"/>
  <c r="BA160" i="37"/>
  <c r="AT184" i="37"/>
  <c r="AS17" i="37"/>
  <c r="AZ17" i="37"/>
  <c r="AD17" i="37"/>
  <c r="AT93" i="37"/>
  <c r="AZ221" i="37"/>
  <c r="AS221" i="37"/>
  <c r="AD221" i="37"/>
  <c r="BA293" i="37"/>
  <c r="BA295" i="37"/>
  <c r="AT23" i="37"/>
  <c r="AZ28" i="37"/>
  <c r="AS28" i="37"/>
  <c r="AD28" i="37"/>
  <c r="BA97" i="37"/>
  <c r="BA270" i="37"/>
  <c r="AZ60" i="37"/>
  <c r="AS60" i="37"/>
  <c r="AD60" i="37"/>
  <c r="BA247" i="37"/>
  <c r="BA244" i="37"/>
  <c r="AT153" i="37"/>
  <c r="BA84" i="37"/>
  <c r="BA292" i="37"/>
  <c r="BA93" i="37"/>
  <c r="BF262" i="37"/>
  <c r="BA211" i="37"/>
  <c r="BA251" i="37"/>
  <c r="BA23" i="37"/>
  <c r="AT97" i="37"/>
  <c r="AT202" i="37"/>
  <c r="BA278" i="37"/>
  <c r="BA123" i="37"/>
  <c r="AT160" i="37"/>
  <c r="AT214" i="37"/>
  <c r="AT22" i="37"/>
  <c r="AT292" i="37"/>
  <c r="AS124" i="37"/>
  <c r="AZ124" i="37"/>
  <c r="AD124" i="37"/>
  <c r="BA35" i="37"/>
  <c r="BF258" i="37"/>
  <c r="BA121" i="37"/>
  <c r="AT157" i="37"/>
  <c r="BA120" i="37"/>
  <c r="AT73" i="37"/>
  <c r="AT238" i="37"/>
  <c r="BA153" i="37"/>
  <c r="AT84" i="37"/>
  <c r="BA214" i="37"/>
  <c r="BA22" i="37"/>
  <c r="BA77" i="37"/>
  <c r="AT35" i="37"/>
  <c r="AT179" i="37"/>
  <c r="AZ44" i="37"/>
  <c r="AS44" i="37"/>
  <c r="AD44" i="37"/>
  <c r="AZ258" i="37"/>
  <c r="AS258" i="37"/>
  <c r="AD258" i="37"/>
  <c r="BA115" i="37"/>
  <c r="AT211" i="37"/>
  <c r="BF234" i="37"/>
  <c r="AT284" i="37"/>
  <c r="AT112" i="37"/>
  <c r="BA157" i="37"/>
  <c r="BF167" i="37"/>
  <c r="BA73" i="37"/>
  <c r="BA238" i="37"/>
  <c r="AT123" i="37"/>
  <c r="AT77" i="37"/>
  <c r="BF40" i="37"/>
  <c r="BF13" i="37"/>
  <c r="BA111" i="37"/>
  <c r="AT26" i="37"/>
  <c r="BA225" i="37"/>
  <c r="AZ234" i="37"/>
  <c r="AS234" i="37"/>
  <c r="AD234" i="37"/>
  <c r="AT39" i="37"/>
  <c r="BA284" i="37"/>
  <c r="BA112" i="37"/>
  <c r="BA74" i="37"/>
  <c r="AT120" i="37"/>
  <c r="AZ159" i="37"/>
  <c r="AS159" i="37"/>
  <c r="AD159" i="37"/>
  <c r="AT101" i="37"/>
  <c r="AZ167" i="37"/>
  <c r="AS167" i="37"/>
  <c r="AD167" i="37"/>
  <c r="BF86" i="37"/>
  <c r="BA128" i="37"/>
  <c r="AT286" i="37"/>
  <c r="AS40" i="37"/>
  <c r="AZ40" i="37"/>
  <c r="AD40" i="37"/>
  <c r="AZ13" i="37"/>
  <c r="AS13" i="37"/>
  <c r="AD13" i="37"/>
  <c r="BA26" i="37"/>
  <c r="AT199" i="37"/>
  <c r="AT225" i="37"/>
  <c r="AT180" i="37"/>
  <c r="BA39" i="37"/>
  <c r="BA101" i="37"/>
  <c r="AS86" i="37"/>
  <c r="AZ86" i="37"/>
  <c r="AD86" i="37"/>
  <c r="AT140" i="37"/>
  <c r="BA237" i="37"/>
  <c r="AT208" i="37"/>
  <c r="BA198" i="37"/>
  <c r="AT5" i="37"/>
  <c r="BA286" i="37"/>
  <c r="BF94" i="37"/>
  <c r="BA264" i="37"/>
  <c r="BA180" i="37"/>
  <c r="AT146" i="37"/>
  <c r="BF116" i="37"/>
  <c r="AT188" i="37"/>
  <c r="BA134" i="37"/>
  <c r="BA45" i="37"/>
  <c r="BF159" i="37"/>
  <c r="BA140" i="37"/>
  <c r="AT128" i="37"/>
  <c r="BA196" i="37"/>
  <c r="AT226" i="37"/>
  <c r="BA208" i="37"/>
  <c r="BA248" i="37"/>
  <c r="BA5" i="37"/>
  <c r="AZ94" i="37"/>
  <c r="AS94" i="37"/>
  <c r="AD94" i="37"/>
  <c r="BF49" i="37"/>
  <c r="AT252" i="37"/>
  <c r="AT187" i="37"/>
  <c r="AS116" i="37"/>
  <c r="AZ116" i="37"/>
  <c r="AD116" i="37"/>
  <c r="BA38" i="37"/>
  <c r="AT139" i="37"/>
  <c r="BA188" i="37"/>
  <c r="BA117" i="37"/>
  <c r="BA298" i="37"/>
  <c r="BA226" i="37"/>
  <c r="BA203" i="37"/>
  <c r="AT248" i="37"/>
  <c r="AT198" i="37"/>
  <c r="AS49" i="37"/>
  <c r="AZ49" i="37"/>
  <c r="AD49" i="37"/>
  <c r="BF20" i="37"/>
  <c r="BA15" i="37"/>
  <c r="BA252" i="37"/>
  <c r="AZ136" i="37"/>
  <c r="AS136" i="37"/>
  <c r="AD136" i="37"/>
  <c r="BA82" i="37"/>
  <c r="BA187" i="37"/>
  <c r="BA212" i="37"/>
  <c r="BA139" i="37"/>
  <c r="AT45" i="37"/>
  <c r="AS215" i="37"/>
  <c r="AZ215" i="37"/>
  <c r="AD215" i="37"/>
  <c r="BA276" i="37"/>
  <c r="AT85" i="37"/>
  <c r="AZ20" i="37"/>
  <c r="AS20" i="37"/>
  <c r="AD20" i="37"/>
  <c r="BA122" i="37"/>
  <c r="AT117" i="37"/>
  <c r="AT31" i="37"/>
  <c r="AT298" i="37"/>
  <c r="AT203" i="37"/>
  <c r="AZ141" i="37"/>
  <c r="AS141" i="37"/>
  <c r="AD141" i="37"/>
  <c r="AT55" i="37"/>
  <c r="BA71" i="37"/>
  <c r="BA85" i="37"/>
  <c r="AT21" i="37"/>
  <c r="BA174" i="37"/>
  <c r="AT245" i="37"/>
  <c r="BA223" i="37"/>
  <c r="BF215" i="37"/>
  <c r="AZ263" i="37"/>
  <c r="AS263" i="37"/>
  <c r="AD263" i="37"/>
  <c r="AT14" i="37"/>
  <c r="BA19" i="37"/>
  <c r="BA58" i="37"/>
  <c r="AS156" i="37"/>
  <c r="AZ156" i="37"/>
  <c r="AD156" i="37"/>
  <c r="BA31" i="37"/>
  <c r="BA219" i="37"/>
  <c r="BA34" i="37"/>
  <c r="BA81" i="37"/>
  <c r="BA55" i="37"/>
  <c r="AT71" i="37"/>
  <c r="BF113" i="37"/>
  <c r="BA47" i="37"/>
  <c r="BA21" i="37"/>
  <c r="BA119" i="37"/>
  <c r="BF136" i="37"/>
  <c r="BA277" i="37"/>
  <c r="AT132" i="37"/>
  <c r="AT162" i="37"/>
  <c r="AZ296" i="37"/>
  <c r="AS296" i="37"/>
  <c r="AD296" i="37"/>
  <c r="AT25" i="37"/>
  <c r="AT41" i="37"/>
  <c r="AT209" i="37"/>
  <c r="AT218" i="37"/>
  <c r="BA14" i="37"/>
  <c r="BA11" i="37"/>
  <c r="AZ37" i="37"/>
  <c r="AS37" i="37"/>
  <c r="AD37" i="37"/>
  <c r="AT196" i="37"/>
  <c r="BF141" i="37"/>
  <c r="AZ113" i="37"/>
  <c r="AS113" i="37"/>
  <c r="AD113" i="37"/>
  <c r="AT88" i="37"/>
  <c r="AT174" i="37"/>
  <c r="BA132" i="37"/>
  <c r="BA273" i="37"/>
  <c r="AT223" i="37"/>
  <c r="BA79" i="37"/>
  <c r="AT224" i="37"/>
  <c r="BA162" i="37"/>
  <c r="BA41" i="37"/>
  <c r="BA103" i="37"/>
  <c r="BA218" i="37"/>
  <c r="AT241" i="37"/>
  <c r="BA46" i="37"/>
  <c r="BA30" i="37"/>
  <c r="AE103" i="37" l="1"/>
  <c r="AE130" i="37"/>
  <c r="AE123" i="37"/>
  <c r="AF34" i="37"/>
  <c r="AE34" i="37"/>
  <c r="AF100" i="37"/>
  <c r="AE100" i="37"/>
  <c r="AF186" i="37"/>
  <c r="AE186" i="37"/>
  <c r="AF111" i="37"/>
  <c r="AE111" i="37"/>
  <c r="AF49" i="37"/>
  <c r="AE49" i="37"/>
  <c r="AF24" i="37"/>
  <c r="AE24" i="37"/>
  <c r="AF181" i="37"/>
  <c r="AE181" i="37"/>
  <c r="AF204" i="37"/>
  <c r="AE204" i="37"/>
  <c r="AF107" i="37"/>
  <c r="AE107" i="37"/>
  <c r="AF64" i="37"/>
  <c r="AE64" i="37"/>
  <c r="AF148" i="37"/>
  <c r="AE148" i="37"/>
  <c r="AF75" i="37"/>
  <c r="AE75" i="37"/>
  <c r="AF242" i="37"/>
  <c r="AE242" i="37"/>
  <c r="AF277" i="37"/>
  <c r="AE277" i="37"/>
  <c r="AF268" i="37"/>
  <c r="AE268" i="37"/>
  <c r="AF267" i="37"/>
  <c r="AE267" i="37"/>
  <c r="AF210" i="37"/>
  <c r="AE210" i="37"/>
  <c r="AF121" i="37"/>
  <c r="AE121" i="37"/>
  <c r="AF72" i="37"/>
  <c r="AE72" i="37"/>
  <c r="AF25" i="37"/>
  <c r="AE25" i="37"/>
  <c r="AF147" i="37"/>
  <c r="AE147" i="37"/>
  <c r="AF66" i="37"/>
  <c r="AE66" i="37"/>
  <c r="AF171" i="37"/>
  <c r="AE171" i="37"/>
  <c r="AF99" i="37"/>
  <c r="AE99" i="37"/>
  <c r="AF27" i="37"/>
  <c r="AE27" i="37"/>
  <c r="AF176" i="37"/>
  <c r="AE176" i="37"/>
  <c r="AF14" i="37"/>
  <c r="AE14" i="37"/>
  <c r="AF38" i="37"/>
  <c r="AE38" i="37"/>
  <c r="AF134" i="37"/>
  <c r="AE134" i="37"/>
  <c r="AF265" i="37"/>
  <c r="AE265" i="37"/>
  <c r="AF44" i="37"/>
  <c r="AE44" i="37"/>
  <c r="AF83" i="37"/>
  <c r="AE83" i="37"/>
  <c r="AF229" i="37"/>
  <c r="AE229" i="37"/>
  <c r="AF91" i="37"/>
  <c r="AE91" i="37"/>
  <c r="AF54" i="37"/>
  <c r="AE54" i="37"/>
  <c r="AF80" i="37"/>
  <c r="AE80" i="37"/>
  <c r="AF137" i="37"/>
  <c r="AE137" i="37"/>
  <c r="AF213" i="37"/>
  <c r="AE213" i="37"/>
  <c r="AF262" i="37"/>
  <c r="AE262" i="37"/>
  <c r="AF236" i="37"/>
  <c r="AE236" i="37"/>
  <c r="AF285" i="37"/>
  <c r="AE285" i="37"/>
  <c r="AF182" i="37"/>
  <c r="AE182" i="37"/>
  <c r="AF298" i="37"/>
  <c r="AE298" i="37"/>
  <c r="AF191" i="37"/>
  <c r="AE191" i="37"/>
  <c r="AF235" i="37"/>
  <c r="AE235" i="37"/>
  <c r="AF73" i="37"/>
  <c r="AE73" i="37"/>
  <c r="AF234" i="37"/>
  <c r="AE234" i="37"/>
  <c r="AF46" i="37"/>
  <c r="AE46" i="37"/>
  <c r="AF76" i="37"/>
  <c r="AE76" i="37"/>
  <c r="AF59" i="37"/>
  <c r="AE59" i="37"/>
  <c r="AF296" i="37"/>
  <c r="AE296" i="37"/>
  <c r="AF159" i="37"/>
  <c r="AE159" i="37"/>
  <c r="AF116" i="37"/>
  <c r="AE116" i="37"/>
  <c r="AF52" i="37"/>
  <c r="AE52" i="37"/>
  <c r="AF288" i="37"/>
  <c r="AE288" i="37"/>
  <c r="AF19" i="37"/>
  <c r="AE19" i="37"/>
  <c r="AF41" i="37"/>
  <c r="AE41" i="37"/>
  <c r="AF206" i="37"/>
  <c r="AE206" i="37"/>
  <c r="AF61" i="37"/>
  <c r="AE61" i="37"/>
  <c r="AF101" i="37"/>
  <c r="AE101" i="37"/>
  <c r="AF287" i="37"/>
  <c r="AE287" i="37"/>
  <c r="AF257" i="37"/>
  <c r="AE257" i="37"/>
  <c r="AF166" i="37"/>
  <c r="AE166" i="37"/>
  <c r="AF276" i="37"/>
  <c r="AE276" i="37"/>
  <c r="AF60" i="37"/>
  <c r="AE60" i="37"/>
  <c r="AF207" i="37"/>
  <c r="AE207" i="37"/>
  <c r="AF4" i="37"/>
  <c r="AE4" i="37"/>
  <c r="AF203" i="37"/>
  <c r="AE203" i="37"/>
  <c r="AF90" i="37"/>
  <c r="AE90" i="37"/>
  <c r="AF246" i="37"/>
  <c r="AE246" i="37"/>
  <c r="AF167" i="37"/>
  <c r="AE167" i="37"/>
  <c r="AF279" i="37"/>
  <c r="AE279" i="37"/>
  <c r="AF106" i="37"/>
  <c r="AE106" i="37"/>
  <c r="AF291" i="37"/>
  <c r="AE291" i="37"/>
  <c r="AF178" i="37"/>
  <c r="AE178" i="37"/>
  <c r="AF244" i="37"/>
  <c r="AE244" i="37"/>
  <c r="AF157" i="37"/>
  <c r="AE157" i="37"/>
  <c r="AF197" i="37"/>
  <c r="AE197" i="37"/>
  <c r="AF67" i="37"/>
  <c r="AE67" i="37"/>
  <c r="AF33" i="37"/>
  <c r="AE33" i="37"/>
  <c r="AF131" i="37"/>
  <c r="AE131" i="37"/>
  <c r="AF212" i="37"/>
  <c r="AE212" i="37"/>
  <c r="AF87" i="37"/>
  <c r="AE87" i="37"/>
  <c r="AF26" i="37"/>
  <c r="AE26" i="37"/>
  <c r="AF215" i="37"/>
  <c r="AE215" i="37"/>
  <c r="AF94" i="37"/>
  <c r="AE94" i="37"/>
  <c r="AF294" i="37"/>
  <c r="AE294" i="37"/>
  <c r="AF154" i="37"/>
  <c r="AE154" i="37"/>
  <c r="AF247" i="37"/>
  <c r="AE247" i="37"/>
  <c r="AF18" i="37"/>
  <c r="AE18" i="37"/>
  <c r="AF113" i="37"/>
  <c r="AE113" i="37"/>
  <c r="AF156" i="37"/>
  <c r="AE156" i="37"/>
  <c r="AF297" i="37"/>
  <c r="AE297" i="37"/>
  <c r="AF214" i="37"/>
  <c r="AE214" i="37"/>
  <c r="AF184" i="37"/>
  <c r="AE184" i="37"/>
  <c r="AF200" i="37"/>
  <c r="AE200" i="37"/>
  <c r="AF71" i="37"/>
  <c r="AE71" i="37"/>
  <c r="AF12" i="37"/>
  <c r="AE12" i="37"/>
  <c r="AF70" i="37"/>
  <c r="AE70" i="37"/>
  <c r="AF62" i="37"/>
  <c r="AE62" i="37"/>
  <c r="AF243" i="37"/>
  <c r="AE243" i="37"/>
  <c r="AF95" i="37"/>
  <c r="AE95" i="37"/>
  <c r="AF162" i="37"/>
  <c r="AE162" i="37"/>
  <c r="AF79" i="37"/>
  <c r="AE79" i="37"/>
  <c r="AF20" i="37"/>
  <c r="AE20" i="37"/>
  <c r="AF28" i="37"/>
  <c r="AE28" i="37"/>
  <c r="AF89" i="37"/>
  <c r="AE89" i="37"/>
  <c r="AF228" i="37"/>
  <c r="AE228" i="37"/>
  <c r="AF102" i="37"/>
  <c r="AE102" i="37"/>
  <c r="AF211" i="37"/>
  <c r="AE211" i="37"/>
  <c r="AF37" i="37"/>
  <c r="AE37" i="37"/>
  <c r="AF98" i="37"/>
  <c r="AE98" i="37"/>
  <c r="AF115" i="37"/>
  <c r="AE115" i="37"/>
  <c r="AF6" i="37"/>
  <c r="AE6" i="37"/>
  <c r="AF39" i="37"/>
  <c r="AE39" i="37"/>
  <c r="AF119" i="37"/>
  <c r="AE119" i="37"/>
  <c r="AF152" i="37"/>
  <c r="AE152" i="37"/>
  <c r="AF68" i="37"/>
  <c r="AE68" i="37"/>
  <c r="AF258" i="37"/>
  <c r="AE258" i="37"/>
  <c r="AF13" i="37"/>
  <c r="AE13" i="37"/>
  <c r="AF36" i="37"/>
  <c r="AE36" i="37"/>
  <c r="AF216" i="37"/>
  <c r="AE216" i="37"/>
  <c r="AF129" i="37"/>
  <c r="AE129" i="37"/>
  <c r="AF17" i="37"/>
  <c r="AE17" i="37"/>
  <c r="AF141" i="37"/>
  <c r="AE141" i="37"/>
  <c r="AF124" i="37"/>
  <c r="AE124" i="37"/>
  <c r="AF108" i="37"/>
  <c r="AE108" i="37"/>
  <c r="AF249" i="37"/>
  <c r="AE249" i="37"/>
  <c r="AF209" i="37"/>
  <c r="AE209" i="37"/>
  <c r="AF11" i="37"/>
  <c r="AE11" i="37"/>
  <c r="AF40" i="37"/>
  <c r="AE40" i="37"/>
  <c r="AF105" i="37"/>
  <c r="AE105" i="37"/>
  <c r="AF47" i="37"/>
  <c r="AE47" i="37"/>
  <c r="AF260" i="37"/>
  <c r="AE260" i="37"/>
  <c r="AF254" i="37"/>
  <c r="AE254" i="37"/>
  <c r="AF50" i="37"/>
  <c r="AE50" i="37"/>
  <c r="AF232" i="37"/>
  <c r="AE232" i="37"/>
  <c r="AF133" i="37"/>
  <c r="AE133" i="37"/>
  <c r="AF263" i="37"/>
  <c r="AE263" i="37"/>
  <c r="AF136" i="37"/>
  <c r="AE136" i="37"/>
  <c r="AF250" i="37"/>
  <c r="AE250" i="37"/>
  <c r="AF199" i="37"/>
  <c r="AE199" i="37"/>
  <c r="AF74" i="37"/>
  <c r="AE74" i="37"/>
  <c r="AF86" i="37"/>
  <c r="AE86" i="37"/>
  <c r="AF221" i="37"/>
  <c r="AE221" i="37"/>
  <c r="AF282" i="37"/>
  <c r="AE282" i="37"/>
  <c r="AF92" i="37"/>
  <c r="AE92" i="37"/>
  <c r="AF126" i="37"/>
  <c r="AE126" i="37"/>
  <c r="AF177" i="37"/>
  <c r="AE177" i="37"/>
  <c r="AF264" i="37"/>
  <c r="AF266" i="37"/>
  <c r="AE190" i="37"/>
  <c r="AT287" i="37"/>
  <c r="BA287" i="37"/>
  <c r="AT206" i="37"/>
  <c r="BA92" i="37"/>
  <c r="BA126" i="37"/>
  <c r="AT44" i="37"/>
  <c r="BA12" i="37"/>
  <c r="BA24" i="37"/>
  <c r="AT126" i="37"/>
  <c r="AT12" i="37"/>
  <c r="AT167" i="37"/>
  <c r="BA44" i="37"/>
  <c r="AT124" i="37"/>
  <c r="BA250" i="37"/>
  <c r="AT262" i="37"/>
  <c r="BA167" i="37"/>
  <c r="AT62" i="37"/>
  <c r="AT13" i="37"/>
  <c r="AT250" i="37"/>
  <c r="AT236" i="37"/>
  <c r="BA62" i="37"/>
  <c r="BA13" i="37"/>
  <c r="BA236" i="37"/>
  <c r="AT60" i="37"/>
  <c r="AT94" i="37"/>
  <c r="BA60" i="37"/>
  <c r="BA94" i="37"/>
  <c r="BA86" i="37"/>
  <c r="BA40" i="37"/>
  <c r="AT37" i="37"/>
  <c r="AT86" i="37"/>
  <c r="AT40" i="37"/>
  <c r="AT36" i="37"/>
  <c r="BA124" i="37"/>
  <c r="AT159" i="37"/>
  <c r="BA66" i="37"/>
  <c r="BA36" i="37"/>
  <c r="AT24" i="37"/>
  <c r="BA159" i="37"/>
  <c r="BA37" i="37"/>
  <c r="BA156" i="37"/>
  <c r="AT66" i="37"/>
  <c r="AT61" i="37"/>
  <c r="BA61" i="37"/>
  <c r="AT221" i="37"/>
  <c r="AT156" i="37"/>
  <c r="BA116" i="37"/>
  <c r="AT234" i="37"/>
  <c r="BA221" i="37"/>
  <c r="AT235" i="37"/>
  <c r="BA131" i="37"/>
  <c r="AT113" i="37"/>
  <c r="BA215" i="37"/>
  <c r="BA234" i="37"/>
  <c r="BA235" i="37"/>
  <c r="AT105" i="37"/>
  <c r="BA113" i="37"/>
  <c r="AT20" i="37"/>
  <c r="AT215" i="37"/>
  <c r="AT136" i="37"/>
  <c r="AT116" i="37"/>
  <c r="BA105" i="37"/>
  <c r="AT131" i="37"/>
  <c r="BA20" i="37"/>
  <c r="BA136" i="37"/>
  <c r="BA279" i="37"/>
  <c r="AT141" i="37"/>
  <c r="BA141" i="37"/>
  <c r="BA207" i="37"/>
  <c r="AT89" i="37"/>
  <c r="BA197" i="37"/>
  <c r="AT279" i="37"/>
  <c r="AT28" i="37"/>
  <c r="AT207" i="37"/>
  <c r="AT91" i="37"/>
  <c r="BA89" i="37"/>
  <c r="AT70" i="37"/>
  <c r="BA206" i="37"/>
  <c r="BA28" i="37"/>
  <c r="BA91" i="37"/>
  <c r="AT197" i="37"/>
  <c r="BA70" i="37"/>
  <c r="AT92" i="37"/>
  <c r="BA17" i="37"/>
  <c r="BA262" i="37"/>
  <c r="AT296" i="37"/>
  <c r="AT17" i="37"/>
  <c r="AT282" i="37"/>
  <c r="AT33" i="37"/>
  <c r="BA296" i="37"/>
  <c r="BA282" i="37"/>
  <c r="BA33" i="37"/>
  <c r="AT59" i="37"/>
  <c r="BA200" i="37"/>
  <c r="BA59" i="37"/>
  <c r="AT200" i="37"/>
  <c r="AT263" i="37"/>
  <c r="BA263" i="37"/>
  <c r="BA49" i="37"/>
  <c r="AT258" i="37"/>
  <c r="AT294" i="37"/>
  <c r="AT49" i="37"/>
  <c r="BA258" i="37"/>
  <c r="BA294" i="3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Petar Tasić</author>
  </authors>
  <commentList>
    <comment ref="G2" authorId="0" shapeId="0" xr:uid="{80011AF6-80E0-4F00-B68D-0B77BF4CD9E2}">
      <text>
        <r>
          <rPr>
            <b/>
            <sz val="9"/>
            <color indexed="81"/>
            <rFont val="Tahoma"/>
            <family val="2"/>
          </rPr>
          <t>Petar Tasić:</t>
        </r>
        <r>
          <rPr>
            <sz val="9"/>
            <color indexed="81"/>
            <rFont val="Tahoma"/>
            <family val="2"/>
          </rPr>
          <t xml:space="preserve">
- ground
- basement</t>
        </r>
      </text>
    </comment>
    <comment ref="K2" authorId="0" shapeId="0" xr:uid="{5527D728-0DA5-4D59-B6D4-C553B3043D55}">
      <text>
        <r>
          <rPr>
            <b/>
            <sz val="9"/>
            <color indexed="81"/>
            <rFont val="Tahoma"/>
            <family val="2"/>
          </rPr>
          <t>Petar Tasić:</t>
        </r>
        <r>
          <rPr>
            <sz val="9"/>
            <color indexed="81"/>
            <rFont val="Tahoma"/>
            <family val="2"/>
          </rPr>
          <t xml:space="preserve">
-Y - has
-N - does not have</t>
        </r>
      </text>
    </comment>
    <comment ref="O2" authorId="0" shapeId="0" xr:uid="{A0909B66-A3EC-4ED4-A0C1-E819A6D7395B}">
      <text>
        <r>
          <rPr>
            <b/>
            <sz val="9"/>
            <color indexed="81"/>
            <rFont val="Tahoma"/>
            <family val="2"/>
          </rPr>
          <t>Petar Tasić:</t>
        </r>
        <r>
          <rPr>
            <sz val="9"/>
            <color indexed="81"/>
            <rFont val="Tahoma"/>
            <family val="2"/>
          </rPr>
          <t xml:space="preserve">
- sloped
- flat</t>
        </r>
      </text>
    </comment>
    <comment ref="P2" authorId="0" shapeId="0" xr:uid="{A136AB2B-9862-4945-B5C1-99AD22A9A622}">
      <text>
        <r>
          <rPr>
            <b/>
            <sz val="9"/>
            <color indexed="81"/>
            <rFont val="Tahoma"/>
            <family val="2"/>
          </rPr>
          <t>Petar Tasić:</t>
        </r>
        <r>
          <rPr>
            <sz val="9"/>
            <color indexed="81"/>
            <rFont val="Tahoma"/>
            <family val="2"/>
          </rPr>
          <t xml:space="preserve">
-Y - has
-N - does not have</t>
        </r>
      </text>
    </comment>
    <comment ref="Q2" authorId="0" shapeId="0" xr:uid="{C7749EF6-EFC8-4585-93CE-69CC70838593}">
      <text>
        <r>
          <rPr>
            <b/>
            <sz val="9"/>
            <color indexed="81"/>
            <rFont val="Tahoma"/>
            <family val="2"/>
          </rPr>
          <t>Petar Tasić:</t>
        </r>
        <r>
          <rPr>
            <sz val="9"/>
            <color indexed="81"/>
            <rFont val="Tahoma"/>
            <family val="2"/>
          </rPr>
          <t xml:space="preserve">
- individual
- DH</t>
        </r>
      </text>
    </comment>
    <comment ref="R2" authorId="0" shapeId="0" xr:uid="{87DA42E8-223B-4907-9479-9C3664D95D40}">
      <text>
        <r>
          <rPr>
            <b/>
            <sz val="9"/>
            <color indexed="81"/>
            <rFont val="Tahoma"/>
            <family val="2"/>
          </rPr>
          <t>Petar Tasić:</t>
        </r>
        <r>
          <rPr>
            <sz val="9"/>
            <color indexed="81"/>
            <rFont val="Tahoma"/>
            <family val="2"/>
          </rPr>
          <t xml:space="preserve">
- District heating
- Firewood
- Coal
- Pellets
- Natural gas
- LNG
- Woodchips
- Electricity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Petar Tasić</author>
  </authors>
  <commentList>
    <comment ref="G17" authorId="0" shapeId="0" xr:uid="{6ED3F9D9-5BA7-492B-B5D8-01B686AB0258}">
      <text>
        <r>
          <rPr>
            <b/>
            <sz val="9"/>
            <color indexed="81"/>
            <rFont val="Tahoma"/>
            <family val="2"/>
          </rPr>
          <t>Petar Tasić:</t>
        </r>
        <r>
          <rPr>
            <sz val="9"/>
            <color indexed="81"/>
            <rFont val="Tahoma"/>
            <family val="2"/>
          </rPr>
          <t xml:space="preserve">
ρ=455 kg/m3</t>
        </r>
      </text>
    </comment>
    <comment ref="B24" authorId="0" shapeId="0" xr:uid="{E09A2384-49E4-433C-9BA2-EA5C1AEC26BF}">
      <text>
        <r>
          <rPr>
            <b/>
            <sz val="9"/>
            <color indexed="81"/>
            <rFont val="Tahoma"/>
            <family val="2"/>
          </rPr>
          <t>Petar Tasić:</t>
        </r>
        <r>
          <rPr>
            <sz val="9"/>
            <color indexed="81"/>
            <rFont val="Tahoma"/>
            <family val="2"/>
          </rPr>
          <t xml:space="preserve">
Approx 1/3 natural gas + 2/3 electricity.</t>
        </r>
      </text>
    </comment>
  </commentList>
</comments>
</file>

<file path=xl/sharedStrings.xml><?xml version="1.0" encoding="utf-8"?>
<sst xmlns="http://schemas.openxmlformats.org/spreadsheetml/2006/main" count="6128" uniqueCount="865">
  <si>
    <t>kWh/god</t>
  </si>
  <si>
    <t>H</t>
  </si>
  <si>
    <t>Qtr.potr</t>
  </si>
  <si>
    <t>Qtr. Iz zid</t>
  </si>
  <si>
    <t>Qtr. Iz tav</t>
  </si>
  <si>
    <t>Qtr. Iz proz</t>
  </si>
  <si>
    <t>Qtr. Iz pod</t>
  </si>
  <si>
    <t>m</t>
  </si>
  <si>
    <t>Akuk</t>
  </si>
  <si>
    <r>
      <t>m</t>
    </r>
    <r>
      <rPr>
        <vertAlign val="superscript"/>
        <sz val="10"/>
        <color theme="1"/>
        <rFont val="Calibri"/>
        <family val="2"/>
        <scheme val="minor"/>
      </rPr>
      <t>2</t>
    </r>
  </si>
  <si>
    <r>
      <t>W/m</t>
    </r>
    <r>
      <rPr>
        <vertAlign val="superscript"/>
        <sz val="10"/>
        <color theme="1"/>
        <rFont val="Calibri"/>
        <family val="2"/>
        <scheme val="minor"/>
      </rPr>
      <t>2</t>
    </r>
    <r>
      <rPr>
        <sz val="10"/>
        <color theme="1"/>
        <rFont val="Calibri"/>
        <family val="2"/>
        <scheme val="minor"/>
      </rPr>
      <t>K</t>
    </r>
  </si>
  <si>
    <r>
      <t>m</t>
    </r>
    <r>
      <rPr>
        <vertAlign val="superscript"/>
        <sz val="10"/>
        <color theme="1"/>
        <rFont val="Calibri"/>
        <family val="2"/>
        <scheme val="minor"/>
      </rPr>
      <t>3</t>
    </r>
  </si>
  <si>
    <t>-</t>
  </si>
  <si>
    <t>%</t>
  </si>
  <si>
    <t>Number</t>
  </si>
  <si>
    <t>City</t>
  </si>
  <si>
    <t>Address</t>
  </si>
  <si>
    <t>LOCATION DATA</t>
  </si>
  <si>
    <t>Ground area</t>
  </si>
  <si>
    <t>Heated area</t>
  </si>
  <si>
    <t xml:space="preserve">Ground circumference </t>
  </si>
  <si>
    <t>Type of floor construction</t>
  </si>
  <si>
    <t>Height</t>
  </si>
  <si>
    <t>BUILDING GEOMETRY</t>
  </si>
  <si>
    <t>Total area of windows and doors</t>
  </si>
  <si>
    <r>
      <t xml:space="preserve">Total area of
</t>
    </r>
    <r>
      <rPr>
        <b/>
        <sz val="10"/>
        <color theme="1"/>
        <rFont val="Calibri"/>
        <family val="2"/>
        <scheme val="minor"/>
      </rPr>
      <t>PVC</t>
    </r>
    <r>
      <rPr>
        <sz val="10"/>
        <color theme="1"/>
        <rFont val="Calibri"/>
        <family val="2"/>
        <scheme val="minor"/>
      </rPr>
      <t xml:space="preserve">
windows and doorsa</t>
    </r>
  </si>
  <si>
    <t>Roof/ceiling area</t>
  </si>
  <si>
    <t>Type of roof</t>
  </si>
  <si>
    <t>Roof insulation</t>
  </si>
  <si>
    <t>Heating system</t>
  </si>
  <si>
    <t>Energy source</t>
  </si>
  <si>
    <t>kWh/year</t>
  </si>
  <si>
    <r>
      <t>kWh/m</t>
    </r>
    <r>
      <rPr>
        <vertAlign val="superscript"/>
        <sz val="10"/>
        <color theme="1"/>
        <rFont val="Calibri"/>
        <family val="2"/>
        <scheme val="minor"/>
      </rPr>
      <t>2</t>
    </r>
    <r>
      <rPr>
        <sz val="10"/>
        <color theme="1"/>
        <rFont val="Calibri"/>
        <family val="2"/>
        <scheme val="minor"/>
      </rPr>
      <t>year</t>
    </r>
  </si>
  <si>
    <t>ENERGY NEEDS AND SAVINGS</t>
  </si>
  <si>
    <t>Heat required in after insulation of outer walls</t>
  </si>
  <si>
    <t>Area of outer walls</t>
  </si>
  <si>
    <t>Outer walls insulation</t>
  </si>
  <si>
    <t>Heat required in after insulation of roof/ceiling</t>
  </si>
  <si>
    <t xml:space="preserve">Heat required in after replacement of windows and doors </t>
  </si>
  <si>
    <t>Heat required in after insulation of floors</t>
  </si>
  <si>
    <t>Potential saving after insulation of outer walls</t>
  </si>
  <si>
    <t>Potential saving after replacement of widows and doors</t>
  </si>
  <si>
    <t>Potential saving after insulation of floors</t>
  </si>
  <si>
    <t>t/year</t>
  </si>
  <si>
    <t>Specific heat required in current condition of building</t>
  </si>
  <si>
    <t>Heat required in current state of building</t>
  </si>
  <si>
    <t>Reduction after insulation of outer walls</t>
  </si>
  <si>
    <t>Potential saving after insulation of roof/ceiling</t>
  </si>
  <si>
    <r>
      <t>CO</t>
    </r>
    <r>
      <rPr>
        <b/>
        <vertAlign val="sub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 xml:space="preserve"> EMISSION</t>
    </r>
  </si>
  <si>
    <r>
      <t>SO</t>
    </r>
    <r>
      <rPr>
        <b/>
        <vertAlign val="sub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 xml:space="preserve"> EMISSION</t>
    </r>
  </si>
  <si>
    <t>Reduction after insulation of roof/ceiling</t>
  </si>
  <si>
    <t>Reduction after replacement of widows and doors</t>
  </si>
  <si>
    <t>Reduction after insulation of floors</t>
  </si>
  <si>
    <t>Reduction after all measures</t>
  </si>
  <si>
    <t>Potential saving after all architectural  measures</t>
  </si>
  <si>
    <t xml:space="preserve">Heat required after all architectural measures </t>
  </si>
  <si>
    <t>Specific heat required after all architectural measures</t>
  </si>
  <si>
    <t>Total savings by architectural measures</t>
  </si>
  <si>
    <t>Emission in current state of building</t>
  </si>
  <si>
    <t>NOx EMISSION</t>
  </si>
  <si>
    <t>kWh/t</t>
  </si>
  <si>
    <t>kWh/Sm3</t>
  </si>
  <si>
    <t>LNG</t>
  </si>
  <si>
    <t>kWh/l</t>
  </si>
  <si>
    <t>kWh/kg</t>
  </si>
  <si>
    <r>
      <t>kgCO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charset val="238"/>
        <scheme val="minor"/>
      </rPr>
      <t>/kWh</t>
    </r>
  </si>
  <si>
    <t>Outer walls</t>
  </si>
  <si>
    <t>Emission after all measures</t>
  </si>
  <si>
    <t>Investements</t>
  </si>
  <si>
    <t>Sloped</t>
  </si>
  <si>
    <t>Flat</t>
  </si>
  <si>
    <t>Unit</t>
  </si>
  <si>
    <t>Price</t>
  </si>
  <si>
    <r>
      <t>EUR/m</t>
    </r>
    <r>
      <rPr>
        <vertAlign val="superscript"/>
        <sz val="11"/>
        <color theme="1"/>
        <rFont val="Calibri"/>
        <family val="2"/>
        <scheme val="minor"/>
      </rPr>
      <t>2</t>
    </r>
  </si>
  <si>
    <t>Wall insulation</t>
  </si>
  <si>
    <t>Roof/ceiling insulation</t>
  </si>
  <si>
    <t>Windows replacement</t>
  </si>
  <si>
    <t>Floor insulation</t>
  </si>
  <si>
    <t>Total investment</t>
  </si>
  <si>
    <t>U-wall</t>
  </si>
  <si>
    <t>U-windows</t>
  </si>
  <si>
    <t>U-floor</t>
  </si>
  <si>
    <t>U-roof</t>
  </si>
  <si>
    <t>MFAB volume
Ve</t>
  </si>
  <si>
    <t>No of storeys</t>
  </si>
  <si>
    <t>Volume V</t>
  </si>
  <si>
    <t>Qtr.req</t>
  </si>
  <si>
    <t>Qtr. Ins wall</t>
  </si>
  <si>
    <t>Qtr. Ins roof</t>
  </si>
  <si>
    <t>Qtr. Ins win</t>
  </si>
  <si>
    <t>Qtr. Ins floor</t>
  </si>
  <si>
    <t>Total number of storeys</t>
  </si>
  <si>
    <t>EUR</t>
  </si>
  <si>
    <t>U-values, current condition</t>
  </si>
  <si>
    <t>U-values, after insulation</t>
  </si>
  <si>
    <t>Unit prices for EE measures</t>
  </si>
  <si>
    <t>Measure</t>
  </si>
  <si>
    <t>Replacement of windows</t>
  </si>
  <si>
    <t>Insulation of the unheated basement ceiling</t>
  </si>
  <si>
    <t>Energy prices</t>
  </si>
  <si>
    <t>Price per kWh</t>
  </si>
  <si>
    <t>Price per unit</t>
  </si>
  <si>
    <t>Lower heating value</t>
  </si>
  <si>
    <t>EUR/kWh</t>
  </si>
  <si>
    <t>EUR/m</t>
  </si>
  <si>
    <t>EUR/t</t>
  </si>
  <si>
    <t>EUR/Sm3</t>
  </si>
  <si>
    <t>EUR/l</t>
  </si>
  <si>
    <t>District heating</t>
  </si>
  <si>
    <t>Firewood</t>
  </si>
  <si>
    <t>Coal</t>
  </si>
  <si>
    <t>Pellets</t>
  </si>
  <si>
    <t>Natural gas</t>
  </si>
  <si>
    <t>Fuel oil</t>
  </si>
  <si>
    <t>Woodchips</t>
  </si>
  <si>
    <t>Electricity</t>
  </si>
  <si>
    <t>Emission coefficient</t>
  </si>
  <si>
    <t>kWh/m</t>
  </si>
  <si>
    <t>Ground</t>
  </si>
  <si>
    <t>Basement</t>
  </si>
  <si>
    <t>N</t>
  </si>
  <si>
    <t>Y</t>
  </si>
  <si>
    <t>Individual</t>
  </si>
  <si>
    <r>
      <t>CO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EMISSION</t>
    </r>
  </si>
  <si>
    <t>Primarly energy source</t>
  </si>
  <si>
    <t>Burgas</t>
  </si>
  <si>
    <t>Aleksander Stamboliyski 26</t>
  </si>
  <si>
    <t>Aleksander Stamboliyski 28</t>
  </si>
  <si>
    <t>Aleksander Stamboliyski 30</t>
  </si>
  <si>
    <t>Aleksander Stamboliyski 32</t>
  </si>
  <si>
    <t>Aleksander Stamboliyski 34</t>
  </si>
  <si>
    <t>Aleksander Stamboliyski 36</t>
  </si>
  <si>
    <t>Aleksander Stamboliyski 38; Ivaylo 56</t>
  </si>
  <si>
    <t>Aleksander Stamboliyski 38A</t>
  </si>
  <si>
    <t>Aleksander Stamboliyski 39</t>
  </si>
  <si>
    <t>Aleksander Stamboliyski 40</t>
  </si>
  <si>
    <t>Aleksander Stamboliyski 41</t>
  </si>
  <si>
    <t>Aleksander Stamboliyski 42</t>
  </si>
  <si>
    <t>Aleksander Stamboliyski 43</t>
  </si>
  <si>
    <t>Aleksander Stamboliyski 44</t>
  </si>
  <si>
    <t>Aleksander Stamboliyski 45</t>
  </si>
  <si>
    <t>Aleksander Stamboliyski 48</t>
  </si>
  <si>
    <t>Aleksander Stamboliyski 49, 49A</t>
  </si>
  <si>
    <t>Aleksander Stamboliyski 50</t>
  </si>
  <si>
    <t>Aleksander Stamboliyski 51</t>
  </si>
  <si>
    <t>Aleksander Stamboliyski 52</t>
  </si>
  <si>
    <t>Aleksander Stamboliyski 52A</t>
  </si>
  <si>
    <t>Aleksander Stamboliyski 53, 53A</t>
  </si>
  <si>
    <t>Aleksander Stamboliyski 54, 54B</t>
  </si>
  <si>
    <t>Aleksander Stamboliyski 54A</t>
  </si>
  <si>
    <t>Aleksander Stamboliyski 55, 55A</t>
  </si>
  <si>
    <t>Aleksander Stamboliyski 56</t>
  </si>
  <si>
    <t>Aleksander Stamboliyski 58</t>
  </si>
  <si>
    <t>Aleksander Stamboliyski 59</t>
  </si>
  <si>
    <t>Aleksander Stamboliyski 60</t>
  </si>
  <si>
    <t>Aleksander Stamboliyski 60A</t>
  </si>
  <si>
    <t>Aleksander Stamboliyski 61</t>
  </si>
  <si>
    <t>Aleksander Stamboliyski 62</t>
  </si>
  <si>
    <t>Aleksander Stamboliyski 64</t>
  </si>
  <si>
    <t>Aleksander Stamboliyski 65</t>
  </si>
  <si>
    <t>Aleksander Stamboliyski 66</t>
  </si>
  <si>
    <t>Aleksander Stamboliyski 67</t>
  </si>
  <si>
    <t>Aleksander Stamboliyski 68</t>
  </si>
  <si>
    <t>Aleksander Stamboliyski 68A</t>
  </si>
  <si>
    <t>Aleksander Stamboliyski 69</t>
  </si>
  <si>
    <t>Aleksander Stamboliyski 72</t>
  </si>
  <si>
    <t>Aleksander Stamboliyski 72A</t>
  </si>
  <si>
    <t>Aleksander Stamboliyski 74</t>
  </si>
  <si>
    <t>Aleksander Stamboliyski 76</t>
  </si>
  <si>
    <t>Aleksander Stamboliyski 78</t>
  </si>
  <si>
    <t>Aleksander Stamboliyski 78A</t>
  </si>
  <si>
    <t>Aleksander Stamboliyski 80</t>
  </si>
  <si>
    <t>Aleksander Veliki 37</t>
  </si>
  <si>
    <t>Aleksander Veliki 39</t>
  </si>
  <si>
    <t>Aleksander Veliki 41</t>
  </si>
  <si>
    <t>Aleksander Veliki 43</t>
  </si>
  <si>
    <t>Aleksander Veliki 44</t>
  </si>
  <si>
    <t>Aleksander Veliki 45</t>
  </si>
  <si>
    <t>Aleksander Veliki 46</t>
  </si>
  <si>
    <t>Aleksander Veliki 47</t>
  </si>
  <si>
    <t>Aleksander Veliki 48</t>
  </si>
  <si>
    <t>Aleksander Veliki 49</t>
  </si>
  <si>
    <t>Aleksander Veliki 50</t>
  </si>
  <si>
    <t>Aleksander Veliki 51</t>
  </si>
  <si>
    <t>Aleksander Veliki 52</t>
  </si>
  <si>
    <t>Aleksander Veliki 52A</t>
  </si>
  <si>
    <t>Aleksander Veliki 53</t>
  </si>
  <si>
    <t>Aleksander Veliki 54</t>
  </si>
  <si>
    <t>Aleksander Veliki 55</t>
  </si>
  <si>
    <t>Aleksander Veliki 56</t>
  </si>
  <si>
    <t>Aleksander Veliki 56A, 56B</t>
  </si>
  <si>
    <t>Aleksander Veliki 57</t>
  </si>
  <si>
    <t>Aleksander Veliki 58</t>
  </si>
  <si>
    <t>Aleksander Veliki 59</t>
  </si>
  <si>
    <t>Aleksander Veliki 60</t>
  </si>
  <si>
    <t>Aleksander Veliki 60A</t>
  </si>
  <si>
    <t>Aleksander Veliki 61</t>
  </si>
  <si>
    <t>Aleksander Veliki 63</t>
  </si>
  <si>
    <t>Aleksander Veliki 64</t>
  </si>
  <si>
    <t>Aleksander Veliki 65</t>
  </si>
  <si>
    <t>Aleksander Veliki 66</t>
  </si>
  <si>
    <t>Aleksander Veliki 67</t>
  </si>
  <si>
    <t>Aleksander Veliki 68</t>
  </si>
  <si>
    <t>Aleksander Veliki 69</t>
  </si>
  <si>
    <t>Aleksander Veliki 70</t>
  </si>
  <si>
    <t>Aleksander Veliki 71</t>
  </si>
  <si>
    <t>Aleksander Veliki 72</t>
  </si>
  <si>
    <t>Aleksander Veliki 73</t>
  </si>
  <si>
    <t>Aleksander Veliki 74</t>
  </si>
  <si>
    <t>Aleksander Veliki 75</t>
  </si>
  <si>
    <t>Aleksander Veliki 77</t>
  </si>
  <si>
    <t>Aleksander Veliki 79</t>
  </si>
  <si>
    <t>Aleksander Veliki 79A</t>
  </si>
  <si>
    <t>Aleksander Veliki 80</t>
  </si>
  <si>
    <t>Aleksander Veliki 81</t>
  </si>
  <si>
    <t>Aleksander Veliki 84</t>
  </si>
  <si>
    <t>Boulevard Ivan Vazov 35</t>
  </si>
  <si>
    <t>Boulevard Ivan Vazov 41</t>
  </si>
  <si>
    <t>Boulevard Ivan Vazov 49</t>
  </si>
  <si>
    <t>Boulevard Ivan Vazov 51</t>
  </si>
  <si>
    <t>Boulevard Ivan Vazov 53</t>
  </si>
  <si>
    <t>Boulevard Ivan Vazov 55</t>
  </si>
  <si>
    <t>Boulevard Ivan Vazov 57</t>
  </si>
  <si>
    <t>Boulevard Ivan Vazov 59</t>
  </si>
  <si>
    <t>Boulevard Ivan Vazov 61</t>
  </si>
  <si>
    <t>Boulevard Ivan Vazov 67</t>
  </si>
  <si>
    <t>Boulevard Ivan Vazov 69</t>
  </si>
  <si>
    <t>Boulevard Ivan Vazov 71</t>
  </si>
  <si>
    <t>Boulevard Ivan Vazov 73</t>
  </si>
  <si>
    <t>Boulevard Ivan Vazov 75</t>
  </si>
  <si>
    <t>Boulevard Ivan Vazov 77</t>
  </si>
  <si>
    <t>Boulevard Ivan Vazov 79</t>
  </si>
  <si>
    <t>Boulevard Ivan Vazov 79A</t>
  </si>
  <si>
    <t>Boulevard Ivan Vazov 79B</t>
  </si>
  <si>
    <t>Boulevard Knyaginya Maria Luiza 51</t>
  </si>
  <si>
    <t>Boulevard Knyaginya Maria Luiza 53</t>
  </si>
  <si>
    <t>Boulevard Knyaginya Maria Luiza 55</t>
  </si>
  <si>
    <t>Boulevard Knyaginya Maria Luiza 59, 59A</t>
  </si>
  <si>
    <t>Boulevard Knyaginya Maria Luiza 61</t>
  </si>
  <si>
    <t>Boulevard Knyaginya Maria Luiza 63</t>
  </si>
  <si>
    <t>Boulevard Knyaginya Maria Luiza 65</t>
  </si>
  <si>
    <t>Boulevard Knyaginya Maria Luiza 67, 69</t>
  </si>
  <si>
    <t>Boulevard San Stefano 45</t>
  </si>
  <si>
    <t>Boulevard San Stefano 47, 49</t>
  </si>
  <si>
    <t>Debelt 11</t>
  </si>
  <si>
    <t>Debelt 16</t>
  </si>
  <si>
    <t>Debelt 23, 23A</t>
  </si>
  <si>
    <t>Debelt 25</t>
  </si>
  <si>
    <t>Debelt 27, 27A, 27B</t>
  </si>
  <si>
    <t>Debelt 29</t>
  </si>
  <si>
    <t>Debelt 3</t>
  </si>
  <si>
    <t>Debelt 31</t>
  </si>
  <si>
    <t>Debelt 37</t>
  </si>
  <si>
    <t>Debelt 39</t>
  </si>
  <si>
    <t>Debelt 41</t>
  </si>
  <si>
    <t>Debelt 42</t>
  </si>
  <si>
    <t>Debelt 43</t>
  </si>
  <si>
    <t>Debelt 44</t>
  </si>
  <si>
    <t>Debelt 45</t>
  </si>
  <si>
    <t>Debelt 46</t>
  </si>
  <si>
    <t>Debelt 48</t>
  </si>
  <si>
    <t>Debelt 5</t>
  </si>
  <si>
    <t>Debelt 50</t>
  </si>
  <si>
    <t>Debelt 50A</t>
  </si>
  <si>
    <t>Debelt 54, 54A</t>
  </si>
  <si>
    <t>Debelt 56, 56A</t>
  </si>
  <si>
    <t>Debelt 57</t>
  </si>
  <si>
    <t>Debelt 60</t>
  </si>
  <si>
    <t>Debelt 63</t>
  </si>
  <si>
    <t>Debelt 64, 64A</t>
  </si>
  <si>
    <t>Debelt 66, 66A</t>
  </si>
  <si>
    <t>Debelt 68</t>
  </si>
  <si>
    <t>Debelt 70</t>
  </si>
  <si>
    <t>Debelt 72</t>
  </si>
  <si>
    <t>Debelt 76</t>
  </si>
  <si>
    <t>Debelt 78</t>
  </si>
  <si>
    <t>Elin Pelin 10</t>
  </si>
  <si>
    <t>Elin Pelin 11</t>
  </si>
  <si>
    <t>Elin Pelin 12</t>
  </si>
  <si>
    <t>Elin Pelin 13</t>
  </si>
  <si>
    <t>Elin Pelin 14</t>
  </si>
  <si>
    <t>Elin Pelin 15</t>
  </si>
  <si>
    <t>Elin Pelin 16</t>
  </si>
  <si>
    <t>Elin Pelin 18</t>
  </si>
  <si>
    <t>Elin Pelin 19</t>
  </si>
  <si>
    <t>Elin Pelin 20</t>
  </si>
  <si>
    <t>Elin Pelin 21</t>
  </si>
  <si>
    <t>Elin Pelin 22</t>
  </si>
  <si>
    <t>Elin Pelin 24</t>
  </si>
  <si>
    <t>Elin Pelin 26</t>
  </si>
  <si>
    <t>Elin Pelin 28</t>
  </si>
  <si>
    <t>Elin Pelin 30</t>
  </si>
  <si>
    <t>Elin Pelin 32</t>
  </si>
  <si>
    <t>Elin Pelin 34</t>
  </si>
  <si>
    <t>Elin Pelin 34A</t>
  </si>
  <si>
    <t>Elin Pelin 36</t>
  </si>
  <si>
    <t>Elin Pelin 38</t>
  </si>
  <si>
    <t>Elin Pelin 5</t>
  </si>
  <si>
    <t>Elin Pelin 6</t>
  </si>
  <si>
    <t>Elin Pelin 7</t>
  </si>
  <si>
    <t>Elin Pelin 9</t>
  </si>
  <si>
    <t>Ferdinandova 104</t>
  </si>
  <si>
    <t>Ferdinandova 108</t>
  </si>
  <si>
    <t>Ferdinandova 116</t>
  </si>
  <si>
    <t>Ferdinandova 53</t>
  </si>
  <si>
    <t>Ferdinandova 55</t>
  </si>
  <si>
    <t>Ferdinandova 61</t>
  </si>
  <si>
    <t>Ferdinandova 63</t>
  </si>
  <si>
    <t>Ferdinandova 67</t>
  </si>
  <si>
    <t>Ferdinandova 72</t>
  </si>
  <si>
    <t>Ferdinandova 74</t>
  </si>
  <si>
    <t>Ferdinandova 77; Tsar Kaloyan 13</t>
  </si>
  <si>
    <t>Ferdinandova 78</t>
  </si>
  <si>
    <t>Ferdinandova 81</t>
  </si>
  <si>
    <t>Ferdinandova 81A</t>
  </si>
  <si>
    <t>Ferdinandova 85</t>
  </si>
  <si>
    <t>Ferdinandova 87</t>
  </si>
  <si>
    <t>Ferdinandova 89</t>
  </si>
  <si>
    <t>Ferdinandova 93</t>
  </si>
  <si>
    <t>Ferdinandova 94</t>
  </si>
  <si>
    <t>Ferdinandova 95</t>
  </si>
  <si>
    <t>Ferdinandova 98</t>
  </si>
  <si>
    <t>Georgi S. Rakovski 23A</t>
  </si>
  <si>
    <t>Georgi S. Rakovski 27</t>
  </si>
  <si>
    <t>Georgi S. Rakovski 28</t>
  </si>
  <si>
    <t>Georgi S. Rakovski 29</t>
  </si>
  <si>
    <t>Georgi S. Rakovski 30</t>
  </si>
  <si>
    <t>Georgi S. Rakovski 31</t>
  </si>
  <si>
    <t>Georgi S. Rakovski 33</t>
  </si>
  <si>
    <t>Georgi S. Rakovski 34A, 36</t>
  </si>
  <si>
    <t>Georgi S. Rakovski 37</t>
  </si>
  <si>
    <t>Georgi S. Rakovski 39</t>
  </si>
  <si>
    <t>Georgi S. Rakovski 40</t>
  </si>
  <si>
    <t>Georgi S. Rakovski 41</t>
  </si>
  <si>
    <t>Georgi S. Rakovski 43, 43A</t>
  </si>
  <si>
    <t>Georgi S. Rakovski 44</t>
  </si>
  <si>
    <t>Georgi S. Rakovski 45</t>
  </si>
  <si>
    <t>Georgi S. Rakovski 48</t>
  </si>
  <si>
    <t>Georgi S. Rakovski 49</t>
  </si>
  <si>
    <t>Georgi S. Rakovski 50</t>
  </si>
  <si>
    <t>Georgi S. Rakovski 51</t>
  </si>
  <si>
    <t>Georgi S. Rakovski 52, 54</t>
  </si>
  <si>
    <t>Georgi S. Rakovski 53A</t>
  </si>
  <si>
    <t>Georgi S. Rakovski 55</t>
  </si>
  <si>
    <t>Georgi S. Rakovski 56, 58A</t>
  </si>
  <si>
    <t>Georgi S. Rakovski 57</t>
  </si>
  <si>
    <t>Georgi S. Rakovski 58</t>
  </si>
  <si>
    <t>Georgi S. Rakovski 59, 59A, 61</t>
  </si>
  <si>
    <t>Georgi S. Rakovski 60</t>
  </si>
  <si>
    <t>Georgi S. Rakovski 62</t>
  </si>
  <si>
    <t>Georgi S. Rakovski 63</t>
  </si>
  <si>
    <t>Georgi S. Rakovski 64</t>
  </si>
  <si>
    <t>Georgi S. Rakovski 65</t>
  </si>
  <si>
    <t>Georgi S. Rakovski 66</t>
  </si>
  <si>
    <t>Georgi S. Rakovski 70</t>
  </si>
  <si>
    <t>Georgi S. Rakovski 74</t>
  </si>
  <si>
    <t>Georgi S. Rakovski 76</t>
  </si>
  <si>
    <t>Georgi S. Rakovski 78, 78A</t>
  </si>
  <si>
    <t>Georgi S. Rakovski 79</t>
  </si>
  <si>
    <t>Georgi S. Rakovski 80</t>
  </si>
  <si>
    <t>Georgi S. Rakovski 82, 82A</t>
  </si>
  <si>
    <t>Georgi S. Rakovski 84</t>
  </si>
  <si>
    <t>Georgi S. Rakovski 84A, 84B</t>
  </si>
  <si>
    <t>Georgi S. Rakovski 86</t>
  </si>
  <si>
    <t>Han Krum 37</t>
  </si>
  <si>
    <t>Han Krum 39</t>
  </si>
  <si>
    <t>Han Krum 41</t>
  </si>
  <si>
    <t>Han Krum 43</t>
  </si>
  <si>
    <t>Han Krum 45</t>
  </si>
  <si>
    <t>Han Krum 47</t>
  </si>
  <si>
    <t>Han Krum 48</t>
  </si>
  <si>
    <t>Han Krum 49</t>
  </si>
  <si>
    <t>Han Krum 52, 52A</t>
  </si>
  <si>
    <t>Han Krum 54</t>
  </si>
  <si>
    <t>Han Krum 58</t>
  </si>
  <si>
    <t>Hristo Fotev 83</t>
  </si>
  <si>
    <t>Hristo Fotev 85, 87</t>
  </si>
  <si>
    <t>Hristo Fotev 94</t>
  </si>
  <si>
    <t>Hristo Fotev 96</t>
  </si>
  <si>
    <t>Hristo Fotev 98</t>
  </si>
  <si>
    <t>Ivaylo 101</t>
  </si>
  <si>
    <t>Ivaylo 11A</t>
  </si>
  <si>
    <t>Ivaylo 12</t>
  </si>
  <si>
    <t>Ivaylo 13</t>
  </si>
  <si>
    <t>Ivaylo 14,16</t>
  </si>
  <si>
    <t>Ivaylo 15</t>
  </si>
  <si>
    <t>Ivaylo 2</t>
  </si>
  <si>
    <t>Ivaylo 27</t>
  </si>
  <si>
    <t>Ivaylo 29</t>
  </si>
  <si>
    <t>Ivaylo 30</t>
  </si>
  <si>
    <t>Ivaylo 34</t>
  </si>
  <si>
    <t>Ivaylo 37</t>
  </si>
  <si>
    <t>Ivaylo 39</t>
  </si>
  <si>
    <t>Ivaylo 4</t>
  </si>
  <si>
    <t>Ivaylo 40, 42</t>
  </si>
  <si>
    <t>Ivaylo 44</t>
  </si>
  <si>
    <t>Ivaylo 45</t>
  </si>
  <si>
    <t>Ivaylo 5</t>
  </si>
  <si>
    <t>Ivaylo 50</t>
  </si>
  <si>
    <t>Ivaylo 51</t>
  </si>
  <si>
    <t>Ivaylo 52</t>
  </si>
  <si>
    <t>Ivaylo 53</t>
  </si>
  <si>
    <t>Ivaylo 54</t>
  </si>
  <si>
    <t>Ivaylo 55</t>
  </si>
  <si>
    <t>Ivaylo 59</t>
  </si>
  <si>
    <t>Ivaylo 6</t>
  </si>
  <si>
    <t>Ivaylo 60</t>
  </si>
  <si>
    <t>Ivaylo 63A</t>
  </si>
  <si>
    <t>Ivaylo 63B</t>
  </si>
  <si>
    <t>Ivaylo 66</t>
  </si>
  <si>
    <t>Ivaylo 67A</t>
  </si>
  <si>
    <t>Ivaylo 68</t>
  </si>
  <si>
    <t>Ivaylo 69</t>
  </si>
  <si>
    <t>Ivaylo 70</t>
  </si>
  <si>
    <t>Ivaylo 72</t>
  </si>
  <si>
    <t>Ivaylo 73</t>
  </si>
  <si>
    <t>Ivaylo 74</t>
  </si>
  <si>
    <t>Ivaylo 75</t>
  </si>
  <si>
    <t>Ivaylo 75A</t>
  </si>
  <si>
    <t>Ivaylo 78</t>
  </si>
  <si>
    <t>Ivaylo 8</t>
  </si>
  <si>
    <t>Ivaylo 80</t>
  </si>
  <si>
    <t>Ivaylo 82</t>
  </si>
  <si>
    <t>Ivaylo 87</t>
  </si>
  <si>
    <t>Ivaylo 89</t>
  </si>
  <si>
    <t>Ivaylo 90</t>
  </si>
  <si>
    <t>Ivaylo 91</t>
  </si>
  <si>
    <t>Ivaylo 93</t>
  </si>
  <si>
    <t>Ivaylo 97</t>
  </si>
  <si>
    <t>Knyaginya Maria Luiza 13-27</t>
  </si>
  <si>
    <t>Knyaginya Maria Luiza 29</t>
  </si>
  <si>
    <t>Knyaginya Maria Luiza 31</t>
  </si>
  <si>
    <t>Knyaginya Maria Luiza 33</t>
  </si>
  <si>
    <t>Knyaginya Maria Luiza 37</t>
  </si>
  <si>
    <t>Knyaginya Maria Luiza 39</t>
  </si>
  <si>
    <t>Knyaginya Maria Luiza 41</t>
  </si>
  <si>
    <t>Knyaginya Maria Luiza 43</t>
  </si>
  <si>
    <t>Knyaginya Maria Luiza 5, 7, 9</t>
  </si>
  <si>
    <t>Knyaz Boris I 37</t>
  </si>
  <si>
    <t>Knyaz Boris I 39</t>
  </si>
  <si>
    <t>Knyaz Boris I 41</t>
  </si>
  <si>
    <t>Knyaz Boris I 43</t>
  </si>
  <si>
    <t>Knyaz Boris I 45</t>
  </si>
  <si>
    <t>Knyaz Boris I 46</t>
  </si>
  <si>
    <t>Knyaz Boris I 47, 47A</t>
  </si>
  <si>
    <t>Knyaz Boris I 50</t>
  </si>
  <si>
    <t>Knyaz Boris I 52</t>
  </si>
  <si>
    <t>Knyaz Boris I 53</t>
  </si>
  <si>
    <t>Knyaz Boris I 54</t>
  </si>
  <si>
    <t>Knyaz Boris I 55</t>
  </si>
  <si>
    <t>Knyaz Boris I 56</t>
  </si>
  <si>
    <t>Knyaz Boris I 57</t>
  </si>
  <si>
    <t>Knyaz Boris I 58</t>
  </si>
  <si>
    <t>Knyaz Boris I 58A</t>
  </si>
  <si>
    <t>Knyaz Boris I 59</t>
  </si>
  <si>
    <t>Knyaz Boris I 60; Debelt 58</t>
  </si>
  <si>
    <t>Knyaz Boris I 61</t>
  </si>
  <si>
    <t>Knyaz Boris I 62</t>
  </si>
  <si>
    <t>Knyaz Boris I 63</t>
  </si>
  <si>
    <t>Knyaz Boris I 63A</t>
  </si>
  <si>
    <t>Knyaz Boris I 65</t>
  </si>
  <si>
    <t>Knyaz Boris I 66</t>
  </si>
  <si>
    <t>Knyaz Boris I 67, 67A</t>
  </si>
  <si>
    <t>Knyaz Boris I 68</t>
  </si>
  <si>
    <t>Knyaz Boris I 69</t>
  </si>
  <si>
    <t>Knyaz Boris I 70</t>
  </si>
  <si>
    <t>Knyaz Boris I 71</t>
  </si>
  <si>
    <t>Knyaz Boris I 71A</t>
  </si>
  <si>
    <t>Knyaz Boris I 72</t>
  </si>
  <si>
    <t>Knyaz Boris I 73, 73A</t>
  </si>
  <si>
    <t>Knyaz Boris I 74</t>
  </si>
  <si>
    <t>Knyaz Boris I 74A</t>
  </si>
  <si>
    <t>Knyaz Boris I 75A</t>
  </si>
  <si>
    <t>Knyaz Boris I 76</t>
  </si>
  <si>
    <t>Knyaz Boris I 77</t>
  </si>
  <si>
    <t>Knyaz Boris I 79</t>
  </si>
  <si>
    <t>Knyaz Boris I 83</t>
  </si>
  <si>
    <t>Knyaz Boris I 85</t>
  </si>
  <si>
    <t>Knyaz Boris I 87</t>
  </si>
  <si>
    <t>Knyaz Boris I 89A</t>
  </si>
  <si>
    <t>Lyben Karavelov 112</t>
  </si>
  <si>
    <t>Lyben Karavelov 56</t>
  </si>
  <si>
    <t>Lyben Karavelov 57</t>
  </si>
  <si>
    <t>Lyben Karavelov 58</t>
  </si>
  <si>
    <t>Lyben Karavelov 59; William Gladstone 90</t>
  </si>
  <si>
    <t>Lyben Karavelov 60</t>
  </si>
  <si>
    <t>Lyben Karavelov 61</t>
  </si>
  <si>
    <t>Lyben Karavelov 62</t>
  </si>
  <si>
    <t>Lyben Karavelov 68</t>
  </si>
  <si>
    <t>Lyben Karavelov 69</t>
  </si>
  <si>
    <t>Lyben Karavelov 70</t>
  </si>
  <si>
    <t>Lyben Karavelov 71</t>
  </si>
  <si>
    <t>Lyben Karavelov 72</t>
  </si>
  <si>
    <t>Lyben Karavelov 73</t>
  </si>
  <si>
    <t>Lyben Karavelov 74</t>
  </si>
  <si>
    <t>Lyben Karavelov 75</t>
  </si>
  <si>
    <t>Lyben Karavelov 76</t>
  </si>
  <si>
    <t>Lyben Karavelov 76A</t>
  </si>
  <si>
    <t>Lyben Karavelov 77</t>
  </si>
  <si>
    <t>Lyben Karavelov 78</t>
  </si>
  <si>
    <t>Lyben Karavelov 79</t>
  </si>
  <si>
    <t>Lyben Karavelov 80</t>
  </si>
  <si>
    <t>Lyben Karavelov 89</t>
  </si>
  <si>
    <t>Makedonia 101</t>
  </si>
  <si>
    <t>Makedonia 103</t>
  </si>
  <si>
    <t>Makedonia 105</t>
  </si>
  <si>
    <t>Makedonia 60</t>
  </si>
  <si>
    <t>Makedonia 62</t>
  </si>
  <si>
    <t>Makedonia 63</t>
  </si>
  <si>
    <t>Makedonia 64</t>
  </si>
  <si>
    <t>Makedonia 65</t>
  </si>
  <si>
    <t>Makedonia 66</t>
  </si>
  <si>
    <t>Makedonia 68</t>
  </si>
  <si>
    <t>Makedonia 68A</t>
  </si>
  <si>
    <t>Makedonia 69</t>
  </si>
  <si>
    <t>Makedonia 71</t>
  </si>
  <si>
    <t>Makedonia 72</t>
  </si>
  <si>
    <t>Makedonia 73</t>
  </si>
  <si>
    <t>Makedonia 75</t>
  </si>
  <si>
    <t>Makedonia 76</t>
  </si>
  <si>
    <t>Makedonia 77, 77A</t>
  </si>
  <si>
    <t>Makedonia 78</t>
  </si>
  <si>
    <t>Makedonia 79</t>
  </si>
  <si>
    <t>Makedonia 80</t>
  </si>
  <si>
    <t>Makedonia 81</t>
  </si>
  <si>
    <t>Makedonia 83</t>
  </si>
  <si>
    <t>Makedonia 84</t>
  </si>
  <si>
    <t>Makedonia 86</t>
  </si>
  <si>
    <t>Makedonia 87</t>
  </si>
  <si>
    <t>Makedonia 89</t>
  </si>
  <si>
    <t>Makedonia 91A</t>
  </si>
  <si>
    <t>Makedonia 91B</t>
  </si>
  <si>
    <t>Makedonia 92</t>
  </si>
  <si>
    <t>Makedonia 93</t>
  </si>
  <si>
    <t>Makedonia 94</t>
  </si>
  <si>
    <t>Makedonia 96</t>
  </si>
  <si>
    <t>Makedonia 97</t>
  </si>
  <si>
    <t>Makedonia 97A</t>
  </si>
  <si>
    <t>Makedonia 99, 99A</t>
  </si>
  <si>
    <t>Probuda 102</t>
  </si>
  <si>
    <t>Probuda 60</t>
  </si>
  <si>
    <t>Probuda 63</t>
  </si>
  <si>
    <t>Probuda 64</t>
  </si>
  <si>
    <t>Probuda 65</t>
  </si>
  <si>
    <t>Probuda 69</t>
  </si>
  <si>
    <t>Probuda 70</t>
  </si>
  <si>
    <t>Probuda 71</t>
  </si>
  <si>
    <t>Probuda 72, 72A</t>
  </si>
  <si>
    <t>Probuda 74</t>
  </si>
  <si>
    <t>Probuda 75</t>
  </si>
  <si>
    <t>Probuda 76</t>
  </si>
  <si>
    <t>Probuda 77</t>
  </si>
  <si>
    <t>Probuda 78, 80</t>
  </si>
  <si>
    <t>Probuda 79</t>
  </si>
  <si>
    <t>Probuda 82, 82A</t>
  </si>
  <si>
    <t>Probuda 83, 85, 85A</t>
  </si>
  <si>
    <t>Probuda 84</t>
  </si>
  <si>
    <t>Probuda 89, 89A</t>
  </si>
  <si>
    <t>Probuda 91</t>
  </si>
  <si>
    <t>Probuda 93</t>
  </si>
  <si>
    <t>Probuda 95</t>
  </si>
  <si>
    <t>Probuda 97</t>
  </si>
  <si>
    <t>Probuda 99</t>
  </si>
  <si>
    <t>Residential complex Възраждане 1 (ent. 1, 2, 3, 4)</t>
  </si>
  <si>
    <t>Residential complex Възраждане 10 (ent. 1, 2, 3)</t>
  </si>
  <si>
    <t>Residential complex Възраждане 11 (ent. 1, 2, 3)</t>
  </si>
  <si>
    <t>Residential complex Възраждане 12 (ent. 1, 2, 3, 4)</t>
  </si>
  <si>
    <t>Residential complex Възраждане 14 (ent. 1, 2, 3, 4)</t>
  </si>
  <si>
    <t>Residential complex Възраждане 15 (ent. 1, 2, 3)</t>
  </si>
  <si>
    <t>Residential complex Възраждане 16 (ent. 1, 2, 3, 4, 5, 6, 7)</t>
  </si>
  <si>
    <t>Residential complex Възраждане 1A (ent. 1, 2, 3)</t>
  </si>
  <si>
    <t>Residential complex Възраждане 2 (ent. 1, 2, 3)</t>
  </si>
  <si>
    <t>Residential complex Възраждане 3 (ent. 1, 2, 3)</t>
  </si>
  <si>
    <t>Residential complex Възраждане 31 (ent. 1, 2, 3)</t>
  </si>
  <si>
    <t>Residential complex Възраждане 32 (ent. 1, 2)</t>
  </si>
  <si>
    <t>Residential complex Възраждане 33 (ent. 1, 2, 3)</t>
  </si>
  <si>
    <t>Residential complex Възраждане 36 (ent. 1, 2)</t>
  </si>
  <si>
    <t>Residential complex Възраждане 37 (ent. 1, 2, 3)</t>
  </si>
  <si>
    <t>Residential complex Възраждане 38 (ent. 1, 2, 3)</t>
  </si>
  <si>
    <t>Residential complex Възраждане 39 (ent. 1, 2)</t>
  </si>
  <si>
    <t>Residential complex Възраждане 4 (ent. 1, 2)</t>
  </si>
  <si>
    <t>Residential complex Възраждане 40 (ent. 1, 2, 3)</t>
  </si>
  <si>
    <t>Residential complex Възраждане 41 (ent. 1, 2, 3)</t>
  </si>
  <si>
    <t>Residential complex Възраждане 42 (ent. 1, 2, 3, 4, 5, 6)</t>
  </si>
  <si>
    <t>Residential complex Възраждане 43 (ent. 1, 2)</t>
  </si>
  <si>
    <t>Residential complex Възраждане 6 (ent. 1, 2, 3, 4)</t>
  </si>
  <si>
    <t>Residential complex Възраждане 7</t>
  </si>
  <si>
    <t>Residential complex Възраждане 9 (ent. 1, 2)</t>
  </si>
  <si>
    <t>Slivnitsa 37</t>
  </si>
  <si>
    <t>Slivnitsa 39</t>
  </si>
  <si>
    <t>Slivnitsa 40</t>
  </si>
  <si>
    <t>Slivnitsa 41</t>
  </si>
  <si>
    <t>Slivnitsa 42</t>
  </si>
  <si>
    <t>Slivnitsa 43</t>
  </si>
  <si>
    <t>Slivnitsa 44</t>
  </si>
  <si>
    <t>Slivnitsa 45</t>
  </si>
  <si>
    <t>Slivnitsa 46</t>
  </si>
  <si>
    <t>Slivnitsa 47</t>
  </si>
  <si>
    <t>Slivnitsa 47A</t>
  </si>
  <si>
    <t>Slivnitsa 49</t>
  </si>
  <si>
    <t>Slivnitsa 50</t>
  </si>
  <si>
    <t>Slivnitsa 52</t>
  </si>
  <si>
    <t>Slivnitsa 53</t>
  </si>
  <si>
    <t>Slivnitsa 54</t>
  </si>
  <si>
    <t>Slivnitsa 55</t>
  </si>
  <si>
    <t>Slivnitsa 56</t>
  </si>
  <si>
    <t>Slivnitsa 57</t>
  </si>
  <si>
    <t>Slivnitsa 58</t>
  </si>
  <si>
    <t>Slivnitsa 59</t>
  </si>
  <si>
    <t>Slivnitsa 60</t>
  </si>
  <si>
    <t>Slivnitsa 61</t>
  </si>
  <si>
    <t>Slivnitsa 61A</t>
  </si>
  <si>
    <t>Slivnitsa 62</t>
  </si>
  <si>
    <t>Slivnitsa 62A</t>
  </si>
  <si>
    <t>Slivnitsa 63</t>
  </si>
  <si>
    <t>Slivnitsa 64</t>
  </si>
  <si>
    <t>Slivnitsa 66</t>
  </si>
  <si>
    <t>Slivnitsa 67A, 67B</t>
  </si>
  <si>
    <t>Slivnitsa 68</t>
  </si>
  <si>
    <t>Slivnitsa 69</t>
  </si>
  <si>
    <t>Slivnitsa 70</t>
  </si>
  <si>
    <t>Slivnitsa 71</t>
  </si>
  <si>
    <t>Slivnitsa 73</t>
  </si>
  <si>
    <t>Slivnitsa 74</t>
  </si>
  <si>
    <t>Slivnitsa 75, 75A</t>
  </si>
  <si>
    <t>Slivnitsa 76</t>
  </si>
  <si>
    <t>Slivnitsa 77, 77A</t>
  </si>
  <si>
    <t>Slivnitsa 78</t>
  </si>
  <si>
    <t>Slivnitsa 79</t>
  </si>
  <si>
    <t>Slivnitsa 80</t>
  </si>
  <si>
    <t>Slivnitsa 81, 81A</t>
  </si>
  <si>
    <t>Slivnitsa 81B</t>
  </si>
  <si>
    <t>Slivnitsa 83, 83A</t>
  </si>
  <si>
    <t>Slivnitsa 85</t>
  </si>
  <si>
    <t>Slivnitsa 87, 87A</t>
  </si>
  <si>
    <t>Slivnitsa 89</t>
  </si>
  <si>
    <t>Sveti Kliment Ohridski 33</t>
  </si>
  <si>
    <t>Sveti Kliment Ohridski 35</t>
  </si>
  <si>
    <t>Sveti Kliment Ohridski 37</t>
  </si>
  <si>
    <t>Sveti Kliment Ohridski 39</t>
  </si>
  <si>
    <t>Sveti Kliment Ohridski 41</t>
  </si>
  <si>
    <t>Sveti Kliment Ohridski 44</t>
  </si>
  <si>
    <t>Sveti Kliment Ohridski 46, 46A</t>
  </si>
  <si>
    <t>Sveti Kliment Ohridski 47</t>
  </si>
  <si>
    <t>Sveti Kliment Ohridski 48</t>
  </si>
  <si>
    <t>Sveti Kliment Ohridski 49</t>
  </si>
  <si>
    <t>Sveti Kliment Ohridski 50</t>
  </si>
  <si>
    <t>Sveti Kliment Ohridski 52</t>
  </si>
  <si>
    <t>Sveti Kliment Ohridski 53</t>
  </si>
  <si>
    <t>Sveti Kliment Ohridski 55</t>
  </si>
  <si>
    <t>Sveti Kliment Ohridski 57</t>
  </si>
  <si>
    <t>Sveti Kliment Ohridski 59</t>
  </si>
  <si>
    <t>Sveti Kliment Ohridski 61</t>
  </si>
  <si>
    <t>Sveti Kliment Ohridski 63</t>
  </si>
  <si>
    <t>Sveti Kliment Ohridski 69</t>
  </si>
  <si>
    <t>Sveti Kliment Ohridski 69A</t>
  </si>
  <si>
    <t>Sveti Kliment Ohridski 69B</t>
  </si>
  <si>
    <t>Sveti Kliment Ohridski 71</t>
  </si>
  <si>
    <t>Tsar Asen I 30A</t>
  </si>
  <si>
    <t>Tsar Asen I 42</t>
  </si>
  <si>
    <t>Tsar Asen I 44</t>
  </si>
  <si>
    <t>Tsar Asen I 46</t>
  </si>
  <si>
    <t>Tsar Asen I 48</t>
  </si>
  <si>
    <t>Tsar Asen I 54</t>
  </si>
  <si>
    <t>Tsar Asen I 58</t>
  </si>
  <si>
    <t>Tsar Asen I 60</t>
  </si>
  <si>
    <t>Tsar Asen I 62</t>
  </si>
  <si>
    <t>Tsar Asen I 64</t>
  </si>
  <si>
    <t>Tsar Asen I 68</t>
  </si>
  <si>
    <t>Tsar Asen I 70</t>
  </si>
  <si>
    <t>Tsar Asen I 93</t>
  </si>
  <si>
    <t>Tsar Asen I 95</t>
  </si>
  <si>
    <t>Tsar Ivan Shishman 17</t>
  </si>
  <si>
    <t>Tsar Ivan Shishman 19</t>
  </si>
  <si>
    <t>Tsar Ivan Shishman 21</t>
  </si>
  <si>
    <t>Tsar Ivan Shishman 23</t>
  </si>
  <si>
    <t>Tsar Ivan Shishman 25, 29</t>
  </si>
  <si>
    <t>Tsar Ivan Shishman 31</t>
  </si>
  <si>
    <t>Tsar Ivan Shishman 33</t>
  </si>
  <si>
    <t>Tsar Ivan Shishman 34</t>
  </si>
  <si>
    <t>Tsar Ivan Shishman 35, 35A</t>
  </si>
  <si>
    <t>Tsar Ivan Shishman 36</t>
  </si>
  <si>
    <t>Tsar Ivan Shishman 38</t>
  </si>
  <si>
    <t>Tsar Ivan Shishman 39</t>
  </si>
  <si>
    <t>Tsar Ivan Shishman 40</t>
  </si>
  <si>
    <t>Tsar Ivan Shishman 41</t>
  </si>
  <si>
    <t>Tsar Ivan Shishman 42</t>
  </si>
  <si>
    <t>Tsar Ivan Shishman 42A</t>
  </si>
  <si>
    <t>Tsar Ivan Shishman 43</t>
  </si>
  <si>
    <t>Tsar Ivan Shishman 46</t>
  </si>
  <si>
    <t>Tsar Ivan Shishman 48</t>
  </si>
  <si>
    <t>Tsar Ivan Shishman 50</t>
  </si>
  <si>
    <t>Tsar Ivan Shishman 52</t>
  </si>
  <si>
    <t>Tsar Ivan Shishman 54</t>
  </si>
  <si>
    <t>Tsar Kaloyan 10</t>
  </si>
  <si>
    <t>Tsar Kaloyan 100, 100A</t>
  </si>
  <si>
    <t>Tsar Kaloyan 102</t>
  </si>
  <si>
    <t>Tsar Kaloyan 102A</t>
  </si>
  <si>
    <t>Tsar Kaloyan 104</t>
  </si>
  <si>
    <t>Tsar Kaloyan 106</t>
  </si>
  <si>
    <t>Tsar Kaloyan 108</t>
  </si>
  <si>
    <t>Tsar Kaloyan 11</t>
  </si>
  <si>
    <t>Tsar Kaloyan 112</t>
  </si>
  <si>
    <t>Tsar Kaloyan 118</t>
  </si>
  <si>
    <t>Tsar Kaloyan 15A</t>
  </si>
  <si>
    <t>Tsar Kaloyan 18</t>
  </si>
  <si>
    <t>Tsar Kaloyan 20</t>
  </si>
  <si>
    <t>Tsar Kaloyan 21</t>
  </si>
  <si>
    <t>Tsar Kaloyan 23</t>
  </si>
  <si>
    <t>Tsar Kaloyan 23A</t>
  </si>
  <si>
    <t>Tsar Kaloyan 24</t>
  </si>
  <si>
    <t>Tsar Kaloyan 25</t>
  </si>
  <si>
    <t>Tsar Kaloyan 29</t>
  </si>
  <si>
    <t>Tsar Kaloyan 2A</t>
  </si>
  <si>
    <t>Tsar Kaloyan 3</t>
  </si>
  <si>
    <t>Tsar Kaloyan 31</t>
  </si>
  <si>
    <t>Tsar Kaloyan 33</t>
  </si>
  <si>
    <t>Tsar Kaloyan 36B</t>
  </si>
  <si>
    <t>Tsar Kaloyan 4</t>
  </si>
  <si>
    <t>Tsar Kaloyan 41</t>
  </si>
  <si>
    <t>Tsar Kaloyan 41A</t>
  </si>
  <si>
    <t>Tsar Kaloyan 43</t>
  </si>
  <si>
    <t>Tsar Kaloyan 44</t>
  </si>
  <si>
    <t>Tsar Kaloyan 46</t>
  </si>
  <si>
    <t>Tsar Kaloyan 47A</t>
  </si>
  <si>
    <t>Tsar Kaloyan 48</t>
  </si>
  <si>
    <t>Tsar Kaloyan 49</t>
  </si>
  <si>
    <t>Tsar Kaloyan 5</t>
  </si>
  <si>
    <t>Tsar Kaloyan 52</t>
  </si>
  <si>
    <t>Tsar Kaloyan 54, 54A</t>
  </si>
  <si>
    <t>Tsar Kaloyan 56</t>
  </si>
  <si>
    <t>Tsar Kaloyan 58</t>
  </si>
  <si>
    <t>Tsar Kaloyan 59</t>
  </si>
  <si>
    <t>Tsar Kaloyan 6</t>
  </si>
  <si>
    <t>Tsar Kaloyan 61, 61A</t>
  </si>
  <si>
    <t>Tsar Kaloyan 62</t>
  </si>
  <si>
    <t>Tsar Kaloyan 63</t>
  </si>
  <si>
    <t>Tsar Kaloyan 64</t>
  </si>
  <si>
    <t>Tsar Kaloyan 65</t>
  </si>
  <si>
    <t>Tsar Kaloyan 66</t>
  </si>
  <si>
    <t>Tsar Kaloyan 67</t>
  </si>
  <si>
    <t>Tsar Kaloyan 68</t>
  </si>
  <si>
    <t>Tsar Kaloyan 6A</t>
  </si>
  <si>
    <t>Tsar Kaloyan 7</t>
  </si>
  <si>
    <t>Tsar Kaloyan 70, 72</t>
  </si>
  <si>
    <t>Tsar Kaloyan 74</t>
  </si>
  <si>
    <t>Tsar Kaloyan 76</t>
  </si>
  <si>
    <t>Tsar Kaloyan 78</t>
  </si>
  <si>
    <t>Tsar Kaloyan 8</t>
  </si>
  <si>
    <t>Tsar Kaloyan 82</t>
  </si>
  <si>
    <t>Tsar Kaloyan 83</t>
  </si>
  <si>
    <t>Tsar Kaloyan 9</t>
  </si>
  <si>
    <t>Tsar Kaloyan 92</t>
  </si>
  <si>
    <t>Tsar Kaloyan 94</t>
  </si>
  <si>
    <t>Tsar Kaloyan 96</t>
  </si>
  <si>
    <t>Tsar Kaloyan 97</t>
  </si>
  <si>
    <t>Tsar Kaloyan 98</t>
  </si>
  <si>
    <t>Tsar Samuil 111</t>
  </si>
  <si>
    <t>Tsar Samuil 115, 117</t>
  </si>
  <si>
    <t>Tsar Samuil 62</t>
  </si>
  <si>
    <t>Tsar Samuil 64</t>
  </si>
  <si>
    <t>Tsar Samuil 66</t>
  </si>
  <si>
    <t>Tsar Samuil 68</t>
  </si>
  <si>
    <t>Tsar Samuil 70</t>
  </si>
  <si>
    <t>Tsar Samuil 72</t>
  </si>
  <si>
    <t>Tsar Samuil 74</t>
  </si>
  <si>
    <t>Tsar Samuil 76</t>
  </si>
  <si>
    <t>Tsar Samuil 78</t>
  </si>
  <si>
    <t>Tsar Samuil 80</t>
  </si>
  <si>
    <t>Tsar Samuil 82</t>
  </si>
  <si>
    <t>Tsar Samuil 84, 84A</t>
  </si>
  <si>
    <t>Tsar Samuil 86</t>
  </si>
  <si>
    <t>Tsar Samuil 90</t>
  </si>
  <si>
    <t>Tsar Samuil 95</t>
  </si>
  <si>
    <t>Tsar Samuil 97, 99, 101</t>
  </si>
  <si>
    <t>Tsarigradska 22, 24</t>
  </si>
  <si>
    <t>Tsarigradska 32; Ivaylo 30</t>
  </si>
  <si>
    <t>Tsarigradska 34</t>
  </si>
  <si>
    <t>Tsarigradska 35</t>
  </si>
  <si>
    <t>Tsarigradska 39</t>
  </si>
  <si>
    <t>Tsarigradska 41</t>
  </si>
  <si>
    <t>Tsarigradska 42</t>
  </si>
  <si>
    <t>Tsarigradska 44</t>
  </si>
  <si>
    <t>Tsarigradska 45</t>
  </si>
  <si>
    <t>Tsarigradska 46</t>
  </si>
  <si>
    <t>Tsarigradska 47</t>
  </si>
  <si>
    <t>Tsarigradska 48</t>
  </si>
  <si>
    <t>Tsarigradska 49</t>
  </si>
  <si>
    <t>Tsarigradska 50</t>
  </si>
  <si>
    <t>Tsarigradska 52</t>
  </si>
  <si>
    <t>Tsarigradska 54</t>
  </si>
  <si>
    <t>Tsarigradska 58A</t>
  </si>
  <si>
    <t>Tsarigradska 60</t>
  </si>
  <si>
    <t>Tsarigradska 62</t>
  </si>
  <si>
    <t>Tsarigradska 64A</t>
  </si>
  <si>
    <t>Tsarigradska 70</t>
  </si>
  <si>
    <t>Vasil Levski 103</t>
  </si>
  <si>
    <t>Vasil Levski 113, 113A</t>
  </si>
  <si>
    <t>Vasil Levski 115</t>
  </si>
  <si>
    <t>Vasil Levski 117</t>
  </si>
  <si>
    <t>Vasil Levski 121</t>
  </si>
  <si>
    <t>Vasil Levski 48</t>
  </si>
  <si>
    <t>Vasil Levski 50</t>
  </si>
  <si>
    <t>Vasil Levski 52</t>
  </si>
  <si>
    <t>Vasil Levski 54</t>
  </si>
  <si>
    <t>Vasil Levski 56</t>
  </si>
  <si>
    <t>Vasil Levski 58</t>
  </si>
  <si>
    <t>Vasil Levski 59</t>
  </si>
  <si>
    <t>Vasil Levski 60</t>
  </si>
  <si>
    <t>Vasil Levski 62</t>
  </si>
  <si>
    <t>Vasil Levski 63</t>
  </si>
  <si>
    <t>Vasil Levski 64</t>
  </si>
  <si>
    <t>Vasil Levski 65</t>
  </si>
  <si>
    <t>Vasil Levski 66</t>
  </si>
  <si>
    <t>Vasil Levski 66A</t>
  </si>
  <si>
    <t>Vasil Levski 67</t>
  </si>
  <si>
    <t>Vasil Levski 69</t>
  </si>
  <si>
    <t>Vasil Levski 71</t>
  </si>
  <si>
    <t>Vasil Levski 72</t>
  </si>
  <si>
    <t>Vasil Levski 73</t>
  </si>
  <si>
    <t>Vasil Levski 74</t>
  </si>
  <si>
    <t>Vasil Levski 76; Tsar Kaloyan 57</t>
  </si>
  <si>
    <t>Vasil Levski 77</t>
  </si>
  <si>
    <t>Vasil Levski 77A</t>
  </si>
  <si>
    <t>Vasil Levski 79</t>
  </si>
  <si>
    <t>Vasil Levski 80, 80A</t>
  </si>
  <si>
    <t>Vasil Levski 81, 83</t>
  </si>
  <si>
    <t>Vasil Levski 82</t>
  </si>
  <si>
    <t>Vasil Levski 84</t>
  </si>
  <si>
    <t>Vasil Levski 85</t>
  </si>
  <si>
    <t>Vasil Levski 87</t>
  </si>
  <si>
    <t>Vasil Levski 88, 88A</t>
  </si>
  <si>
    <t>Vasil Levski 89</t>
  </si>
  <si>
    <t>Vasil Levski 90</t>
  </si>
  <si>
    <t>Vasil Levski 91</t>
  </si>
  <si>
    <t>Vasil Levski 92</t>
  </si>
  <si>
    <t>Vasil Levski 94</t>
  </si>
  <si>
    <t>Vasil Levski 96, 96A</t>
  </si>
  <si>
    <t>William Gladstone 10</t>
  </si>
  <si>
    <t>William Gladstone 104</t>
  </si>
  <si>
    <t>William Gladstone 114</t>
  </si>
  <si>
    <t>William Gladstone 14</t>
  </si>
  <si>
    <t>William Gladstone 16</t>
  </si>
  <si>
    <t>William Gladstone 32</t>
  </si>
  <si>
    <t>William Gladstone 34</t>
  </si>
  <si>
    <t>William Gladstone 36</t>
  </si>
  <si>
    <t>William Gladstone 38</t>
  </si>
  <si>
    <t>William Gladstone 4</t>
  </si>
  <si>
    <t>William Gladstone 40</t>
  </si>
  <si>
    <t>William Gladstone 44</t>
  </si>
  <si>
    <t>William Gladstone 52</t>
  </si>
  <si>
    <t>William Gladstone 62</t>
  </si>
  <si>
    <t>William Gladstone 64</t>
  </si>
  <si>
    <t>William Gladstone 70</t>
  </si>
  <si>
    <t>William Gladstone 72</t>
  </si>
  <si>
    <t>William Gladstone 74</t>
  </si>
  <si>
    <t>William Gladstone 76</t>
  </si>
  <si>
    <t>William Gladstone 8</t>
  </si>
  <si>
    <t>William Gladstone 80</t>
  </si>
  <si>
    <t>William Gladstone 82</t>
  </si>
  <si>
    <t>William Gladstone 84</t>
  </si>
  <si>
    <t>William Gladstone 86</t>
  </si>
  <si>
    <t>William Gladstone 92</t>
  </si>
  <si>
    <t>William Gladstone 94</t>
  </si>
  <si>
    <t>Electricity, natural gas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</si>
</sst>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-* #,##0.00\ _K_M_-;\-* #,##0.00\ _K_M_-;_-* &quot;-&quot;??\ _K_M_-;_-@_-"/>
    <numFmt numFmtId="165" formatCode="_-* #,##0.00\ _k_n_-;\-* #,##0.00\ _k_n_-;_-* &quot;-&quot;??\ _k_n_-;_-@_-"/>
    <numFmt numFmtId="166" formatCode="#,##0.00_ ;\-#,##0.00\ "/>
    <numFmt numFmtId="167" formatCode="#,##0_ ;\-#,##0\ "/>
    <numFmt numFmtId="168" formatCode="#,##0.0000"/>
    <numFmt numFmtId="169" formatCode="0.000000"/>
  </numFmts>
  <fonts count="19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bscript"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0" tint="-0.249977111117893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</fonts>
  <fills count="2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D1F3FF"/>
        <bgColor indexed="64"/>
      </patternFill>
    </fill>
    <fill>
      <patternFill patternType="solid">
        <fgColor rgb="FFABE9FF"/>
        <bgColor indexed="64"/>
      </patternFill>
    </fill>
    <fill>
      <patternFill patternType="solid">
        <fgColor rgb="FF47CFFF"/>
        <bgColor indexed="64"/>
      </patternFill>
    </fill>
    <fill>
      <patternFill patternType="solid">
        <fgColor rgb="FFD9C6E0"/>
        <bgColor indexed="64"/>
      </patternFill>
    </fill>
    <fill>
      <patternFill patternType="solid">
        <fgColor rgb="FFC9AED2"/>
        <bgColor indexed="64"/>
      </patternFill>
    </fill>
    <fill>
      <patternFill patternType="solid">
        <fgColor rgb="FFBC9AC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7F9F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9CC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4" fillId="0" borderId="0" applyFont="0" applyFill="0" applyBorder="0" applyAlignment="0" applyProtection="0"/>
  </cellStyleXfs>
  <cellXfs count="90">
    <xf numFmtId="0" fontId="0" fillId="0" borderId="0" xfId="0"/>
    <xf numFmtId="4" fontId="2" fillId="0" borderId="0" xfId="0" applyNumberFormat="1" applyFont="1" applyAlignment="1">
      <alignment horizontal="center" vertical="center" wrapText="1"/>
    </xf>
    <xf numFmtId="1" fontId="2" fillId="0" borderId="0" xfId="2" applyNumberFormat="1" applyFont="1" applyAlignment="1">
      <alignment horizontal="center" vertical="center"/>
    </xf>
    <xf numFmtId="4" fontId="2" fillId="0" borderId="0" xfId="2" applyNumberFormat="1" applyFont="1" applyAlignment="1">
      <alignment horizontal="center" vertical="center"/>
    </xf>
    <xf numFmtId="4" fontId="2" fillId="0" borderId="0" xfId="2" applyNumberFormat="1" applyFont="1" applyFill="1" applyAlignment="1">
      <alignment horizontal="center" vertical="center"/>
    </xf>
    <xf numFmtId="4" fontId="3" fillId="0" borderId="1" xfId="0" applyNumberFormat="1" applyFont="1" applyBorder="1" applyAlignment="1">
      <alignment horizontal="right" vertical="center"/>
    </xf>
    <xf numFmtId="4" fontId="8" fillId="0" borderId="1" xfId="0" applyNumberFormat="1" applyFont="1" applyBorder="1" applyAlignment="1">
      <alignment horizontal="center" vertical="center" wrapText="1"/>
    </xf>
    <xf numFmtId="4" fontId="8" fillId="0" borderId="0" xfId="0" applyNumberFormat="1" applyFont="1" applyAlignment="1">
      <alignment horizontal="center" vertical="center" wrapText="1"/>
    </xf>
    <xf numFmtId="4" fontId="8" fillId="6" borderId="1" xfId="0" applyNumberFormat="1" applyFont="1" applyFill="1" applyBorder="1" applyAlignment="1">
      <alignment horizontal="center" vertical="center" wrapText="1"/>
    </xf>
    <xf numFmtId="4" fontId="8" fillId="8" borderId="1" xfId="0" applyNumberFormat="1" applyFont="1" applyFill="1" applyBorder="1" applyAlignment="1">
      <alignment horizontal="center" vertical="center" wrapText="1"/>
    </xf>
    <xf numFmtId="4" fontId="8" fillId="9" borderId="1" xfId="0" applyNumberFormat="1" applyFont="1" applyFill="1" applyBorder="1" applyAlignment="1">
      <alignment horizontal="center" vertical="center" wrapText="1"/>
    </xf>
    <xf numFmtId="4" fontId="8" fillId="10" borderId="1" xfId="0" applyNumberFormat="1" applyFont="1" applyFill="1" applyBorder="1" applyAlignment="1">
      <alignment horizontal="center" vertical="center" wrapText="1"/>
    </xf>
    <xf numFmtId="4" fontId="8" fillId="3" borderId="1" xfId="0" applyNumberFormat="1" applyFont="1" applyFill="1" applyBorder="1" applyAlignment="1">
      <alignment horizontal="center" vertical="center" wrapText="1"/>
    </xf>
    <xf numFmtId="4" fontId="8" fillId="14" borderId="1" xfId="0" applyNumberFormat="1" applyFont="1" applyFill="1" applyBorder="1" applyAlignment="1">
      <alignment horizontal="center" vertical="center" wrapText="1"/>
    </xf>
    <xf numFmtId="4" fontId="8" fillId="15" borderId="1" xfId="0" applyNumberFormat="1" applyFont="1" applyFill="1" applyBorder="1" applyAlignment="1">
      <alignment horizontal="center" vertical="center" wrapText="1"/>
    </xf>
    <xf numFmtId="4" fontId="8" fillId="7" borderId="1" xfId="0" applyNumberFormat="1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/>
    </xf>
    <xf numFmtId="4" fontId="8" fillId="4" borderId="1" xfId="0" applyNumberFormat="1" applyFont="1" applyFill="1" applyBorder="1" applyAlignment="1">
      <alignment horizontal="center" vertical="center"/>
    </xf>
    <xf numFmtId="4" fontId="14" fillId="0" borderId="1" xfId="0" applyNumberFormat="1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center" vertical="center" wrapText="1"/>
    </xf>
    <xf numFmtId="4" fontId="13" fillId="0" borderId="0" xfId="0" applyNumberFormat="1" applyFont="1" applyAlignment="1">
      <alignment horizontal="center" vertical="center" wrapText="1"/>
    </xf>
    <xf numFmtId="4" fontId="8" fillId="13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8" fillId="16" borderId="1" xfId="0" applyNumberFormat="1" applyFont="1" applyFill="1" applyBorder="1" applyAlignment="1">
      <alignment horizontal="center" vertical="center" wrapText="1"/>
    </xf>
    <xf numFmtId="0" fontId="7" fillId="18" borderId="1" xfId="0" applyFont="1" applyFill="1" applyBorder="1" applyAlignment="1">
      <alignment vertical="center"/>
    </xf>
    <xf numFmtId="0" fontId="7" fillId="18" borderId="1" xfId="0" applyFont="1" applyFill="1" applyBorder="1" applyAlignment="1">
      <alignment horizontal="center" vertical="center"/>
    </xf>
    <xf numFmtId="0" fontId="0" fillId="18" borderId="1" xfId="0" applyFill="1" applyBorder="1" applyAlignment="1">
      <alignment vertical="center"/>
    </xf>
    <xf numFmtId="4" fontId="0" fillId="18" borderId="1" xfId="0" applyNumberFormat="1" applyFill="1" applyBorder="1" applyAlignment="1">
      <alignment horizontal="right" vertical="center"/>
    </xf>
    <xf numFmtId="0" fontId="7" fillId="20" borderId="2" xfId="0" applyFont="1" applyFill="1" applyBorder="1" applyAlignment="1">
      <alignment vertical="center"/>
    </xf>
    <xf numFmtId="0" fontId="0" fillId="20" borderId="1" xfId="0" applyFill="1" applyBorder="1" applyAlignment="1">
      <alignment vertical="center"/>
    </xf>
    <xf numFmtId="168" fontId="0" fillId="20" borderId="1" xfId="0" applyNumberFormat="1" applyFill="1" applyBorder="1" applyAlignment="1">
      <alignment horizontal="right" vertical="center"/>
    </xf>
    <xf numFmtId="4" fontId="9" fillId="20" borderId="2" xfId="0" applyNumberFormat="1" applyFont="1" applyFill="1" applyBorder="1" applyAlignment="1">
      <alignment horizontal="center" vertical="center"/>
    </xf>
    <xf numFmtId="0" fontId="9" fillId="20" borderId="2" xfId="0" applyFont="1" applyFill="1" applyBorder="1" applyAlignment="1">
      <alignment horizontal="center" vertical="center"/>
    </xf>
    <xf numFmtId="168" fontId="9" fillId="20" borderId="2" xfId="0" applyNumberFormat="1" applyFont="1" applyFill="1" applyBorder="1" applyAlignment="1">
      <alignment horizontal="center" vertical="center"/>
    </xf>
    <xf numFmtId="0" fontId="0" fillId="21" borderId="1" xfId="0" applyFill="1" applyBorder="1" applyAlignment="1">
      <alignment horizontal="center" vertical="center"/>
    </xf>
    <xf numFmtId="0" fontId="0" fillId="21" borderId="1" xfId="0" applyFill="1" applyBorder="1" applyAlignment="1">
      <alignment vertical="center"/>
    </xf>
    <xf numFmtId="169" fontId="0" fillId="21" borderId="1" xfId="0" applyNumberFormat="1" applyFill="1" applyBorder="1" applyAlignment="1">
      <alignment vertical="center"/>
    </xf>
    <xf numFmtId="4" fontId="8" fillId="22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left" vertical="center" wrapText="1"/>
    </xf>
    <xf numFmtId="166" fontId="3" fillId="0" borderId="1" xfId="3" applyNumberFormat="1" applyFont="1" applyFill="1" applyBorder="1" applyAlignment="1">
      <alignment horizontal="right" vertical="center" wrapText="1"/>
    </xf>
    <xf numFmtId="166" fontId="3" fillId="0" borderId="1" xfId="3" applyNumberFormat="1" applyFont="1" applyFill="1" applyBorder="1" applyAlignment="1">
      <alignment horizontal="center" vertical="center" wrapText="1"/>
    </xf>
    <xf numFmtId="167" fontId="3" fillId="0" borderId="1" xfId="3" applyNumberFormat="1" applyFont="1" applyBorder="1" applyAlignment="1">
      <alignment horizontal="center" vertical="center" wrapText="1"/>
    </xf>
    <xf numFmtId="166" fontId="3" fillId="0" borderId="1" xfId="3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4" fontId="3" fillId="0" borderId="1" xfId="2" applyNumberFormat="1" applyFont="1" applyBorder="1" applyAlignment="1">
      <alignment horizontal="right" vertical="center" wrapText="1"/>
    </xf>
    <xf numFmtId="4" fontId="3" fillId="0" borderId="1" xfId="2" applyNumberFormat="1" applyFont="1" applyFill="1" applyBorder="1" applyAlignment="1">
      <alignment horizontal="right" vertical="center" wrapText="1"/>
    </xf>
    <xf numFmtId="4" fontId="3" fillId="0" borderId="1" xfId="2" applyNumberFormat="1" applyFont="1" applyFill="1" applyBorder="1" applyAlignment="1">
      <alignment horizontal="right" vertical="center"/>
    </xf>
    <xf numFmtId="10" fontId="3" fillId="0" borderId="1" xfId="2" applyNumberFormat="1" applyFont="1" applyFill="1" applyBorder="1" applyAlignment="1">
      <alignment horizontal="right" vertical="center" wrapText="1"/>
    </xf>
    <xf numFmtId="0" fontId="18" fillId="0" borderId="0" xfId="0" applyFont="1"/>
    <xf numFmtId="3" fontId="3" fillId="11" borderId="1" xfId="2" applyNumberFormat="1" applyFont="1" applyFill="1" applyBorder="1" applyAlignment="1">
      <alignment horizontal="center" vertical="center"/>
    </xf>
    <xf numFmtId="4" fontId="3" fillId="0" borderId="0" xfId="0" applyNumberFormat="1" applyFont="1" applyAlignment="1">
      <alignment horizontal="center" vertical="center" wrapText="1"/>
    </xf>
    <xf numFmtId="4" fontId="3" fillId="0" borderId="0" xfId="2" applyNumberFormat="1" applyFont="1" applyFill="1" applyBorder="1" applyAlignment="1">
      <alignment horizontal="center" vertical="center"/>
    </xf>
    <xf numFmtId="4" fontId="3" fillId="0" borderId="0" xfId="2" applyNumberFormat="1" applyFont="1" applyAlignment="1">
      <alignment horizontal="center" vertical="center"/>
    </xf>
    <xf numFmtId="167" fontId="3" fillId="0" borderId="1" xfId="3" applyNumberFormat="1" applyFont="1" applyFill="1" applyBorder="1" applyAlignment="1">
      <alignment horizontal="center" vertical="center" wrapText="1"/>
    </xf>
    <xf numFmtId="3" fontId="3" fillId="0" borderId="1" xfId="2" applyNumberFormat="1" applyFont="1" applyFill="1" applyBorder="1" applyAlignment="1">
      <alignment horizontal="center" vertical="center"/>
    </xf>
    <xf numFmtId="4" fontId="3" fillId="0" borderId="0" xfId="2" applyNumberFormat="1" applyFont="1" applyFill="1" applyAlignment="1">
      <alignment horizontal="center" vertical="center"/>
    </xf>
    <xf numFmtId="4" fontId="8" fillId="0" borderId="4" xfId="0" applyNumberFormat="1" applyFont="1" applyBorder="1" applyAlignment="1">
      <alignment horizontal="center" vertical="center" wrapText="1"/>
    </xf>
    <xf numFmtId="4" fontId="8" fillId="0" borderId="5" xfId="0" applyNumberFormat="1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center" vertical="center" wrapText="1"/>
    </xf>
    <xf numFmtId="4" fontId="8" fillId="5" borderId="1" xfId="0" applyNumberFormat="1" applyFont="1" applyFill="1" applyBorder="1" applyAlignment="1">
      <alignment horizontal="center" vertical="center" wrapText="1"/>
    </xf>
    <xf numFmtId="4" fontId="8" fillId="6" borderId="4" xfId="0" applyNumberFormat="1" applyFont="1" applyFill="1" applyBorder="1" applyAlignment="1">
      <alignment horizontal="center" vertical="center" wrapText="1"/>
    </xf>
    <xf numFmtId="4" fontId="8" fillId="6" borderId="2" xfId="0" applyNumberFormat="1" applyFont="1" applyFill="1" applyBorder="1" applyAlignment="1">
      <alignment horizontal="center" vertical="center" wrapText="1"/>
    </xf>
    <xf numFmtId="4" fontId="11" fillId="14" borderId="1" xfId="0" applyNumberFormat="1" applyFont="1" applyFill="1" applyBorder="1" applyAlignment="1">
      <alignment horizontal="center" vertical="center" wrapText="1"/>
    </xf>
    <xf numFmtId="4" fontId="11" fillId="15" borderId="1" xfId="0" applyNumberFormat="1" applyFont="1" applyFill="1" applyBorder="1" applyAlignment="1">
      <alignment horizontal="center" vertical="center" wrapText="1"/>
    </xf>
    <xf numFmtId="4" fontId="11" fillId="7" borderId="1" xfId="0" applyNumberFormat="1" applyFont="1" applyFill="1" applyBorder="1" applyAlignment="1">
      <alignment horizontal="center" vertical="center" wrapText="1"/>
    </xf>
    <xf numFmtId="4" fontId="11" fillId="22" borderId="1" xfId="0" applyNumberFormat="1" applyFont="1" applyFill="1" applyBorder="1" applyAlignment="1">
      <alignment horizontal="center" vertical="center" wrapText="1"/>
    </xf>
    <xf numFmtId="4" fontId="11" fillId="16" borderId="1" xfId="0" applyNumberFormat="1" applyFont="1" applyFill="1" applyBorder="1" applyAlignment="1">
      <alignment horizontal="center" vertical="center" wrapText="1"/>
    </xf>
    <xf numFmtId="4" fontId="8" fillId="2" borderId="4" xfId="0" applyNumberFormat="1" applyFont="1" applyFill="1" applyBorder="1" applyAlignment="1">
      <alignment horizontal="center" vertical="center" wrapText="1"/>
    </xf>
    <xf numFmtId="4" fontId="8" fillId="2" borderId="2" xfId="0" applyNumberFormat="1" applyFont="1" applyFill="1" applyBorder="1" applyAlignment="1">
      <alignment horizontal="center" vertical="center" wrapText="1"/>
    </xf>
    <xf numFmtId="4" fontId="11" fillId="3" borderId="1" xfId="0" applyNumberFormat="1" applyFont="1" applyFill="1" applyBorder="1" applyAlignment="1">
      <alignment horizontal="center" vertical="center" wrapText="1"/>
    </xf>
    <xf numFmtId="4" fontId="8" fillId="8" borderId="1" xfId="0" applyNumberFormat="1" applyFont="1" applyFill="1" applyBorder="1" applyAlignment="1">
      <alignment horizontal="center" vertical="center" wrapText="1"/>
    </xf>
    <xf numFmtId="4" fontId="8" fillId="8" borderId="4" xfId="0" applyNumberFormat="1" applyFont="1" applyFill="1" applyBorder="1" applyAlignment="1">
      <alignment horizontal="center" vertical="center" wrapText="1"/>
    </xf>
    <xf numFmtId="4" fontId="8" fillId="8" borderId="2" xfId="0" applyNumberFormat="1" applyFont="1" applyFill="1" applyBorder="1" applyAlignment="1">
      <alignment horizontal="center" vertical="center" wrapText="1"/>
    </xf>
    <xf numFmtId="1" fontId="8" fillId="12" borderId="1" xfId="0" applyNumberFormat="1" applyFont="1" applyFill="1" applyBorder="1" applyAlignment="1">
      <alignment horizontal="center" vertical="center" wrapText="1"/>
    </xf>
    <xf numFmtId="4" fontId="11" fillId="5" borderId="1" xfId="0" applyNumberFormat="1" applyFont="1" applyFill="1" applyBorder="1" applyAlignment="1">
      <alignment horizontal="center" vertical="center" wrapText="1"/>
    </xf>
    <xf numFmtId="4" fontId="11" fillId="6" borderId="6" xfId="0" applyNumberFormat="1" applyFont="1" applyFill="1" applyBorder="1" applyAlignment="1">
      <alignment horizontal="center" vertical="center" wrapText="1"/>
    </xf>
    <xf numFmtId="4" fontId="11" fillId="6" borderId="7" xfId="0" applyNumberFormat="1" applyFont="1" applyFill="1" applyBorder="1" applyAlignment="1">
      <alignment horizontal="center" vertical="center" wrapText="1"/>
    </xf>
    <xf numFmtId="4" fontId="11" fillId="6" borderId="3" xfId="0" applyNumberFormat="1" applyFont="1" applyFill="1" applyBorder="1" applyAlignment="1">
      <alignment horizontal="center" vertical="center" wrapText="1"/>
    </xf>
    <xf numFmtId="4" fontId="11" fillId="10" borderId="6" xfId="0" applyNumberFormat="1" applyFont="1" applyFill="1" applyBorder="1" applyAlignment="1">
      <alignment horizontal="center" vertical="center" wrapText="1"/>
    </xf>
    <xf numFmtId="4" fontId="11" fillId="10" borderId="7" xfId="0" applyNumberFormat="1" applyFont="1" applyFill="1" applyBorder="1" applyAlignment="1">
      <alignment horizontal="center" vertical="center" wrapText="1"/>
    </xf>
    <xf numFmtId="4" fontId="11" fillId="10" borderId="3" xfId="0" applyNumberFormat="1" applyFont="1" applyFill="1" applyBorder="1" applyAlignment="1">
      <alignment horizontal="center" vertical="center" wrapText="1"/>
    </xf>
    <xf numFmtId="0" fontId="7" fillId="21" borderId="1" xfId="0" applyFont="1" applyFill="1" applyBorder="1" applyAlignment="1">
      <alignment horizontal="center" vertical="center"/>
    </xf>
    <xf numFmtId="0" fontId="0" fillId="21" borderId="6" xfId="0" applyFill="1" applyBorder="1" applyAlignment="1">
      <alignment horizontal="center" vertical="center"/>
    </xf>
    <xf numFmtId="0" fontId="0" fillId="21" borderId="3" xfId="0" applyFill="1" applyBorder="1" applyAlignment="1">
      <alignment horizontal="center" vertical="center"/>
    </xf>
    <xf numFmtId="0" fontId="7" fillId="17" borderId="1" xfId="0" applyFont="1" applyFill="1" applyBorder="1" applyAlignment="1">
      <alignment horizontal="center" vertical="center"/>
    </xf>
    <xf numFmtId="0" fontId="7" fillId="19" borderId="1" xfId="0" applyFont="1" applyFill="1" applyBorder="1" applyAlignment="1">
      <alignment horizontal="center" vertical="center"/>
    </xf>
    <xf numFmtId="0" fontId="7" fillId="20" borderId="6" xfId="0" applyFont="1" applyFill="1" applyBorder="1" applyAlignment="1">
      <alignment horizontal="center" vertical="center"/>
    </xf>
    <xf numFmtId="0" fontId="7" fillId="20" borderId="3" xfId="0" applyFont="1" applyFill="1" applyBorder="1" applyAlignment="1">
      <alignment horizontal="center" vertical="center"/>
    </xf>
  </cellXfs>
  <cellStyles count="4">
    <cellStyle name="Comma" xfId="3" builtinId="3"/>
    <cellStyle name="Comma 2" xfId="1" xr:uid="{00000000-0005-0000-0000-000001000000}"/>
    <cellStyle name="Comma 3" xfId="2" xr:uid="{00000000-0005-0000-0000-000002000000}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683E06-ADF7-44E1-9BBD-0FAD1AB615E5}">
  <sheetPr filterMode="1">
    <tabColor rgb="FF92D050"/>
  </sheetPr>
  <dimension ref="A1:CD741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D4" sqref="D4"/>
    </sheetView>
  </sheetViews>
  <sheetFormatPr defaultColWidth="9.1796875" defaultRowHeight="14.5" x14ac:dyDescent="0.35"/>
  <cols>
    <col min="1" max="1" width="11.54296875" style="2" customWidth="1"/>
    <col min="2" max="2" width="19.453125" style="3" bestFit="1" customWidth="1"/>
    <col min="3" max="3" width="32.81640625" style="3" customWidth="1"/>
    <col min="4" max="11" width="12" style="3" customWidth="1"/>
    <col min="12" max="13" width="12" style="4" customWidth="1"/>
    <col min="14" max="16" width="12" style="3" customWidth="1"/>
    <col min="17" max="18" width="14.1796875" style="3" customWidth="1"/>
    <col min="19" max="20" width="15.453125" style="3" customWidth="1"/>
    <col min="21" max="21" width="14.1796875" style="3" customWidth="1"/>
    <col min="22" max="23" width="13.26953125" style="3" customWidth="1"/>
    <col min="24" max="24" width="13.81640625" style="3" customWidth="1"/>
    <col min="25" max="25" width="14.7265625" style="3" customWidth="1"/>
    <col min="26" max="26" width="14" style="3" customWidth="1"/>
    <col min="27" max="27" width="14.54296875" style="3" customWidth="1"/>
    <col min="28" max="29" width="13.7265625" style="3" customWidth="1"/>
    <col min="30" max="32" width="15.1796875" style="3" customWidth="1"/>
    <col min="33" max="33" width="15.54296875" style="3" customWidth="1"/>
    <col min="34" max="39" width="12.81640625" style="1" customWidth="1"/>
    <col min="40" max="40" width="15.54296875" style="3" customWidth="1"/>
    <col min="41" max="46" width="12.81640625" style="1" customWidth="1"/>
    <col min="47" max="47" width="15.54296875" style="3" customWidth="1"/>
    <col min="48" max="53" width="12.81640625" style="1" customWidth="1"/>
    <col min="54" max="57" width="12.81640625" style="3" customWidth="1"/>
    <col min="58" max="58" width="14.26953125" style="3" customWidth="1"/>
    <col min="59" max="66" width="9.26953125" style="3" bestFit="1" customWidth="1"/>
    <col min="67" max="67" width="2.81640625" hidden="1" customWidth="1"/>
    <col min="68" max="70" width="9.26953125" style="4" hidden="1" customWidth="1"/>
    <col min="71" max="72" width="9.26953125" style="3" hidden="1" customWidth="1"/>
    <col min="73" max="82" width="11.453125" style="3" hidden="1" customWidth="1"/>
    <col min="83" max="16384" width="9.1796875" style="3"/>
  </cols>
  <sheetData>
    <row r="1" spans="1:82" s="21" customFormat="1" ht="27.75" customHeight="1" x14ac:dyDescent="0.35">
      <c r="A1" s="75" t="s">
        <v>14</v>
      </c>
      <c r="B1" s="76" t="s">
        <v>17</v>
      </c>
      <c r="C1" s="76"/>
      <c r="D1" s="77" t="s">
        <v>23</v>
      </c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9"/>
      <c r="Q1" s="80" t="s">
        <v>33</v>
      </c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2"/>
      <c r="AG1" s="71" t="s">
        <v>48</v>
      </c>
      <c r="AH1" s="71"/>
      <c r="AI1" s="71"/>
      <c r="AJ1" s="71"/>
      <c r="AK1" s="71"/>
      <c r="AL1" s="71"/>
      <c r="AM1" s="71"/>
      <c r="AN1" s="64" t="s">
        <v>49</v>
      </c>
      <c r="AO1" s="64"/>
      <c r="AP1" s="64"/>
      <c r="AQ1" s="64"/>
      <c r="AR1" s="64"/>
      <c r="AS1" s="64"/>
      <c r="AT1" s="64"/>
      <c r="AU1" s="65" t="s">
        <v>59</v>
      </c>
      <c r="AV1" s="65"/>
      <c r="AW1" s="65"/>
      <c r="AX1" s="65"/>
      <c r="AY1" s="65"/>
      <c r="AZ1" s="65"/>
      <c r="BA1" s="65"/>
      <c r="BB1" s="66" t="s">
        <v>68</v>
      </c>
      <c r="BC1" s="66"/>
      <c r="BD1" s="66"/>
      <c r="BE1" s="66"/>
      <c r="BF1" s="66"/>
      <c r="BG1" s="67" t="s">
        <v>93</v>
      </c>
      <c r="BH1" s="67"/>
      <c r="BI1" s="67"/>
      <c r="BJ1" s="67"/>
      <c r="BK1" s="68" t="s">
        <v>94</v>
      </c>
      <c r="BL1" s="68"/>
      <c r="BM1" s="68"/>
      <c r="BN1" s="68"/>
      <c r="BO1"/>
      <c r="BP1" s="69" t="s">
        <v>83</v>
      </c>
      <c r="BQ1" s="58" t="s">
        <v>84</v>
      </c>
      <c r="BR1" s="58" t="s">
        <v>8</v>
      </c>
      <c r="BS1" s="58" t="s">
        <v>1</v>
      </c>
      <c r="BT1" s="58" t="s">
        <v>85</v>
      </c>
      <c r="BU1" s="19">
        <v>20</v>
      </c>
      <c r="BV1" s="19">
        <v>-5</v>
      </c>
      <c r="BW1" s="19">
        <v>-5</v>
      </c>
      <c r="BX1" s="19">
        <v>3</v>
      </c>
      <c r="BY1" s="20"/>
      <c r="BZ1" s="20"/>
      <c r="CA1" s="20"/>
      <c r="CB1" s="20"/>
      <c r="CC1" s="20"/>
      <c r="CD1" s="20"/>
    </row>
    <row r="2" spans="1:82" s="7" customFormat="1" ht="90" customHeight="1" x14ac:dyDescent="0.35">
      <c r="A2" s="75"/>
      <c r="B2" s="61" t="s">
        <v>15</v>
      </c>
      <c r="C2" s="61" t="s">
        <v>16</v>
      </c>
      <c r="D2" s="8" t="s">
        <v>18</v>
      </c>
      <c r="E2" s="8" t="s">
        <v>19</v>
      </c>
      <c r="F2" s="8" t="s">
        <v>20</v>
      </c>
      <c r="G2" s="62" t="s">
        <v>21</v>
      </c>
      <c r="H2" s="62" t="s">
        <v>91</v>
      </c>
      <c r="I2" s="8" t="s">
        <v>22</v>
      </c>
      <c r="J2" s="8" t="s">
        <v>35</v>
      </c>
      <c r="K2" s="62" t="s">
        <v>36</v>
      </c>
      <c r="L2" s="8" t="s">
        <v>24</v>
      </c>
      <c r="M2" s="8" t="s">
        <v>25</v>
      </c>
      <c r="N2" s="8" t="s">
        <v>26</v>
      </c>
      <c r="O2" s="62" t="s">
        <v>27</v>
      </c>
      <c r="P2" s="62" t="s">
        <v>28</v>
      </c>
      <c r="Q2" s="72" t="s">
        <v>29</v>
      </c>
      <c r="R2" s="73" t="s">
        <v>124</v>
      </c>
      <c r="S2" s="11" t="s">
        <v>45</v>
      </c>
      <c r="T2" s="22" t="s">
        <v>44</v>
      </c>
      <c r="U2" s="9" t="s">
        <v>34</v>
      </c>
      <c r="V2" s="10" t="s">
        <v>40</v>
      </c>
      <c r="W2" s="9" t="s">
        <v>37</v>
      </c>
      <c r="X2" s="10" t="s">
        <v>47</v>
      </c>
      <c r="Y2" s="9" t="s">
        <v>38</v>
      </c>
      <c r="Z2" s="10" t="s">
        <v>41</v>
      </c>
      <c r="AA2" s="9" t="s">
        <v>39</v>
      </c>
      <c r="AB2" s="10" t="s">
        <v>42</v>
      </c>
      <c r="AC2" s="10" t="s">
        <v>54</v>
      </c>
      <c r="AD2" s="11" t="s">
        <v>55</v>
      </c>
      <c r="AE2" s="22" t="s">
        <v>56</v>
      </c>
      <c r="AF2" s="22" t="s">
        <v>57</v>
      </c>
      <c r="AG2" s="12" t="s">
        <v>58</v>
      </c>
      <c r="AH2" s="12" t="s">
        <v>46</v>
      </c>
      <c r="AI2" s="12" t="s">
        <v>50</v>
      </c>
      <c r="AJ2" s="12" t="s">
        <v>51</v>
      </c>
      <c r="AK2" s="12" t="s">
        <v>52</v>
      </c>
      <c r="AL2" s="12" t="s">
        <v>53</v>
      </c>
      <c r="AM2" s="12" t="s">
        <v>67</v>
      </c>
      <c r="AN2" s="13" t="s">
        <v>58</v>
      </c>
      <c r="AO2" s="13" t="s">
        <v>46</v>
      </c>
      <c r="AP2" s="13" t="s">
        <v>50</v>
      </c>
      <c r="AQ2" s="13" t="s">
        <v>51</v>
      </c>
      <c r="AR2" s="13" t="s">
        <v>52</v>
      </c>
      <c r="AS2" s="13" t="s">
        <v>53</v>
      </c>
      <c r="AT2" s="13" t="s">
        <v>67</v>
      </c>
      <c r="AU2" s="14" t="s">
        <v>58</v>
      </c>
      <c r="AV2" s="14" t="s">
        <v>46</v>
      </c>
      <c r="AW2" s="14" t="s">
        <v>50</v>
      </c>
      <c r="AX2" s="14" t="s">
        <v>51</v>
      </c>
      <c r="AY2" s="14" t="s">
        <v>52</v>
      </c>
      <c r="AZ2" s="14" t="s">
        <v>53</v>
      </c>
      <c r="BA2" s="14" t="s">
        <v>67</v>
      </c>
      <c r="BB2" s="8" t="s">
        <v>74</v>
      </c>
      <c r="BC2" s="8" t="s">
        <v>75</v>
      </c>
      <c r="BD2" s="8" t="s">
        <v>76</v>
      </c>
      <c r="BE2" s="8" t="s">
        <v>77</v>
      </c>
      <c r="BF2" s="15" t="s">
        <v>78</v>
      </c>
      <c r="BG2" s="16" t="s">
        <v>79</v>
      </c>
      <c r="BH2" s="16" t="s">
        <v>80</v>
      </c>
      <c r="BI2" s="38" t="s">
        <v>81</v>
      </c>
      <c r="BJ2" s="16" t="s">
        <v>82</v>
      </c>
      <c r="BK2" s="24" t="s">
        <v>79</v>
      </c>
      <c r="BL2" s="24" t="s">
        <v>82</v>
      </c>
      <c r="BM2" s="24" t="s">
        <v>80</v>
      </c>
      <c r="BN2" s="24" t="s">
        <v>81</v>
      </c>
      <c r="BO2"/>
      <c r="BP2" s="70"/>
      <c r="BQ2" s="59"/>
      <c r="BR2" s="60"/>
      <c r="BS2" s="60"/>
      <c r="BT2" s="60"/>
      <c r="BU2" s="17" t="s">
        <v>86</v>
      </c>
      <c r="BV2" s="17" t="s">
        <v>87</v>
      </c>
      <c r="BW2" s="17" t="s">
        <v>88</v>
      </c>
      <c r="BX2" s="17" t="s">
        <v>89</v>
      </c>
      <c r="BY2" s="17" t="s">
        <v>90</v>
      </c>
      <c r="BZ2" s="18" t="s">
        <v>2</v>
      </c>
      <c r="CA2" s="18" t="s">
        <v>3</v>
      </c>
      <c r="CB2" s="18" t="s">
        <v>4</v>
      </c>
      <c r="CC2" s="18" t="s">
        <v>5</v>
      </c>
      <c r="CD2" s="18" t="s">
        <v>6</v>
      </c>
    </row>
    <row r="3" spans="1:82" s="7" customFormat="1" ht="15" customHeight="1" x14ac:dyDescent="0.35">
      <c r="A3" s="75"/>
      <c r="B3" s="61"/>
      <c r="C3" s="61"/>
      <c r="D3" s="8" t="s">
        <v>9</v>
      </c>
      <c r="E3" s="8" t="s">
        <v>9</v>
      </c>
      <c r="F3" s="8" t="s">
        <v>7</v>
      </c>
      <c r="G3" s="63"/>
      <c r="H3" s="63"/>
      <c r="I3" s="8" t="s">
        <v>7</v>
      </c>
      <c r="J3" s="8" t="s">
        <v>9</v>
      </c>
      <c r="K3" s="63"/>
      <c r="L3" s="8" t="s">
        <v>9</v>
      </c>
      <c r="M3" s="8" t="s">
        <v>9</v>
      </c>
      <c r="N3" s="8" t="s">
        <v>9</v>
      </c>
      <c r="O3" s="63"/>
      <c r="P3" s="63"/>
      <c r="Q3" s="72"/>
      <c r="R3" s="74"/>
      <c r="S3" s="11" t="s">
        <v>31</v>
      </c>
      <c r="T3" s="22" t="s">
        <v>32</v>
      </c>
      <c r="U3" s="9" t="s">
        <v>31</v>
      </c>
      <c r="V3" s="10" t="s">
        <v>31</v>
      </c>
      <c r="W3" s="9" t="s">
        <v>31</v>
      </c>
      <c r="X3" s="10" t="s">
        <v>31</v>
      </c>
      <c r="Y3" s="9" t="s">
        <v>31</v>
      </c>
      <c r="Z3" s="10" t="s">
        <v>31</v>
      </c>
      <c r="AA3" s="9" t="s">
        <v>31</v>
      </c>
      <c r="AB3" s="10" t="s">
        <v>31</v>
      </c>
      <c r="AC3" s="10" t="s">
        <v>31</v>
      </c>
      <c r="AD3" s="11" t="s">
        <v>31</v>
      </c>
      <c r="AE3" s="22" t="s">
        <v>32</v>
      </c>
      <c r="AF3" s="22" t="s">
        <v>13</v>
      </c>
      <c r="AG3" s="12" t="s">
        <v>43</v>
      </c>
      <c r="AH3" s="12" t="s">
        <v>43</v>
      </c>
      <c r="AI3" s="12" t="s">
        <v>43</v>
      </c>
      <c r="AJ3" s="12" t="s">
        <v>43</v>
      </c>
      <c r="AK3" s="12" t="s">
        <v>43</v>
      </c>
      <c r="AL3" s="12" t="s">
        <v>43</v>
      </c>
      <c r="AM3" s="12" t="s">
        <v>43</v>
      </c>
      <c r="AN3" s="13" t="s">
        <v>43</v>
      </c>
      <c r="AO3" s="13" t="s">
        <v>43</v>
      </c>
      <c r="AP3" s="13" t="s">
        <v>43</v>
      </c>
      <c r="AQ3" s="13" t="s">
        <v>43</v>
      </c>
      <c r="AR3" s="13" t="s">
        <v>43</v>
      </c>
      <c r="AS3" s="13" t="s">
        <v>43</v>
      </c>
      <c r="AT3" s="13" t="s">
        <v>43</v>
      </c>
      <c r="AU3" s="14" t="s">
        <v>43</v>
      </c>
      <c r="AV3" s="14" t="s">
        <v>43</v>
      </c>
      <c r="AW3" s="14" t="s">
        <v>43</v>
      </c>
      <c r="AX3" s="14" t="s">
        <v>43</v>
      </c>
      <c r="AY3" s="14" t="s">
        <v>43</v>
      </c>
      <c r="AZ3" s="14" t="s">
        <v>43</v>
      </c>
      <c r="BA3" s="14" t="s">
        <v>43</v>
      </c>
      <c r="BB3" s="8" t="s">
        <v>92</v>
      </c>
      <c r="BC3" s="8" t="s">
        <v>92</v>
      </c>
      <c r="BD3" s="8" t="s">
        <v>92</v>
      </c>
      <c r="BE3" s="8" t="s">
        <v>92</v>
      </c>
      <c r="BF3" s="15" t="s">
        <v>92</v>
      </c>
      <c r="BG3" s="16" t="s">
        <v>10</v>
      </c>
      <c r="BH3" s="16" t="s">
        <v>10</v>
      </c>
      <c r="BI3" s="16" t="s">
        <v>10</v>
      </c>
      <c r="BJ3" s="16" t="s">
        <v>10</v>
      </c>
      <c r="BK3" s="24" t="s">
        <v>10</v>
      </c>
      <c r="BL3" s="24" t="s">
        <v>10</v>
      </c>
      <c r="BM3" s="24" t="s">
        <v>10</v>
      </c>
      <c r="BN3" s="24" t="s">
        <v>10</v>
      </c>
      <c r="BO3"/>
      <c r="BP3" s="16" t="s">
        <v>11</v>
      </c>
      <c r="BQ3" s="60"/>
      <c r="BR3" s="6" t="s">
        <v>9</v>
      </c>
      <c r="BS3" s="6" t="s">
        <v>7</v>
      </c>
      <c r="BT3" s="6" t="s">
        <v>11</v>
      </c>
      <c r="BU3" s="17" t="s">
        <v>0</v>
      </c>
      <c r="BV3" s="17" t="s">
        <v>0</v>
      </c>
      <c r="BW3" s="17" t="s">
        <v>0</v>
      </c>
      <c r="BX3" s="17" t="s">
        <v>0</v>
      </c>
      <c r="BY3" s="17" t="s">
        <v>0</v>
      </c>
      <c r="BZ3" s="18" t="s">
        <v>0</v>
      </c>
      <c r="CA3" s="18" t="s">
        <v>0</v>
      </c>
      <c r="CB3" s="18" t="s">
        <v>0</v>
      </c>
      <c r="CC3" s="18" t="s">
        <v>0</v>
      </c>
      <c r="CD3" s="18" t="s">
        <v>0</v>
      </c>
    </row>
    <row r="4" spans="1:82" s="52" customFormat="1" ht="15" customHeight="1" x14ac:dyDescent="0.35">
      <c r="A4" s="39">
        <v>1</v>
      </c>
      <c r="B4" s="40" t="s">
        <v>125</v>
      </c>
      <c r="C4" s="40" t="s">
        <v>126</v>
      </c>
      <c r="D4" s="41">
        <v>299.5</v>
      </c>
      <c r="E4" s="41">
        <f>0.8*D4*H4</f>
        <v>1677.2000000000003</v>
      </c>
      <c r="F4" s="41">
        <v>70</v>
      </c>
      <c r="G4" s="42" t="s">
        <v>118</v>
      </c>
      <c r="H4" s="43">
        <v>7</v>
      </c>
      <c r="I4" s="44">
        <v>22.25</v>
      </c>
      <c r="J4" s="41">
        <f>F4*I4-L4</f>
        <v>1246.0999999999999</v>
      </c>
      <c r="K4" s="42" t="s">
        <v>121</v>
      </c>
      <c r="L4" s="44">
        <v>311.39999999999998</v>
      </c>
      <c r="M4" s="44">
        <v>311.39999999999998</v>
      </c>
      <c r="N4" s="41">
        <v>314.47500000000002</v>
      </c>
      <c r="O4" s="45" t="s">
        <v>69</v>
      </c>
      <c r="P4" s="45" t="s">
        <v>121</v>
      </c>
      <c r="Q4" s="45" t="s">
        <v>122</v>
      </c>
      <c r="R4" s="45" t="s">
        <v>864</v>
      </c>
      <c r="S4" s="46">
        <f>BZ4</f>
        <v>61944.504450850007</v>
      </c>
      <c r="T4" s="46">
        <f t="shared" ref="T4:T67" si="0">S4/E4</f>
        <v>36.933284313647746</v>
      </c>
      <c r="U4" s="47">
        <f>CA4</f>
        <v>61944.504450850007</v>
      </c>
      <c r="V4" s="47">
        <f t="shared" ref="V4:V67" si="1">IF(ISBLANK(D4)," ",S4-U4)</f>
        <v>0</v>
      </c>
      <c r="W4" s="47">
        <f>CB4</f>
        <v>60998.414469079456</v>
      </c>
      <c r="X4" s="47">
        <f t="shared" ref="X4:X67" si="2">IF(ISBLANK(D4)," ",S4-W4)</f>
        <v>946.08998177055037</v>
      </c>
      <c r="Y4" s="48">
        <f>CC4</f>
        <v>61944.504450850007</v>
      </c>
      <c r="Z4" s="47">
        <f t="shared" ref="Z4:Z67" si="3">IF(ISBLANK(D4)," ",S4-Y4)</f>
        <v>0</v>
      </c>
      <c r="AA4" s="48">
        <f>CD4</f>
        <v>61944.504450850007</v>
      </c>
      <c r="AB4" s="47">
        <f t="shared" ref="AB4:AB67" si="4">IF(ISBLANK(D4)," ",S4-AA4)</f>
        <v>0</v>
      </c>
      <c r="AC4" s="47">
        <f>V4+X4+Z4+AB4</f>
        <v>946.08998177055037</v>
      </c>
      <c r="AD4" s="47">
        <f>IF(ISBLANK(D4)," ",S4-AC4)</f>
        <v>60998.414469079456</v>
      </c>
      <c r="AE4" s="47">
        <f>AD4/E4</f>
        <v>36.369195366729933</v>
      </c>
      <c r="AF4" s="49">
        <f>1-AD4/S4</f>
        <v>1.5273186704096164E-2</v>
      </c>
      <c r="AG4" s="47">
        <f>IF(ISBLANK($D4),"",S4*_xlfn.XLOOKUP(Q4,DATA!$B$24:$B$25,DATA!$C$24:$C$25,"error",0,1)/1000)</f>
        <v>8.2984904811000924</v>
      </c>
      <c r="AH4" s="47">
        <f>IF(ISBLANK($D4),"",V4*_xlfn.XLOOKUP(Q4,DATA!$B$24:$B$25,DATA!$C$24:$C$25,"error",0,1)/1000)</f>
        <v>0</v>
      </c>
      <c r="AI4" s="47">
        <f>IF(ISBLANK($D4),"",X4*_xlfn.XLOOKUP(Q4,DATA!$B$24:$B$25,DATA!$C$24:$C$25,"error",0,1)/1000)</f>
        <v>0.12674439448000685</v>
      </c>
      <c r="AJ4" s="47">
        <f>IF(ISBLANK($D4),"",Z4*_xlfn.XLOOKUP(Q4,DATA!$B$24:$B$25,DATA!$C$24:$C$25,"error",0,1)/1000)</f>
        <v>0</v>
      </c>
      <c r="AK4" s="47">
        <f>IF(ISBLANK($D4),"",AB4*_xlfn.XLOOKUP(Q4,DATA!$B$24:$B$25,DATA!$C$24:$C$25,"error",0,1)/1000)</f>
        <v>0</v>
      </c>
      <c r="AL4" s="47">
        <f t="shared" ref="AL4:AL67" si="5">SUM(AH4:AK4)</f>
        <v>0.12674439448000685</v>
      </c>
      <c r="AM4" s="47">
        <f t="shared" ref="AM4:AM67" si="6">IF(ISBLANK($D4),"",AG4-AL4)</f>
        <v>8.1717460866200859</v>
      </c>
      <c r="AN4" s="47">
        <f>IF(ISBLANK($D4),"",$S4*0.0135790158248428/1000)</f>
        <v>0.84114540620013745</v>
      </c>
      <c r="AO4" s="47">
        <f>IF(ISBLANK($D4),"",$V4*0.0135790158248428/1000)</f>
        <v>0</v>
      </c>
      <c r="AP4" s="47">
        <f>IF(ISBLANK($D4),"",$X4*0.0135790158248428/1000)</f>
        <v>1.2846970834187539E-2</v>
      </c>
      <c r="AQ4" s="47">
        <f>IF(ISBLANK($D4),"",$Z4*0.0135790158248428/1000)</f>
        <v>0</v>
      </c>
      <c r="AR4" s="47">
        <f>IF(ISBLANK($D4),"",$AB4*0.0135790158248428/1000)</f>
        <v>0</v>
      </c>
      <c r="AS4" s="47">
        <f>IF(ISBLANK($D4),"",$AC4*0.0135790158248428/1000)</f>
        <v>1.2846970834187539E-2</v>
      </c>
      <c r="AT4" s="47">
        <f>IF(ISBLANK($D4),"",AN4-AS4)</f>
        <v>0.82829843536594994</v>
      </c>
      <c r="AU4" s="47">
        <f>IF(ISBLANK($D4),"",$S4*0.000738514285714286/1000)</f>
        <v>4.57469014584449E-2</v>
      </c>
      <c r="AV4" s="47">
        <f>IF(ISBLANK($D4),"",$V4*0.000738514285714286/1000)</f>
        <v>0</v>
      </c>
      <c r="AW4" s="47">
        <f>IF(ISBLANK($D4),"",$X4*0.000738514285714286/1000)</f>
        <v>6.9870096710871984E-4</v>
      </c>
      <c r="AX4" s="47">
        <f>IF(ISBLANK($D4),"",$Z4*0.000738514285714286/1000)</f>
        <v>0</v>
      </c>
      <c r="AY4" s="47">
        <f>IF(ISBLANK($D4),"",$AB4*0.000738514285714286/1000)</f>
        <v>0</v>
      </c>
      <c r="AZ4" s="47">
        <f>IF(ISBLANK($D4),"",$AC4*0.000738514285714286/1000)</f>
        <v>6.9870096710871984E-4</v>
      </c>
      <c r="BA4" s="47">
        <f>IF(ISBLANK($D4),"",AU4-AZ4)</f>
        <v>4.5048200491336177E-2</v>
      </c>
      <c r="BB4" s="23">
        <f>IF(V4&gt;0,J4*DATA!$C$4,0)</f>
        <v>0</v>
      </c>
      <c r="BC4" s="23">
        <f>IF(X4&gt;0,N4*_xlfn.XLOOKUP(Burgas!O4,DATA!$B$5:$B$6,DATA!$C$5:$C$6,"error",0,1),0)</f>
        <v>15094.800000000001</v>
      </c>
      <c r="BD4" s="23" t="str">
        <f>IF(Z4&gt;0,(L4-M4)*DATA!$C$7,"0,00 ")</f>
        <v xml:space="preserve">0,00 </v>
      </c>
      <c r="BE4" s="23">
        <f>IF(G4="basement",D4*DATA!$C$8,IF(G4="ground",0,"error"))</f>
        <v>0</v>
      </c>
      <c r="BF4" s="23">
        <f>BB4+BC4+BD4+BE4</f>
        <v>15094.800000000001</v>
      </c>
      <c r="BG4" s="23">
        <v>0.25</v>
      </c>
      <c r="BH4" s="23">
        <v>1.1000000000000001</v>
      </c>
      <c r="BI4" s="23">
        <f>IF(G4="ground",0.57,IF(G4="basement",0.85,"error"))</f>
        <v>0.56999999999999995</v>
      </c>
      <c r="BJ4" s="23">
        <v>0.22</v>
      </c>
      <c r="BK4" s="23">
        <f>IF(K4="N",1/((1/BG4)+0.15/0.038),BG4)</f>
        <v>0.25</v>
      </c>
      <c r="BL4" s="23">
        <f>IF(O4="sloped",1/(1/BJ4+0.15/0.04),IF(O4="flat",1/(1/BJ4+0.15/0.034),"error"))</f>
        <v>0.12054794520547943</v>
      </c>
      <c r="BM4" s="5">
        <v>1.1000000000000001</v>
      </c>
      <c r="BN4" s="5">
        <f>IF(BI4=0.85,1/(1/BI4+0.05/0.038),BI4)</f>
        <v>0.56999999999999995</v>
      </c>
      <c r="BO4" s="50"/>
      <c r="BP4" s="48">
        <f t="shared" ref="BP4:BP67" si="7">D4*BS4</f>
        <v>6663.875</v>
      </c>
      <c r="BQ4" s="51">
        <f t="shared" ref="BQ4:BQ67" si="8">H4</f>
        <v>7</v>
      </c>
      <c r="BR4" s="47">
        <f>0.32*BP4</f>
        <v>2132.44</v>
      </c>
      <c r="BS4" s="46">
        <f t="shared" ref="BS4:BS67" si="9">I4</f>
        <v>22.25</v>
      </c>
      <c r="BT4" s="46">
        <f>IF(BQ4&lt;=3,0.76*BP4,0.8*BP4)</f>
        <v>5331.1</v>
      </c>
      <c r="BU4" s="46">
        <f t="shared" ref="BU4:BU67" si="10">(($D4*$BI4*($BU$1-$BX$1)+$J4*$BG4*($BU$1-$BW$1)+$L4*$BH4*($BU$1-$BW$1)+$N4*$BJ4*($BU$1-$BV$1))*1.05+$BT4*(5.95))/1000</f>
        <v>53.752607125000004</v>
      </c>
      <c r="BV4" s="46">
        <f t="shared" ref="BV4:BV67" si="11">(($D4*$BI4*($BU$1-$BX$1)+$J4*$BK4*($BU$1-$BW$1)+$L4*$BH4*($BU$1-$BW$1)+$N4*$BJ4*($BU$1-$BV$1))*1.05+$BT4*(5.95))/1000</f>
        <v>53.752607125000004</v>
      </c>
      <c r="BW4" s="46">
        <f t="shared" ref="BW4:BW67" si="12">(($D4*$BI4*($BU$1-$BX$1)+$J4*$BG4*($BU$1-$BW$1)+$L4*$BH4*($BU$1-$BW$1)+$N4*$BL4*($BU$1-$BV$1))*1.05+$BT4*(5.95))/1000</f>
        <v>52.931633520547948</v>
      </c>
      <c r="BX4" s="46">
        <f t="shared" ref="BX4:BX67" si="13">(($D4*$BI4*($BU$1-$BX$1)+$J4*$BG4*($BU$1-$BW$1)+$L4*$BM4*($BU$1-$BW$1)+$N4*$BJ4*($BU$1-$BV$1))*1.05+$BT4*(5.95))/1000</f>
        <v>53.752607125000004</v>
      </c>
      <c r="BY4" s="46">
        <f t="shared" ref="BY4:BY67" si="14">(($D4*$BN4*($BU$1-$BX$1)+$J4*$BG4*($BU$1-$BW$1)+$L4*$BH4*($BU$1-$BW$1)+$N4*$BJ4*($BU$1-$BV$1))*1.05+$BT4*(5.95))/1000</f>
        <v>53.752607125000004</v>
      </c>
      <c r="BZ4" s="46">
        <f t="shared" ref="BZ4:CD19" si="15">BU4*1152.4</f>
        <v>61944.504450850007</v>
      </c>
      <c r="CA4" s="46">
        <f t="shared" si="15"/>
        <v>61944.504450850007</v>
      </c>
      <c r="CB4" s="46">
        <f t="shared" si="15"/>
        <v>60998.414469079456</v>
      </c>
      <c r="CC4" s="46">
        <f t="shared" si="15"/>
        <v>61944.504450850007</v>
      </c>
      <c r="CD4" s="46">
        <f t="shared" si="15"/>
        <v>61944.504450850007</v>
      </c>
    </row>
    <row r="5" spans="1:82" s="52" customFormat="1" ht="15" customHeight="1" x14ac:dyDescent="0.35">
      <c r="A5" s="39">
        <v>2</v>
      </c>
      <c r="B5" s="40" t="s">
        <v>125</v>
      </c>
      <c r="C5" s="40" t="s">
        <v>127</v>
      </c>
      <c r="D5" s="41">
        <v>138.6</v>
      </c>
      <c r="E5" s="41">
        <f t="shared" ref="E5:E68" si="16">0.8*D5*H5</f>
        <v>776.16</v>
      </c>
      <c r="F5" s="41">
        <v>50.2</v>
      </c>
      <c r="G5" s="42" t="s">
        <v>118</v>
      </c>
      <c r="H5" s="43">
        <v>7</v>
      </c>
      <c r="I5" s="44">
        <v>22.25</v>
      </c>
      <c r="J5" s="41">
        <f t="shared" ref="J5:J68" si="17">F5*I5-L5</f>
        <v>893.56000000000006</v>
      </c>
      <c r="K5" s="42" t="s">
        <v>121</v>
      </c>
      <c r="L5" s="44">
        <v>223.39</v>
      </c>
      <c r="M5" s="44">
        <v>0</v>
      </c>
      <c r="N5" s="41">
        <v>145.53</v>
      </c>
      <c r="O5" s="45" t="s">
        <v>69</v>
      </c>
      <c r="P5" s="45" t="s">
        <v>121</v>
      </c>
      <c r="Q5" s="45" t="s">
        <v>122</v>
      </c>
      <c r="R5" s="45" t="s">
        <v>864</v>
      </c>
      <c r="S5" s="46">
        <f t="shared" ref="S5:S68" si="18">BZ5</f>
        <v>45526.828862130002</v>
      </c>
      <c r="T5" s="46">
        <f t="shared" si="0"/>
        <v>58.656499770833335</v>
      </c>
      <c r="U5" s="47">
        <f t="shared" ref="U5:U68" si="19">CA5</f>
        <v>45526.828862130002</v>
      </c>
      <c r="V5" s="47">
        <f t="shared" si="1"/>
        <v>0</v>
      </c>
      <c r="W5" s="47">
        <f t="shared" ref="W5:W68" si="20">CB5</f>
        <v>45089.005585090272</v>
      </c>
      <c r="X5" s="47">
        <f t="shared" si="2"/>
        <v>437.82327703972987</v>
      </c>
      <c r="Y5" s="48">
        <f t="shared" ref="Y5:Y68" si="21">CC5</f>
        <v>33700.925270880005</v>
      </c>
      <c r="Z5" s="47">
        <f t="shared" si="3"/>
        <v>11825.903591249997</v>
      </c>
      <c r="AA5" s="48">
        <f t="shared" ref="AA5:AA68" si="22">CD5</f>
        <v>45526.828862130002</v>
      </c>
      <c r="AB5" s="47">
        <f t="shared" si="4"/>
        <v>0</v>
      </c>
      <c r="AC5" s="47">
        <f t="shared" ref="AC5:AC68" si="23">V5+X5+Z5+AB5</f>
        <v>12263.726868289727</v>
      </c>
      <c r="AD5" s="47">
        <f t="shared" ref="AD5:AD68" si="24">IF(ISBLANK(D5)," ",S5-AC5)</f>
        <v>33263.101993840275</v>
      </c>
      <c r="AE5" s="47">
        <f t="shared" ref="AE5:AE68" si="25">AD5/E5</f>
        <v>42.855985871264011</v>
      </c>
      <c r="AF5" s="49">
        <f t="shared" ref="AF5:AF68" si="26">1-AD5/S5</f>
        <v>0.26937362374674212</v>
      </c>
      <c r="AG5" s="47">
        <f>IF(ISBLANK($D5),"",S5*_xlfn.XLOOKUP(Q5,DATA!$B$24:$B$25,DATA!$C$24:$C$25,"error",0,1)/1000)</f>
        <v>6.0990714074858428</v>
      </c>
      <c r="AH5" s="47">
        <f>IF(ISBLANK($D5),"",V5*_xlfn.XLOOKUP(Q5,DATA!$B$24:$B$25,DATA!$C$24:$C$25,"error",0,1)/1000)</f>
        <v>0</v>
      </c>
      <c r="AI5" s="47">
        <f>IF(ISBLANK($D5),"",X5*_xlfn.XLOOKUP(Q5,DATA!$B$24:$B$25,DATA!$C$24:$C$25,"error",0,1)/1000)</f>
        <v>5.8653666360364135E-2</v>
      </c>
      <c r="AJ5" s="47">
        <f>IF(ISBLANK($D5),"",Z5*_xlfn.XLOOKUP(Q5,DATA!$B$24:$B$25,DATA!$C$24:$C$25,"error",0,1)/1000)</f>
        <v>1.5842753001642402</v>
      </c>
      <c r="AK5" s="47">
        <f>IF(ISBLANK($D5),"",AB5*_xlfn.XLOOKUP(Q5,DATA!$B$24:$B$25,DATA!$C$24:$C$25,"error",0,1)/1000)</f>
        <v>0</v>
      </c>
      <c r="AL5" s="47">
        <f t="shared" si="5"/>
        <v>1.6429289665246043</v>
      </c>
      <c r="AM5" s="47">
        <f t="shared" si="6"/>
        <v>4.4561424409612389</v>
      </c>
      <c r="AN5" s="47">
        <f t="shared" ref="AN5:AN68" si="27">IF(ISBLANK($D5),"",$S5*0.0135790158248428/1000)</f>
        <v>0.61820952957377329</v>
      </c>
      <c r="AO5" s="47">
        <f t="shared" ref="AO5:AO68" si="28">IF(ISBLANK($D5),"",$V5*0.0135790158248428/1000)</f>
        <v>0</v>
      </c>
      <c r="AP5" s="47">
        <f t="shared" ref="AP5:AP68" si="29">IF(ISBLANK($D5),"",$X5*0.0135790158248428/1000)</f>
        <v>5.9452092074070255E-3</v>
      </c>
      <c r="AQ5" s="47">
        <f t="shared" ref="AQ5:AQ68" si="30">IF(ISBLANK($D5),"",$Z5*0.0135790158248428/1000)</f>
        <v>0.16058413200864899</v>
      </c>
      <c r="AR5" s="47">
        <f t="shared" ref="AR5:AR68" si="31">IF(ISBLANK($D5),"",$AB5*0.0135790158248428/1000)</f>
        <v>0</v>
      </c>
      <c r="AS5" s="47">
        <f t="shared" ref="AS5:AS68" si="32">IF(ISBLANK($D5),"",$AC5*0.0135790158248428/1000)</f>
        <v>0.16652934121605603</v>
      </c>
      <c r="AT5" s="47">
        <f t="shared" ref="AT5:AT68" si="33">IF(ISBLANK($D5),"",AN5-AS5)</f>
        <v>0.45168018835771728</v>
      </c>
      <c r="AU5" s="47">
        <f t="shared" ref="AU5:AU68" si="34">IF(ISBLANK($D5),"",$S5*0.000738514285714286/1000)</f>
        <v>3.3622213497952483E-2</v>
      </c>
      <c r="AV5" s="47">
        <f t="shared" ref="AV5:AV68" si="35">IF(ISBLANK($D5),"",$V5*0.000738514285714286/1000)</f>
        <v>0</v>
      </c>
      <c r="AW5" s="47">
        <f t="shared" ref="AW5:AW68" si="36">IF(ISBLANK($D5),"",$X5*0.000738514285714286/1000)</f>
        <v>3.2333874471208405E-4</v>
      </c>
      <c r="AX5" s="47">
        <f t="shared" ref="AX5:AX68" si="37">IF(ISBLANK($D5),"",$Z5*0.000738514285714286/1000)</f>
        <v>8.7335987436180009E-3</v>
      </c>
      <c r="AY5" s="47">
        <f t="shared" ref="AY5:AY68" si="38">IF(ISBLANK($D5),"",$AB5*0.000738514285714286/1000)</f>
        <v>0</v>
      </c>
      <c r="AZ5" s="47">
        <f t="shared" ref="AZ5:AZ68" si="39">IF(ISBLANK($D5),"",$AC5*0.000738514285714286/1000)</f>
        <v>9.0569374883300857E-3</v>
      </c>
      <c r="BA5" s="47">
        <f t="shared" ref="BA5:BA68" si="40">IF(ISBLANK($D5),"",AU5-AZ5)</f>
        <v>2.4565276009622397E-2</v>
      </c>
      <c r="BB5" s="23">
        <f>IF(V5&gt;0,J5*DATA!$C$4,0)</f>
        <v>0</v>
      </c>
      <c r="BC5" s="23">
        <f>IF(X5&gt;0,N5*_xlfn.XLOOKUP(Burgas!O5,DATA!$B$5:$B$6,DATA!$C$5:$C$6,"error",0,1),0)</f>
        <v>6985.4400000000005</v>
      </c>
      <c r="BD5" s="23">
        <f>IF(Z5&gt;0,(L5-M5)*DATA!$C$7,"0,00 ")</f>
        <v>33508.5</v>
      </c>
      <c r="BE5" s="23">
        <f>IF(G5="basement",D5*DATA!$C$8,IF(G5="ground",0,"error"))</f>
        <v>0</v>
      </c>
      <c r="BF5" s="23">
        <f t="shared" ref="BF5:BF68" si="41">BB5+BC5+BD5+BE5</f>
        <v>40493.94</v>
      </c>
      <c r="BG5" s="23">
        <v>0.25</v>
      </c>
      <c r="BH5" s="23">
        <v>2.85</v>
      </c>
      <c r="BI5" s="23">
        <f t="shared" ref="BI5:BI68" si="42">IF(G5="ground",0.57,IF(G5="basement",0.85,"error"))</f>
        <v>0.56999999999999995</v>
      </c>
      <c r="BJ5" s="23">
        <v>0.22</v>
      </c>
      <c r="BK5" s="23">
        <f t="shared" ref="BK5:BK68" si="43">IF(K5="N",1/((1/BG5)+0.15/0.038),BG5)</f>
        <v>0.25</v>
      </c>
      <c r="BL5" s="23">
        <f t="shared" ref="BL5:BL68" si="44">IF(O5="sloped",1/(1/BJ5+0.15/0.04),IF(O5="flat",1/(1/BJ5+0.15/0.034),"error"))</f>
        <v>0.12054794520547943</v>
      </c>
      <c r="BM5" s="5">
        <v>1.1000000000000001</v>
      </c>
      <c r="BN5" s="5">
        <f t="shared" ref="BN5:BN68" si="45">IF(BI5=0.85,1/(1/BI5+0.05/0.038),BI5)</f>
        <v>0.56999999999999995</v>
      </c>
      <c r="BO5" s="50"/>
      <c r="BP5" s="48">
        <f t="shared" si="7"/>
        <v>3083.85</v>
      </c>
      <c r="BQ5" s="51">
        <f t="shared" si="8"/>
        <v>7</v>
      </c>
      <c r="BR5" s="47">
        <f t="shared" ref="BR5:BR68" si="46">0.32*BP5</f>
        <v>986.83199999999999</v>
      </c>
      <c r="BS5" s="46">
        <f t="shared" si="9"/>
        <v>22.25</v>
      </c>
      <c r="BT5" s="46">
        <f t="shared" ref="BT5:BT68" si="47">IF(BQ5&lt;=3,0.76*BP5,0.8*BP5)</f>
        <v>2467.08</v>
      </c>
      <c r="BU5" s="46">
        <f t="shared" si="10"/>
        <v>39.506099325000001</v>
      </c>
      <c r="BV5" s="46">
        <f t="shared" si="11"/>
        <v>39.506099325000001</v>
      </c>
      <c r="BW5" s="46">
        <f t="shared" si="12"/>
        <v>39.126176314726024</v>
      </c>
      <c r="BX5" s="46">
        <f t="shared" si="13"/>
        <v>29.244121200000002</v>
      </c>
      <c r="BY5" s="46">
        <f t="shared" si="14"/>
        <v>39.506099325000001</v>
      </c>
      <c r="BZ5" s="46">
        <f t="shared" si="15"/>
        <v>45526.828862130002</v>
      </c>
      <c r="CA5" s="46">
        <f t="shared" si="15"/>
        <v>45526.828862130002</v>
      </c>
      <c r="CB5" s="46">
        <f t="shared" si="15"/>
        <v>45089.005585090272</v>
      </c>
      <c r="CC5" s="46">
        <f t="shared" si="15"/>
        <v>33700.925270880005</v>
      </c>
      <c r="CD5" s="46">
        <f t="shared" si="15"/>
        <v>45526.828862130002</v>
      </c>
    </row>
    <row r="6" spans="1:82" s="52" customFormat="1" ht="15" customHeight="1" x14ac:dyDescent="0.35">
      <c r="A6" s="39">
        <v>3</v>
      </c>
      <c r="B6" s="40" t="s">
        <v>125</v>
      </c>
      <c r="C6" s="40" t="s">
        <v>128</v>
      </c>
      <c r="D6" s="41">
        <v>180.8</v>
      </c>
      <c r="E6" s="41">
        <f t="shared" si="16"/>
        <v>1012.4800000000001</v>
      </c>
      <c r="F6" s="41">
        <v>55.8</v>
      </c>
      <c r="G6" s="42" t="s">
        <v>118</v>
      </c>
      <c r="H6" s="43">
        <v>7</v>
      </c>
      <c r="I6" s="44">
        <v>22.25</v>
      </c>
      <c r="J6" s="41">
        <f t="shared" si="17"/>
        <v>993.24</v>
      </c>
      <c r="K6" s="42" t="s">
        <v>121</v>
      </c>
      <c r="L6" s="44">
        <v>248.31</v>
      </c>
      <c r="M6" s="44">
        <v>248.31</v>
      </c>
      <c r="N6" s="41">
        <v>189.84000000000003</v>
      </c>
      <c r="O6" s="45" t="s">
        <v>69</v>
      </c>
      <c r="P6" s="45" t="s">
        <v>121</v>
      </c>
      <c r="Q6" s="45" t="s">
        <v>122</v>
      </c>
      <c r="R6" s="45" t="s">
        <v>864</v>
      </c>
      <c r="S6" s="46">
        <f t="shared" si="18"/>
        <v>41224.220184140002</v>
      </c>
      <c r="T6" s="46">
        <f t="shared" si="0"/>
        <v>40.716083462527649</v>
      </c>
      <c r="U6" s="47">
        <f t="shared" si="19"/>
        <v>41224.220184140002</v>
      </c>
      <c r="V6" s="47">
        <f t="shared" si="1"/>
        <v>0</v>
      </c>
      <c r="W6" s="47">
        <f t="shared" si="20"/>
        <v>40653.091407164669</v>
      </c>
      <c r="X6" s="47">
        <f t="shared" si="2"/>
        <v>571.12877697533258</v>
      </c>
      <c r="Y6" s="48">
        <f t="shared" si="21"/>
        <v>41224.220184140002</v>
      </c>
      <c r="Z6" s="47">
        <f t="shared" si="3"/>
        <v>0</v>
      </c>
      <c r="AA6" s="48">
        <f t="shared" si="22"/>
        <v>41224.220184140002</v>
      </c>
      <c r="AB6" s="47">
        <f t="shared" si="4"/>
        <v>0</v>
      </c>
      <c r="AC6" s="47">
        <f t="shared" si="23"/>
        <v>571.12877697533258</v>
      </c>
      <c r="AD6" s="47">
        <f t="shared" si="24"/>
        <v>40653.091407164669</v>
      </c>
      <c r="AE6" s="47">
        <f t="shared" si="25"/>
        <v>40.15199451560985</v>
      </c>
      <c r="AF6" s="49">
        <f t="shared" si="26"/>
        <v>1.3854204504638812E-2</v>
      </c>
      <c r="AG6" s="47">
        <f>IF(ISBLANK($D6),"",S6*_xlfn.XLOOKUP(Q6,DATA!$B$24:$B$25,DATA!$C$24:$C$25,"error",0,1)/1000)</f>
        <v>5.5226658413305909</v>
      </c>
      <c r="AH6" s="47">
        <f>IF(ISBLANK($D6),"",V6*_xlfn.XLOOKUP(Q6,DATA!$B$24:$B$25,DATA!$C$24:$C$25,"error",0,1)/1000)</f>
        <v>0</v>
      </c>
      <c r="AI6" s="47">
        <f>IF(ISBLANK($D6),"",X6*_xlfn.XLOOKUP(Q6,DATA!$B$24:$B$25,DATA!$C$24:$C$25,"error",0,1)/1000)</f>
        <v>7.6512141976576895E-2</v>
      </c>
      <c r="AJ6" s="47">
        <f>IF(ISBLANK($D6),"",Z6*_xlfn.XLOOKUP(Q6,DATA!$B$24:$B$25,DATA!$C$24:$C$25,"error",0,1)/1000)</f>
        <v>0</v>
      </c>
      <c r="AK6" s="47">
        <f>IF(ISBLANK($D6),"",AB6*_xlfn.XLOOKUP(Q6,DATA!$B$24:$B$25,DATA!$C$24:$C$25,"error",0,1)/1000)</f>
        <v>0</v>
      </c>
      <c r="AL6" s="47">
        <f t="shared" si="5"/>
        <v>7.6512141976576895E-2</v>
      </c>
      <c r="AM6" s="47">
        <f t="shared" si="6"/>
        <v>5.4461536993540136</v>
      </c>
      <c r="AN6" s="47">
        <f t="shared" si="27"/>
        <v>0.55978433824724105</v>
      </c>
      <c r="AO6" s="47">
        <f t="shared" si="28"/>
        <v>0</v>
      </c>
      <c r="AP6" s="47">
        <f t="shared" si="29"/>
        <v>7.7553667005711554E-3</v>
      </c>
      <c r="AQ6" s="47">
        <f t="shared" si="30"/>
        <v>0</v>
      </c>
      <c r="AR6" s="47">
        <f t="shared" si="31"/>
        <v>0</v>
      </c>
      <c r="AS6" s="47">
        <f t="shared" si="32"/>
        <v>7.7553667005711554E-3</v>
      </c>
      <c r="AT6" s="47">
        <f t="shared" si="33"/>
        <v>0.55202897154666986</v>
      </c>
      <c r="AU6" s="47">
        <f t="shared" si="34"/>
        <v>3.0444675523418608E-2</v>
      </c>
      <c r="AV6" s="47">
        <f t="shared" si="35"/>
        <v>0</v>
      </c>
      <c r="AW6" s="47">
        <f t="shared" si="36"/>
        <v>4.2178676077881148E-4</v>
      </c>
      <c r="AX6" s="47">
        <f t="shared" si="37"/>
        <v>0</v>
      </c>
      <c r="AY6" s="47">
        <f t="shared" si="38"/>
        <v>0</v>
      </c>
      <c r="AZ6" s="47">
        <f t="shared" si="39"/>
        <v>4.2178676077881148E-4</v>
      </c>
      <c r="BA6" s="47">
        <f t="shared" si="40"/>
        <v>3.0022888762639796E-2</v>
      </c>
      <c r="BB6" s="23">
        <f>IF(V6&gt;0,J6*DATA!$C$4,0)</f>
        <v>0</v>
      </c>
      <c r="BC6" s="23">
        <f>IF(X6&gt;0,N6*_xlfn.XLOOKUP(Burgas!O6,DATA!$B$5:$B$6,DATA!$C$5:$C$6,"error",0,1),0)</f>
        <v>9112.3200000000015</v>
      </c>
      <c r="BD6" s="23" t="str">
        <f>IF(Z6&gt;0,(L6-M6)*DATA!$C$7,"0,00 ")</f>
        <v xml:space="preserve">0,00 </v>
      </c>
      <c r="BE6" s="23">
        <f>IF(G6="basement",D6*DATA!$C$8,IF(G6="ground",0,"error"))</f>
        <v>0</v>
      </c>
      <c r="BF6" s="23">
        <f t="shared" si="41"/>
        <v>9112.3200000000015</v>
      </c>
      <c r="BG6" s="23">
        <v>0.25</v>
      </c>
      <c r="BH6" s="23">
        <v>1.1000000000000001</v>
      </c>
      <c r="BI6" s="23">
        <f t="shared" si="42"/>
        <v>0.56999999999999995</v>
      </c>
      <c r="BJ6" s="23">
        <v>0.22</v>
      </c>
      <c r="BK6" s="23">
        <f t="shared" si="43"/>
        <v>0.25</v>
      </c>
      <c r="BL6" s="23">
        <f t="shared" si="44"/>
        <v>0.12054794520547943</v>
      </c>
      <c r="BM6" s="5">
        <v>1.1000000000000001</v>
      </c>
      <c r="BN6" s="5">
        <f t="shared" si="45"/>
        <v>0.56999999999999995</v>
      </c>
      <c r="BO6" s="50"/>
      <c r="BP6" s="48">
        <f t="shared" si="7"/>
        <v>4022.8</v>
      </c>
      <c r="BQ6" s="51">
        <f t="shared" si="8"/>
        <v>7</v>
      </c>
      <c r="BR6" s="47">
        <f t="shared" si="46"/>
        <v>1287.296</v>
      </c>
      <c r="BS6" s="46">
        <f t="shared" si="9"/>
        <v>22.25</v>
      </c>
      <c r="BT6" s="46">
        <f t="shared" si="47"/>
        <v>3218.2400000000002</v>
      </c>
      <c r="BU6" s="46">
        <f t="shared" si="10"/>
        <v>35.77249235</v>
      </c>
      <c r="BV6" s="46">
        <f t="shared" si="11"/>
        <v>35.77249235</v>
      </c>
      <c r="BW6" s="46">
        <f t="shared" si="12"/>
        <v>35.276892925342473</v>
      </c>
      <c r="BX6" s="46">
        <f t="shared" si="13"/>
        <v>35.77249235</v>
      </c>
      <c r="BY6" s="46">
        <f t="shared" si="14"/>
        <v>35.77249235</v>
      </c>
      <c r="BZ6" s="46">
        <f t="shared" si="15"/>
        <v>41224.220184140002</v>
      </c>
      <c r="CA6" s="46">
        <f t="shared" si="15"/>
        <v>41224.220184140002</v>
      </c>
      <c r="CB6" s="46">
        <f t="shared" si="15"/>
        <v>40653.091407164669</v>
      </c>
      <c r="CC6" s="46">
        <f t="shared" si="15"/>
        <v>41224.220184140002</v>
      </c>
      <c r="CD6" s="46">
        <f t="shared" si="15"/>
        <v>41224.220184140002</v>
      </c>
    </row>
    <row r="7" spans="1:82" s="52" customFormat="1" ht="15" customHeight="1" x14ac:dyDescent="0.35">
      <c r="A7" s="39">
        <v>4</v>
      </c>
      <c r="B7" s="40" t="s">
        <v>125</v>
      </c>
      <c r="C7" s="40" t="s">
        <v>129</v>
      </c>
      <c r="D7" s="41">
        <v>145.1</v>
      </c>
      <c r="E7" s="41">
        <f t="shared" si="16"/>
        <v>928.64</v>
      </c>
      <c r="F7" s="41">
        <v>49.2</v>
      </c>
      <c r="G7" s="42" t="s">
        <v>118</v>
      </c>
      <c r="H7" s="43">
        <v>8</v>
      </c>
      <c r="I7" s="44">
        <v>25.5</v>
      </c>
      <c r="J7" s="41">
        <f t="shared" si="17"/>
        <v>1003.6800000000002</v>
      </c>
      <c r="K7" s="42" t="s">
        <v>120</v>
      </c>
      <c r="L7" s="44">
        <v>250.92</v>
      </c>
      <c r="M7" s="44">
        <v>225.8</v>
      </c>
      <c r="N7" s="41">
        <v>152.35499999999999</v>
      </c>
      <c r="O7" s="45" t="s">
        <v>69</v>
      </c>
      <c r="P7" s="45" t="s">
        <v>120</v>
      </c>
      <c r="Q7" s="45" t="s">
        <v>122</v>
      </c>
      <c r="R7" s="45" t="s">
        <v>864</v>
      </c>
      <c r="S7" s="46">
        <f t="shared" si="18"/>
        <v>87351.002271855003</v>
      </c>
      <c r="T7" s="46">
        <f t="shared" si="0"/>
        <v>94.063363921277357</v>
      </c>
      <c r="U7" s="47">
        <f t="shared" si="19"/>
        <v>48983.001565122693</v>
      </c>
      <c r="V7" s="47">
        <f t="shared" si="1"/>
        <v>38368.000706732309</v>
      </c>
      <c r="W7" s="47">
        <f t="shared" si="20"/>
        <v>77715.26593299568</v>
      </c>
      <c r="X7" s="47">
        <f t="shared" si="2"/>
        <v>9635.7363388593221</v>
      </c>
      <c r="Y7" s="48">
        <f t="shared" si="21"/>
        <v>86021.190291855019</v>
      </c>
      <c r="Z7" s="47">
        <f t="shared" si="3"/>
        <v>1329.811979999984</v>
      </c>
      <c r="AA7" s="48">
        <f t="shared" si="22"/>
        <v>87351.002271855003</v>
      </c>
      <c r="AB7" s="47">
        <f t="shared" si="4"/>
        <v>0</v>
      </c>
      <c r="AC7" s="47">
        <f t="shared" si="23"/>
        <v>49333.549025591616</v>
      </c>
      <c r="AD7" s="47">
        <f t="shared" si="24"/>
        <v>38017.453246263387</v>
      </c>
      <c r="AE7" s="47">
        <f t="shared" si="25"/>
        <v>40.93884955016302</v>
      </c>
      <c r="AF7" s="49">
        <f t="shared" si="26"/>
        <v>0.56477370313456809</v>
      </c>
      <c r="AG7" s="47">
        <f>IF(ISBLANK($D7),"",S7*_xlfn.XLOOKUP(Q7,DATA!$B$24:$B$25,DATA!$C$24:$C$25,"error",0,1)/1000)</f>
        <v>11.702110902230237</v>
      </c>
      <c r="AH7" s="47">
        <f>IF(ISBLANK($D7),"",V7*_xlfn.XLOOKUP(Q7,DATA!$B$24:$B$25,DATA!$C$24:$C$25,"error",0,1)/1000)</f>
        <v>5.1400280213120766</v>
      </c>
      <c r="AI7" s="47">
        <f>IF(ISBLANK($D7),"",X7*_xlfn.XLOOKUP(Q7,DATA!$B$24:$B$25,DATA!$C$24:$C$25,"error",0,1)/1000)</f>
        <v>1.2908661873283755</v>
      </c>
      <c r="AJ7" s="47">
        <f>IF(ISBLANK($D7),"",Z7*_xlfn.XLOOKUP(Q7,DATA!$B$24:$B$25,DATA!$C$24:$C$25,"error",0,1)/1000)</f>
        <v>0.17815030010351962</v>
      </c>
      <c r="AK7" s="47">
        <f>IF(ISBLANK($D7),"",AB7*_xlfn.XLOOKUP(Q7,DATA!$B$24:$B$25,DATA!$C$24:$C$25,"error",0,1)/1000)</f>
        <v>0</v>
      </c>
      <c r="AL7" s="47">
        <f t="shared" si="5"/>
        <v>6.6090445087439713</v>
      </c>
      <c r="AM7" s="47">
        <f t="shared" si="6"/>
        <v>5.0930663934862652</v>
      </c>
      <c r="AN7" s="47">
        <f t="shared" si="27"/>
        <v>1.1861406421653986</v>
      </c>
      <c r="AO7" s="47">
        <f t="shared" si="28"/>
        <v>0.5209996887642977</v>
      </c>
      <c r="AP7" s="47">
        <f t="shared" si="29"/>
        <v>0.13084381622938354</v>
      </c>
      <c r="AQ7" s="47">
        <f t="shared" si="30"/>
        <v>1.8057537920485318E-2</v>
      </c>
      <c r="AR7" s="47">
        <f t="shared" si="31"/>
        <v>0</v>
      </c>
      <c r="AS7" s="47">
        <f t="shared" si="32"/>
        <v>0.66990104291416663</v>
      </c>
      <c r="AT7" s="47">
        <f t="shared" si="33"/>
        <v>0.51623959925123197</v>
      </c>
      <c r="AU7" s="47">
        <f t="shared" si="34"/>
        <v>6.4509963049225974E-2</v>
      </c>
      <c r="AV7" s="47">
        <f t="shared" si="35"/>
        <v>2.8335316636217633E-2</v>
      </c>
      <c r="AW7" s="47">
        <f t="shared" si="36"/>
        <v>7.1161289396238815E-3</v>
      </c>
      <c r="AX7" s="47">
        <f t="shared" si="37"/>
        <v>9.820851445439887E-4</v>
      </c>
      <c r="AY7" s="47">
        <f t="shared" si="38"/>
        <v>0</v>
      </c>
      <c r="AZ7" s="47">
        <f t="shared" si="39"/>
        <v>3.6433530720385507E-2</v>
      </c>
      <c r="BA7" s="47">
        <f t="shared" si="40"/>
        <v>2.8076432328840467E-2</v>
      </c>
      <c r="BB7" s="23">
        <f>IF(V7&gt;0,J7*DATA!$C$4,0)</f>
        <v>65239.200000000012</v>
      </c>
      <c r="BC7" s="23">
        <f>IF(X7&gt;0,N7*_xlfn.XLOOKUP(Burgas!O7,DATA!$B$5:$B$6,DATA!$C$5:$C$6,"error",0,1),0)</f>
        <v>7313.0399999999991</v>
      </c>
      <c r="BD7" s="23">
        <f>IF(Z7&gt;0,(L7-M7)*DATA!$C$7,"0,00 ")</f>
        <v>3767.9999999999964</v>
      </c>
      <c r="BE7" s="23">
        <f>IF(G7="basement",D7*DATA!$C$8,IF(G7="ground",0,"error"))</f>
        <v>0</v>
      </c>
      <c r="BF7" s="23">
        <f t="shared" si="41"/>
        <v>76320.240000000005</v>
      </c>
      <c r="BG7" s="23">
        <v>1.48</v>
      </c>
      <c r="BH7" s="23">
        <v>1.2751952813645784</v>
      </c>
      <c r="BI7" s="23">
        <f t="shared" si="42"/>
        <v>0.56999999999999995</v>
      </c>
      <c r="BJ7" s="23">
        <v>2.33</v>
      </c>
      <c r="BK7" s="23">
        <f t="shared" si="43"/>
        <v>0.21630769230769231</v>
      </c>
      <c r="BL7" s="23">
        <f t="shared" si="44"/>
        <v>0.23928112965340181</v>
      </c>
      <c r="BM7" s="5">
        <v>1.1000000000000001</v>
      </c>
      <c r="BN7" s="5">
        <f t="shared" si="45"/>
        <v>0.56999999999999995</v>
      </c>
      <c r="BO7" s="50"/>
      <c r="BP7" s="48">
        <f t="shared" si="7"/>
        <v>3700.0499999999997</v>
      </c>
      <c r="BQ7" s="51">
        <f t="shared" si="8"/>
        <v>8</v>
      </c>
      <c r="BR7" s="47">
        <f t="shared" si="46"/>
        <v>1184.0159999999998</v>
      </c>
      <c r="BS7" s="46">
        <f t="shared" si="9"/>
        <v>25.5</v>
      </c>
      <c r="BT7" s="46">
        <f t="shared" si="47"/>
        <v>2960.04</v>
      </c>
      <c r="BU7" s="46">
        <f t="shared" si="10"/>
        <v>75.7992036375</v>
      </c>
      <c r="BV7" s="46">
        <f t="shared" si="11"/>
        <v>42.505207883653846</v>
      </c>
      <c r="BW7" s="46">
        <f t="shared" si="12"/>
        <v>67.437752458344036</v>
      </c>
      <c r="BX7" s="46">
        <f t="shared" si="13"/>
        <v>74.645253637500005</v>
      </c>
      <c r="BY7" s="46">
        <f t="shared" si="14"/>
        <v>75.7992036375</v>
      </c>
      <c r="BZ7" s="46">
        <f t="shared" si="15"/>
        <v>87351.002271855003</v>
      </c>
      <c r="CA7" s="46">
        <f t="shared" si="15"/>
        <v>48983.001565122693</v>
      </c>
      <c r="CB7" s="46">
        <f t="shared" si="15"/>
        <v>77715.26593299568</v>
      </c>
      <c r="CC7" s="46">
        <f t="shared" si="15"/>
        <v>86021.190291855019</v>
      </c>
      <c r="CD7" s="46">
        <f t="shared" si="15"/>
        <v>87351.002271855003</v>
      </c>
    </row>
    <row r="8" spans="1:82" s="52" customFormat="1" ht="15" customHeight="1" x14ac:dyDescent="0.35">
      <c r="A8" s="39">
        <v>5</v>
      </c>
      <c r="B8" s="40" t="s">
        <v>125</v>
      </c>
      <c r="C8" s="40" t="s">
        <v>130</v>
      </c>
      <c r="D8" s="41">
        <v>97.7</v>
      </c>
      <c r="E8" s="41">
        <f t="shared" si="16"/>
        <v>625.28000000000009</v>
      </c>
      <c r="F8" s="41">
        <v>42.8</v>
      </c>
      <c r="G8" s="42" t="s">
        <v>118</v>
      </c>
      <c r="H8" s="43">
        <v>8</v>
      </c>
      <c r="I8" s="44">
        <v>25.5</v>
      </c>
      <c r="J8" s="41">
        <f t="shared" si="17"/>
        <v>873.11999999999989</v>
      </c>
      <c r="K8" s="42" t="s">
        <v>120</v>
      </c>
      <c r="L8" s="44">
        <v>218.28</v>
      </c>
      <c r="M8" s="44">
        <v>152.80000000000001</v>
      </c>
      <c r="N8" s="41">
        <v>102.58500000000001</v>
      </c>
      <c r="O8" s="45" t="s">
        <v>69</v>
      </c>
      <c r="P8" s="45" t="s">
        <v>120</v>
      </c>
      <c r="Q8" s="45" t="s">
        <v>122</v>
      </c>
      <c r="R8" s="45" t="s">
        <v>864</v>
      </c>
      <c r="S8" s="46">
        <f t="shared" si="18"/>
        <v>71862.239878484994</v>
      </c>
      <c r="T8" s="46">
        <f t="shared" si="0"/>
        <v>114.92809601855966</v>
      </c>
      <c r="U8" s="47">
        <f t="shared" si="19"/>
        <v>38485.198613278852</v>
      </c>
      <c r="V8" s="47">
        <f t="shared" si="1"/>
        <v>33377.041265206142</v>
      </c>
      <c r="W8" s="47">
        <f t="shared" si="20"/>
        <v>65374.221682023534</v>
      </c>
      <c r="X8" s="47">
        <f t="shared" si="2"/>
        <v>6488.0181964614603</v>
      </c>
      <c r="Y8" s="48">
        <f t="shared" si="21"/>
        <v>68395.835083484984</v>
      </c>
      <c r="Z8" s="47">
        <f t="shared" si="3"/>
        <v>3466.4047950000095</v>
      </c>
      <c r="AA8" s="48">
        <f t="shared" si="22"/>
        <v>71862.239878484994</v>
      </c>
      <c r="AB8" s="47">
        <f t="shared" si="4"/>
        <v>0</v>
      </c>
      <c r="AC8" s="47">
        <f t="shared" si="23"/>
        <v>43331.464256667612</v>
      </c>
      <c r="AD8" s="47">
        <f t="shared" si="24"/>
        <v>28530.775621817382</v>
      </c>
      <c r="AE8" s="47">
        <f t="shared" si="25"/>
        <v>45.628799292824617</v>
      </c>
      <c r="AF8" s="49">
        <f t="shared" si="26"/>
        <v>0.60297959442871085</v>
      </c>
      <c r="AG8" s="47">
        <f>IF(ISBLANK($D8),"",S8*_xlfn.XLOOKUP(Q8,DATA!$B$24:$B$25,DATA!$C$24:$C$25,"error",0,1)/1000)</f>
        <v>9.6271351085763044</v>
      </c>
      <c r="AH8" s="47">
        <f>IF(ISBLANK($D8),"",V8*_xlfn.XLOOKUP(Q8,DATA!$B$24:$B$25,DATA!$C$24:$C$25,"error",0,1)/1000)</f>
        <v>4.4714064900844877</v>
      </c>
      <c r="AI8" s="47">
        <f>IF(ISBLANK($D8),"",X8*_xlfn.XLOOKUP(Q8,DATA!$B$24:$B$25,DATA!$C$24:$C$25,"error",0,1)/1000)</f>
        <v>0.8691773018744493</v>
      </c>
      <c r="AJ8" s="47">
        <f>IF(ISBLANK($D8),"",Z8*_xlfn.XLOOKUP(Q8,DATA!$B$24:$B$25,DATA!$C$24:$C$25,"error",0,1)/1000)</f>
        <v>0.46438223132080553</v>
      </c>
      <c r="AK8" s="47">
        <f>IF(ISBLANK($D8),"",AB8*_xlfn.XLOOKUP(Q8,DATA!$B$24:$B$25,DATA!$C$24:$C$25,"error",0,1)/1000)</f>
        <v>0</v>
      </c>
      <c r="AL8" s="47">
        <f t="shared" si="5"/>
        <v>5.8049660232797429</v>
      </c>
      <c r="AM8" s="47">
        <f t="shared" si="6"/>
        <v>3.8221690852965615</v>
      </c>
      <c r="AN8" s="47">
        <f t="shared" si="27"/>
        <v>0.97581849251859709</v>
      </c>
      <c r="AO8" s="47">
        <f t="shared" si="28"/>
        <v>0.45322737152666537</v>
      </c>
      <c r="AP8" s="47">
        <f t="shared" si="29"/>
        <v>8.8100901761618222E-2</v>
      </c>
      <c r="AQ8" s="47">
        <f t="shared" si="30"/>
        <v>4.707036556661609E-2</v>
      </c>
      <c r="AR8" s="47">
        <f t="shared" si="31"/>
        <v>0</v>
      </c>
      <c r="AS8" s="47">
        <f t="shared" si="32"/>
        <v>0.58839863885489962</v>
      </c>
      <c r="AT8" s="47">
        <f t="shared" si="33"/>
        <v>0.38741985366369747</v>
      </c>
      <c r="AU8" s="47">
        <f t="shared" si="34"/>
        <v>5.3071290753688022E-2</v>
      </c>
      <c r="AV8" s="47">
        <f t="shared" si="35"/>
        <v>2.464942178922996E-2</v>
      </c>
      <c r="AW8" s="47">
        <f t="shared" si="36"/>
        <v>4.7914941240610257E-3</v>
      </c>
      <c r="AX8" s="47">
        <f t="shared" si="37"/>
        <v>2.5599894611760079E-3</v>
      </c>
      <c r="AY8" s="47">
        <f t="shared" si="38"/>
        <v>0</v>
      </c>
      <c r="AZ8" s="47">
        <f t="shared" si="39"/>
        <v>3.2000905374466995E-2</v>
      </c>
      <c r="BA8" s="47">
        <f t="shared" si="40"/>
        <v>2.1070385379221027E-2</v>
      </c>
      <c r="BB8" s="23">
        <f>IF(V8&gt;0,J8*DATA!$C$4,0)</f>
        <v>56752.799999999996</v>
      </c>
      <c r="BC8" s="23">
        <f>IF(X8&gt;0,N8*_xlfn.XLOOKUP(Burgas!O8,DATA!$B$5:$B$6,DATA!$C$5:$C$6,"error",0,1),0)</f>
        <v>4924.08</v>
      </c>
      <c r="BD8" s="23">
        <f>IF(Z8&gt;0,(L8-M8)*DATA!$C$7,"0,00 ")</f>
        <v>9821.9999999999982</v>
      </c>
      <c r="BE8" s="23">
        <f>IF(G8="basement",D8*DATA!$C$8,IF(G8="ground",0,"error"))</f>
        <v>0</v>
      </c>
      <c r="BF8" s="23">
        <f t="shared" si="41"/>
        <v>71498.87999999999</v>
      </c>
      <c r="BG8" s="23">
        <v>1.48</v>
      </c>
      <c r="BH8" s="23">
        <v>1.6249679310976726</v>
      </c>
      <c r="BI8" s="23">
        <f t="shared" si="42"/>
        <v>0.56999999999999995</v>
      </c>
      <c r="BJ8" s="23">
        <v>2.33</v>
      </c>
      <c r="BK8" s="23">
        <f t="shared" si="43"/>
        <v>0.21630769230769231</v>
      </c>
      <c r="BL8" s="23">
        <f t="shared" si="44"/>
        <v>0.23928112965340181</v>
      </c>
      <c r="BM8" s="5">
        <v>1.1000000000000001</v>
      </c>
      <c r="BN8" s="5">
        <f t="shared" si="45"/>
        <v>0.56999999999999995</v>
      </c>
      <c r="BO8" s="50"/>
      <c r="BP8" s="48">
        <f t="shared" si="7"/>
        <v>2491.35</v>
      </c>
      <c r="BQ8" s="51">
        <f t="shared" si="8"/>
        <v>8</v>
      </c>
      <c r="BR8" s="47">
        <f t="shared" si="46"/>
        <v>797.23199999999997</v>
      </c>
      <c r="BS8" s="46">
        <f t="shared" si="9"/>
        <v>25.5</v>
      </c>
      <c r="BT8" s="46">
        <f t="shared" si="47"/>
        <v>1993.08</v>
      </c>
      <c r="BU8" s="46">
        <f t="shared" si="10"/>
        <v>62.358764212499992</v>
      </c>
      <c r="BV8" s="46">
        <f t="shared" si="11"/>
        <v>33.395694735576924</v>
      </c>
      <c r="BW8" s="46">
        <f t="shared" si="12"/>
        <v>56.728758835494212</v>
      </c>
      <c r="BX8" s="46">
        <f t="shared" si="13"/>
        <v>59.350776712499986</v>
      </c>
      <c r="BY8" s="46">
        <f t="shared" si="14"/>
        <v>62.358764212499992</v>
      </c>
      <c r="BZ8" s="46">
        <f t="shared" si="15"/>
        <v>71862.239878484994</v>
      </c>
      <c r="CA8" s="46">
        <f t="shared" si="15"/>
        <v>38485.198613278852</v>
      </c>
      <c r="CB8" s="46">
        <f t="shared" si="15"/>
        <v>65374.221682023534</v>
      </c>
      <c r="CC8" s="46">
        <f t="shared" si="15"/>
        <v>68395.835083484984</v>
      </c>
      <c r="CD8" s="46">
        <f t="shared" si="15"/>
        <v>71862.239878484994</v>
      </c>
    </row>
    <row r="9" spans="1:82" s="52" customFormat="1" ht="15" customHeight="1" x14ac:dyDescent="0.35">
      <c r="A9" s="39">
        <v>6</v>
      </c>
      <c r="B9" s="40" t="s">
        <v>125</v>
      </c>
      <c r="C9" s="40" t="s">
        <v>131</v>
      </c>
      <c r="D9" s="41">
        <v>88.6</v>
      </c>
      <c r="E9" s="41">
        <f t="shared" si="16"/>
        <v>496.15999999999997</v>
      </c>
      <c r="F9" s="41">
        <v>37.799999999999997</v>
      </c>
      <c r="G9" s="42" t="s">
        <v>118</v>
      </c>
      <c r="H9" s="43">
        <v>7</v>
      </c>
      <c r="I9" s="44">
        <v>22.25</v>
      </c>
      <c r="J9" s="41">
        <f t="shared" si="17"/>
        <v>672.83999999999992</v>
      </c>
      <c r="K9" s="42" t="s">
        <v>120</v>
      </c>
      <c r="L9" s="44">
        <v>168.21</v>
      </c>
      <c r="M9" s="44">
        <v>58.9</v>
      </c>
      <c r="N9" s="41">
        <v>93.03</v>
      </c>
      <c r="O9" s="45" t="s">
        <v>69</v>
      </c>
      <c r="P9" s="45" t="s">
        <v>120</v>
      </c>
      <c r="Q9" s="45" t="s">
        <v>122</v>
      </c>
      <c r="R9" s="45" t="s">
        <v>864</v>
      </c>
      <c r="S9" s="46">
        <f t="shared" si="18"/>
        <v>59917.148006380005</v>
      </c>
      <c r="T9" s="46">
        <f t="shared" si="0"/>
        <v>120.76174622375848</v>
      </c>
      <c r="U9" s="47">
        <f t="shared" si="19"/>
        <v>34196.275222706165</v>
      </c>
      <c r="V9" s="47">
        <f t="shared" si="1"/>
        <v>25720.87278367384</v>
      </c>
      <c r="W9" s="47">
        <f t="shared" si="20"/>
        <v>54033.43856721434</v>
      </c>
      <c r="X9" s="47">
        <f t="shared" si="2"/>
        <v>5883.7094391656647</v>
      </c>
      <c r="Y9" s="48">
        <f t="shared" si="21"/>
        <v>54130.454235129997</v>
      </c>
      <c r="Z9" s="47">
        <f t="shared" si="3"/>
        <v>5786.6937712500076</v>
      </c>
      <c r="AA9" s="48">
        <f t="shared" si="22"/>
        <v>59917.148006380005</v>
      </c>
      <c r="AB9" s="47">
        <f t="shared" si="4"/>
        <v>0</v>
      </c>
      <c r="AC9" s="47">
        <f t="shared" si="23"/>
        <v>37391.275994089512</v>
      </c>
      <c r="AD9" s="47">
        <f t="shared" si="24"/>
        <v>22525.872012290492</v>
      </c>
      <c r="AE9" s="47">
        <f t="shared" si="25"/>
        <v>45.400419244377808</v>
      </c>
      <c r="AF9" s="49">
        <f t="shared" si="26"/>
        <v>0.62404966254582206</v>
      </c>
      <c r="AG9" s="47">
        <f>IF(ISBLANK($D9),"",S9*_xlfn.XLOOKUP(Q9,DATA!$B$24:$B$25,DATA!$C$24:$C$25,"error",0,1)/1000)</f>
        <v>8.0268925676874474</v>
      </c>
      <c r="AH9" s="47">
        <f>IF(ISBLANK($D9),"",V9*_xlfn.XLOOKUP(Q9,DATA!$B$24:$B$25,DATA!$C$24:$C$25,"error",0,1)/1000)</f>
        <v>3.4457361448465815</v>
      </c>
      <c r="AI9" s="47">
        <f>IF(ISBLANK($D9),"",X9*_xlfn.XLOOKUP(Q9,DATA!$B$24:$B$25,DATA!$C$24:$C$25,"error",0,1)/1000)</f>
        <v>0.78822015297928572</v>
      </c>
      <c r="AJ9" s="47">
        <f>IF(ISBLANK($D9),"",Z9*_xlfn.XLOOKUP(Q9,DATA!$B$24:$B$25,DATA!$C$24:$C$25,"error",0,1)/1000)</f>
        <v>0.77522330033105047</v>
      </c>
      <c r="AK9" s="47">
        <f>IF(ISBLANK($D9),"",AB9*_xlfn.XLOOKUP(Q9,DATA!$B$24:$B$25,DATA!$C$24:$C$25,"error",0,1)/1000)</f>
        <v>0</v>
      </c>
      <c r="AL9" s="47">
        <f t="shared" si="5"/>
        <v>5.0091795981569174</v>
      </c>
      <c r="AM9" s="47">
        <f t="shared" si="6"/>
        <v>3.01771296953053</v>
      </c>
      <c r="AN9" s="47">
        <f t="shared" si="27"/>
        <v>0.81361590095808234</v>
      </c>
      <c r="AO9" s="47">
        <f t="shared" si="28"/>
        <v>0.34926413855827554</v>
      </c>
      <c r="AP9" s="47">
        <f t="shared" si="29"/>
        <v>7.9894983583207513E-2</v>
      </c>
      <c r="AQ9" s="47">
        <f t="shared" si="30"/>
        <v>7.857760629332311E-2</v>
      </c>
      <c r="AR9" s="47">
        <f t="shared" si="31"/>
        <v>0</v>
      </c>
      <c r="AS9" s="47">
        <f t="shared" si="32"/>
        <v>0.50773672843480622</v>
      </c>
      <c r="AT9" s="47">
        <f t="shared" si="33"/>
        <v>0.30587917252327612</v>
      </c>
      <c r="AU9" s="47">
        <f t="shared" si="34"/>
        <v>4.4249669761968882E-2</v>
      </c>
      <c r="AV9" s="47">
        <f t="shared" si="35"/>
        <v>1.8995231991782904E-2</v>
      </c>
      <c r="AW9" s="47">
        <f t="shared" si="36"/>
        <v>4.3452034738158335E-3</v>
      </c>
      <c r="AX9" s="47">
        <f t="shared" si="37"/>
        <v>4.2735560171220073E-3</v>
      </c>
      <c r="AY9" s="47">
        <f t="shared" si="38"/>
        <v>0</v>
      </c>
      <c r="AZ9" s="47">
        <f t="shared" si="39"/>
        <v>2.7613991482720746E-2</v>
      </c>
      <c r="BA9" s="47">
        <f t="shared" si="40"/>
        <v>1.6635678279248136E-2</v>
      </c>
      <c r="BB9" s="23">
        <f>IF(V9&gt;0,J9*DATA!$C$4,0)</f>
        <v>43734.599999999991</v>
      </c>
      <c r="BC9" s="23">
        <f>IF(X9&gt;0,N9*_xlfn.XLOOKUP(Burgas!O9,DATA!$B$5:$B$6,DATA!$C$5:$C$6,"error",0,1),0)</f>
        <v>4465.4400000000005</v>
      </c>
      <c r="BD9" s="23">
        <f>IF(Z9&gt;0,(L9-M9)*DATA!$C$7,"0,00 ")</f>
        <v>16396.5</v>
      </c>
      <c r="BE9" s="23">
        <f>IF(G9="basement",D9*DATA!$C$8,IF(G9="ground",0,"error"))</f>
        <v>0</v>
      </c>
      <c r="BF9" s="23">
        <f t="shared" si="41"/>
        <v>64596.539999999994</v>
      </c>
      <c r="BG9" s="23">
        <v>1.48</v>
      </c>
      <c r="BH9" s="23">
        <v>2.2372243029546399</v>
      </c>
      <c r="BI9" s="23">
        <f t="shared" si="42"/>
        <v>0.56999999999999995</v>
      </c>
      <c r="BJ9" s="23">
        <v>2.33</v>
      </c>
      <c r="BK9" s="23">
        <f t="shared" si="43"/>
        <v>0.21630769230769231</v>
      </c>
      <c r="BL9" s="23">
        <f t="shared" si="44"/>
        <v>0.23928112965340181</v>
      </c>
      <c r="BM9" s="5">
        <v>1.1000000000000001</v>
      </c>
      <c r="BN9" s="5">
        <f t="shared" si="45"/>
        <v>0.56999999999999995</v>
      </c>
      <c r="BO9" s="50"/>
      <c r="BP9" s="48">
        <f t="shared" si="7"/>
        <v>1971.35</v>
      </c>
      <c r="BQ9" s="51">
        <f t="shared" si="8"/>
        <v>7</v>
      </c>
      <c r="BR9" s="47">
        <f t="shared" si="46"/>
        <v>630.83199999999999</v>
      </c>
      <c r="BS9" s="46">
        <f t="shared" si="9"/>
        <v>22.25</v>
      </c>
      <c r="BT9" s="46">
        <f t="shared" si="47"/>
        <v>1577.08</v>
      </c>
      <c r="BU9" s="46">
        <f t="shared" si="10"/>
        <v>51.993359949999999</v>
      </c>
      <c r="BV9" s="46">
        <f t="shared" si="11"/>
        <v>29.673963226923082</v>
      </c>
      <c r="BW9" s="46">
        <f t="shared" si="12"/>
        <v>46.887746066655964</v>
      </c>
      <c r="BX9" s="46">
        <f t="shared" si="13"/>
        <v>46.971931824999992</v>
      </c>
      <c r="BY9" s="46">
        <f t="shared" si="14"/>
        <v>51.993359949999999</v>
      </c>
      <c r="BZ9" s="46">
        <f t="shared" si="15"/>
        <v>59917.148006380005</v>
      </c>
      <c r="CA9" s="46">
        <f t="shared" si="15"/>
        <v>34196.275222706165</v>
      </c>
      <c r="CB9" s="46">
        <f t="shared" si="15"/>
        <v>54033.43856721434</v>
      </c>
      <c r="CC9" s="46">
        <f t="shared" si="15"/>
        <v>54130.454235129997</v>
      </c>
      <c r="CD9" s="46">
        <f t="shared" si="15"/>
        <v>59917.148006380005</v>
      </c>
    </row>
    <row r="10" spans="1:82" s="52" customFormat="1" ht="15" customHeight="1" x14ac:dyDescent="0.35">
      <c r="A10" s="39">
        <v>7</v>
      </c>
      <c r="B10" s="40" t="s">
        <v>125</v>
      </c>
      <c r="C10" s="40" t="s">
        <v>132</v>
      </c>
      <c r="D10" s="41">
        <v>288.8</v>
      </c>
      <c r="E10" s="41">
        <f t="shared" si="16"/>
        <v>1617.2800000000002</v>
      </c>
      <c r="F10" s="41">
        <v>85.7</v>
      </c>
      <c r="G10" s="42" t="s">
        <v>118</v>
      </c>
      <c r="H10" s="43">
        <v>7</v>
      </c>
      <c r="I10" s="44">
        <v>22.25</v>
      </c>
      <c r="J10" s="41">
        <f t="shared" si="17"/>
        <v>1525.4549999999999</v>
      </c>
      <c r="K10" s="42" t="s">
        <v>120</v>
      </c>
      <c r="L10" s="44">
        <v>381.37</v>
      </c>
      <c r="M10" s="44">
        <v>113.6</v>
      </c>
      <c r="N10" s="41">
        <v>303.24</v>
      </c>
      <c r="O10" s="45" t="s">
        <v>69</v>
      </c>
      <c r="P10" s="45" t="s">
        <v>120</v>
      </c>
      <c r="Q10" s="45" t="s">
        <v>122</v>
      </c>
      <c r="R10" s="45" t="s">
        <v>864</v>
      </c>
      <c r="S10" s="46">
        <f t="shared" si="18"/>
        <v>155169.26556719001</v>
      </c>
      <c r="T10" s="46">
        <f t="shared" si="0"/>
        <v>95.944589413824446</v>
      </c>
      <c r="U10" s="47">
        <f t="shared" si="19"/>
        <v>96855.202800084633</v>
      </c>
      <c r="V10" s="47">
        <f t="shared" si="1"/>
        <v>58314.062767105381</v>
      </c>
      <c r="W10" s="47">
        <f t="shared" si="20"/>
        <v>135990.76346751684</v>
      </c>
      <c r="X10" s="47">
        <f t="shared" si="2"/>
        <v>19178.502099673176</v>
      </c>
      <c r="Y10" s="48">
        <f t="shared" si="21"/>
        <v>140993.95689344002</v>
      </c>
      <c r="Z10" s="47">
        <f t="shared" si="3"/>
        <v>14175.308673749998</v>
      </c>
      <c r="AA10" s="48">
        <f t="shared" si="22"/>
        <v>155169.26556719001</v>
      </c>
      <c r="AB10" s="47">
        <f t="shared" si="4"/>
        <v>0</v>
      </c>
      <c r="AC10" s="47">
        <f t="shared" si="23"/>
        <v>91667.873540528555</v>
      </c>
      <c r="AD10" s="47">
        <f t="shared" si="24"/>
        <v>63501.392026661459</v>
      </c>
      <c r="AE10" s="47">
        <f t="shared" si="25"/>
        <v>39.264315410232889</v>
      </c>
      <c r="AF10" s="49">
        <f t="shared" si="26"/>
        <v>0.59076050405636127</v>
      </c>
      <c r="AG10" s="47">
        <f>IF(ISBLANK($D10),"",S10*_xlfn.XLOOKUP(Q10,DATA!$B$24:$B$25,DATA!$C$24:$C$25,"error",0,1)/1000)</f>
        <v>20.787488489641945</v>
      </c>
      <c r="AH10" s="47">
        <f>IF(ISBLANK($D10),"",V10*_xlfn.XLOOKUP(Q10,DATA!$B$24:$B$25,DATA!$C$24:$C$25,"error",0,1)/1000)</f>
        <v>7.8121327965592755</v>
      </c>
      <c r="AI10" s="47">
        <f>IF(ISBLANK($D10),"",X10*_xlfn.XLOOKUP(Q10,DATA!$B$24:$B$25,DATA!$C$24:$C$25,"error",0,1)/1000)</f>
        <v>2.5692774286728852</v>
      </c>
      <c r="AJ10" s="47">
        <f>IF(ISBLANK($D10),"",Z10*_xlfn.XLOOKUP(Q10,DATA!$B$24:$B$25,DATA!$C$24:$C$25,"error",0,1)/1000)</f>
        <v>1.8990169529745229</v>
      </c>
      <c r="AK10" s="47">
        <f>IF(ISBLANK($D10),"",AB10*_xlfn.XLOOKUP(Q10,DATA!$B$24:$B$25,DATA!$C$24:$C$25,"error",0,1)/1000)</f>
        <v>0</v>
      </c>
      <c r="AL10" s="47">
        <f t="shared" si="5"/>
        <v>12.280427178206683</v>
      </c>
      <c r="AM10" s="47">
        <f t="shared" si="6"/>
        <v>8.5070613114352618</v>
      </c>
      <c r="AN10" s="47">
        <f t="shared" si="27"/>
        <v>2.1070459126661079</v>
      </c>
      <c r="AO10" s="47">
        <f t="shared" si="28"/>
        <v>0.79184758112540032</v>
      </c>
      <c r="AP10" s="47">
        <f t="shared" si="29"/>
        <v>0.2604251835082429</v>
      </c>
      <c r="AQ10" s="47">
        <f t="shared" si="30"/>
        <v>0.19248674080288261</v>
      </c>
      <c r="AR10" s="47">
        <f t="shared" si="31"/>
        <v>0</v>
      </c>
      <c r="AS10" s="47">
        <f t="shared" si="32"/>
        <v>1.2447595054365259</v>
      </c>
      <c r="AT10" s="47">
        <f t="shared" si="33"/>
        <v>0.86228640722958194</v>
      </c>
      <c r="AU10" s="47">
        <f t="shared" si="34"/>
        <v>0.1145947193251637</v>
      </c>
      <c r="AV10" s="47">
        <f t="shared" si="35"/>
        <v>4.306576841154687E-2</v>
      </c>
      <c r="AW10" s="47">
        <f t="shared" si="36"/>
        <v>1.416359777921007E-2</v>
      </c>
      <c r="AX10" s="47">
        <f t="shared" si="37"/>
        <v>1.0468667959974002E-2</v>
      </c>
      <c r="AY10" s="47">
        <f t="shared" si="38"/>
        <v>0</v>
      </c>
      <c r="AZ10" s="47">
        <f t="shared" si="39"/>
        <v>6.7698034150730946E-2</v>
      </c>
      <c r="BA10" s="47">
        <f t="shared" si="40"/>
        <v>4.6896685174432753E-2</v>
      </c>
      <c r="BB10" s="23">
        <f>IF(V10&gt;0,J10*DATA!$C$4,0)</f>
        <v>99154.574999999997</v>
      </c>
      <c r="BC10" s="23">
        <f>IF(X10&gt;0,N10*_xlfn.XLOOKUP(Burgas!O10,DATA!$B$5:$B$6,DATA!$C$5:$C$6,"error",0,1),0)</f>
        <v>14555.52</v>
      </c>
      <c r="BD10" s="23">
        <f>IF(Z10&gt;0,(L10-M10)*DATA!$C$7,"0,00 ")</f>
        <v>40165.5</v>
      </c>
      <c r="BE10" s="23">
        <f>IF(G10="basement",D10*DATA!$C$8,IF(G10="ground",0,"error"))</f>
        <v>0</v>
      </c>
      <c r="BF10" s="23">
        <f t="shared" si="41"/>
        <v>153875.595</v>
      </c>
      <c r="BG10" s="23">
        <v>1.48</v>
      </c>
      <c r="BH10" s="23">
        <v>2.3287214516086738</v>
      </c>
      <c r="BI10" s="23">
        <f t="shared" si="42"/>
        <v>0.56999999999999995</v>
      </c>
      <c r="BJ10" s="23">
        <v>2.33</v>
      </c>
      <c r="BK10" s="23">
        <f t="shared" si="43"/>
        <v>0.21630769230769231</v>
      </c>
      <c r="BL10" s="23">
        <f t="shared" si="44"/>
        <v>0.23928112965340181</v>
      </c>
      <c r="BM10" s="5">
        <v>1.1000000000000001</v>
      </c>
      <c r="BN10" s="5">
        <f t="shared" si="45"/>
        <v>0.56999999999999995</v>
      </c>
      <c r="BO10" s="50"/>
      <c r="BP10" s="48">
        <f t="shared" si="7"/>
        <v>6425.8</v>
      </c>
      <c r="BQ10" s="51">
        <f t="shared" si="8"/>
        <v>7</v>
      </c>
      <c r="BR10" s="47">
        <f t="shared" si="46"/>
        <v>2056.2560000000003</v>
      </c>
      <c r="BS10" s="46">
        <f t="shared" si="9"/>
        <v>22.25</v>
      </c>
      <c r="BT10" s="46">
        <f t="shared" si="47"/>
        <v>5140.6400000000003</v>
      </c>
      <c r="BU10" s="46">
        <f t="shared" si="10"/>
        <v>134.648789975</v>
      </c>
      <c r="BV10" s="46">
        <f t="shared" si="11"/>
        <v>84.04651405769232</v>
      </c>
      <c r="BW10" s="46">
        <f t="shared" si="12"/>
        <v>118.00656323109756</v>
      </c>
      <c r="BX10" s="46">
        <f t="shared" si="13"/>
        <v>122.3481056</v>
      </c>
      <c r="BY10" s="46">
        <f t="shared" si="14"/>
        <v>134.648789975</v>
      </c>
      <c r="BZ10" s="46">
        <f t="shared" si="15"/>
        <v>155169.26556719001</v>
      </c>
      <c r="CA10" s="46">
        <f t="shared" si="15"/>
        <v>96855.202800084633</v>
      </c>
      <c r="CB10" s="46">
        <f t="shared" si="15"/>
        <v>135990.76346751684</v>
      </c>
      <c r="CC10" s="46">
        <f t="shared" si="15"/>
        <v>140993.95689344002</v>
      </c>
      <c r="CD10" s="46">
        <f t="shared" si="15"/>
        <v>155169.26556719001</v>
      </c>
    </row>
    <row r="11" spans="1:82" s="52" customFormat="1" ht="15" customHeight="1" x14ac:dyDescent="0.35">
      <c r="A11" s="39">
        <v>8</v>
      </c>
      <c r="B11" s="40" t="s">
        <v>125</v>
      </c>
      <c r="C11" s="40" t="s">
        <v>133</v>
      </c>
      <c r="D11" s="41">
        <v>82.9</v>
      </c>
      <c r="E11" s="41">
        <f t="shared" si="16"/>
        <v>464.24000000000007</v>
      </c>
      <c r="F11" s="41">
        <v>36.799999999999997</v>
      </c>
      <c r="G11" s="42" t="s">
        <v>118</v>
      </c>
      <c r="H11" s="43">
        <v>7</v>
      </c>
      <c r="I11" s="44">
        <v>22.25</v>
      </c>
      <c r="J11" s="41">
        <f t="shared" si="17"/>
        <v>655.04</v>
      </c>
      <c r="K11" s="42" t="s">
        <v>121</v>
      </c>
      <c r="L11" s="44">
        <v>163.76</v>
      </c>
      <c r="M11" s="44">
        <v>163.76</v>
      </c>
      <c r="N11" s="41">
        <v>87.045000000000016</v>
      </c>
      <c r="O11" s="45" t="s">
        <v>69</v>
      </c>
      <c r="P11" s="45" t="s">
        <v>121</v>
      </c>
      <c r="Q11" s="45" t="s">
        <v>122</v>
      </c>
      <c r="R11" s="45" t="s">
        <v>864</v>
      </c>
      <c r="S11" s="46">
        <f t="shared" si="18"/>
        <v>22072.33197757</v>
      </c>
      <c r="T11" s="46">
        <f t="shared" si="0"/>
        <v>47.545088698884193</v>
      </c>
      <c r="U11" s="47">
        <f t="shared" si="19"/>
        <v>22072.33197757</v>
      </c>
      <c r="V11" s="47">
        <f t="shared" si="1"/>
        <v>0</v>
      </c>
      <c r="W11" s="47">
        <f t="shared" si="20"/>
        <v>21810.45932485288</v>
      </c>
      <c r="X11" s="47">
        <f t="shared" si="2"/>
        <v>261.87265271712022</v>
      </c>
      <c r="Y11" s="48">
        <f t="shared" si="21"/>
        <v>22072.33197757</v>
      </c>
      <c r="Z11" s="47">
        <f t="shared" si="3"/>
        <v>0</v>
      </c>
      <c r="AA11" s="48">
        <f t="shared" si="22"/>
        <v>22072.33197757</v>
      </c>
      <c r="AB11" s="47">
        <f t="shared" si="4"/>
        <v>0</v>
      </c>
      <c r="AC11" s="47">
        <f t="shared" si="23"/>
        <v>261.87265271712022</v>
      </c>
      <c r="AD11" s="47">
        <f t="shared" si="24"/>
        <v>21810.45932485288</v>
      </c>
      <c r="AE11" s="47">
        <f t="shared" si="25"/>
        <v>46.980999751966387</v>
      </c>
      <c r="AF11" s="49">
        <f t="shared" si="26"/>
        <v>1.1864294764288408E-2</v>
      </c>
      <c r="AG11" s="47">
        <f>IF(ISBLANK($D11),"",S11*_xlfn.XLOOKUP(Q11,DATA!$B$24:$B$25,DATA!$C$24:$C$25,"error",0,1)/1000)</f>
        <v>2.956953783638387</v>
      </c>
      <c r="AH11" s="47">
        <f>IF(ISBLANK($D11),"",V11*_xlfn.XLOOKUP(Q11,DATA!$B$24:$B$25,DATA!$C$24:$C$25,"error",0,1)/1000)</f>
        <v>0</v>
      </c>
      <c r="AI11" s="47">
        <f>IF(ISBLANK($D11),"",X11*_xlfn.XLOOKUP(Q11,DATA!$B$24:$B$25,DATA!$C$24:$C$25,"error",0,1)/1000)</f>
        <v>3.5082171293463832E-2</v>
      </c>
      <c r="AJ11" s="47">
        <f>IF(ISBLANK($D11),"",Z11*_xlfn.XLOOKUP(Q11,DATA!$B$24:$B$25,DATA!$C$24:$C$25,"error",0,1)/1000)</f>
        <v>0</v>
      </c>
      <c r="AK11" s="47">
        <f>IF(ISBLANK($D11),"",AB11*_xlfn.XLOOKUP(Q11,DATA!$B$24:$B$25,DATA!$C$24:$C$25,"error",0,1)/1000)</f>
        <v>0</v>
      </c>
      <c r="AL11" s="47">
        <f t="shared" si="5"/>
        <v>3.5082171293463832E-2</v>
      </c>
      <c r="AM11" s="47">
        <f t="shared" si="6"/>
        <v>2.9218716123449231</v>
      </c>
      <c r="AN11" s="47">
        <f t="shared" si="27"/>
        <v>0.29972054521460684</v>
      </c>
      <c r="AO11" s="47">
        <f t="shared" si="28"/>
        <v>0</v>
      </c>
      <c r="AP11" s="47">
        <f t="shared" si="29"/>
        <v>3.5559728953393384E-3</v>
      </c>
      <c r="AQ11" s="47">
        <f t="shared" si="30"/>
        <v>0</v>
      </c>
      <c r="AR11" s="47">
        <f t="shared" si="31"/>
        <v>0</v>
      </c>
      <c r="AS11" s="47">
        <f t="shared" si="32"/>
        <v>3.5559728953393384E-3</v>
      </c>
      <c r="AT11" s="47">
        <f t="shared" si="33"/>
        <v>0.29616457231926752</v>
      </c>
      <c r="AU11" s="47">
        <f t="shared" si="34"/>
        <v>1.63007324844637E-2</v>
      </c>
      <c r="AV11" s="47">
        <f t="shared" si="35"/>
        <v>0</v>
      </c>
      <c r="AW11" s="47">
        <f t="shared" si="36"/>
        <v>1.933966950694893E-4</v>
      </c>
      <c r="AX11" s="47">
        <f t="shared" si="37"/>
        <v>0</v>
      </c>
      <c r="AY11" s="47">
        <f t="shared" si="38"/>
        <v>0</v>
      </c>
      <c r="AZ11" s="47">
        <f t="shared" si="39"/>
        <v>1.933966950694893E-4</v>
      </c>
      <c r="BA11" s="47">
        <f t="shared" si="40"/>
        <v>1.610733578939421E-2</v>
      </c>
      <c r="BB11" s="23">
        <f>IF(V11&gt;0,J11*DATA!$C$4,0)</f>
        <v>0</v>
      </c>
      <c r="BC11" s="23">
        <f>IF(X11&gt;0,N11*_xlfn.XLOOKUP(Burgas!O11,DATA!$B$5:$B$6,DATA!$C$5:$C$6,"error",0,1),0)</f>
        <v>4178.1600000000008</v>
      </c>
      <c r="BD11" s="23" t="str">
        <f>IF(Z11&gt;0,(L11-M11)*DATA!$C$7,"0,00 ")</f>
        <v xml:space="preserve">0,00 </v>
      </c>
      <c r="BE11" s="23">
        <f>IF(G11="basement",D11*DATA!$C$8,IF(G11="ground",0,"error"))</f>
        <v>0</v>
      </c>
      <c r="BF11" s="23">
        <f t="shared" si="41"/>
        <v>4178.1600000000008</v>
      </c>
      <c r="BG11" s="23">
        <v>0.25</v>
      </c>
      <c r="BH11" s="23">
        <v>1.1000000000000001</v>
      </c>
      <c r="BI11" s="23">
        <f t="shared" si="42"/>
        <v>0.56999999999999995</v>
      </c>
      <c r="BJ11" s="23">
        <v>0.22</v>
      </c>
      <c r="BK11" s="23">
        <f t="shared" si="43"/>
        <v>0.25</v>
      </c>
      <c r="BL11" s="23">
        <f t="shared" si="44"/>
        <v>0.12054794520547943</v>
      </c>
      <c r="BM11" s="5">
        <v>1.1000000000000001</v>
      </c>
      <c r="BN11" s="5">
        <f t="shared" si="45"/>
        <v>0.56999999999999995</v>
      </c>
      <c r="BO11" s="50"/>
      <c r="BP11" s="48">
        <f t="shared" si="7"/>
        <v>1844.5250000000001</v>
      </c>
      <c r="BQ11" s="51">
        <f t="shared" si="8"/>
        <v>7</v>
      </c>
      <c r="BR11" s="47">
        <f t="shared" si="46"/>
        <v>590.24800000000005</v>
      </c>
      <c r="BS11" s="46">
        <f t="shared" si="9"/>
        <v>22.25</v>
      </c>
      <c r="BT11" s="46">
        <f t="shared" si="47"/>
        <v>1475.6200000000001</v>
      </c>
      <c r="BU11" s="46">
        <f t="shared" si="10"/>
        <v>19.153359925</v>
      </c>
      <c r="BV11" s="46">
        <f t="shared" si="11"/>
        <v>19.153359925</v>
      </c>
      <c r="BW11" s="46">
        <f t="shared" si="12"/>
        <v>18.926118817123289</v>
      </c>
      <c r="BX11" s="46">
        <f t="shared" si="13"/>
        <v>19.153359925</v>
      </c>
      <c r="BY11" s="46">
        <f t="shared" si="14"/>
        <v>19.153359925</v>
      </c>
      <c r="BZ11" s="46">
        <f t="shared" si="15"/>
        <v>22072.33197757</v>
      </c>
      <c r="CA11" s="46">
        <f t="shared" si="15"/>
        <v>22072.33197757</v>
      </c>
      <c r="CB11" s="46">
        <f t="shared" si="15"/>
        <v>21810.45932485288</v>
      </c>
      <c r="CC11" s="46">
        <f t="shared" si="15"/>
        <v>22072.33197757</v>
      </c>
      <c r="CD11" s="46">
        <f t="shared" si="15"/>
        <v>22072.33197757</v>
      </c>
    </row>
    <row r="12" spans="1:82" s="52" customFormat="1" ht="15" customHeight="1" x14ac:dyDescent="0.35">
      <c r="A12" s="39">
        <v>9</v>
      </c>
      <c r="B12" s="40" t="s">
        <v>125</v>
      </c>
      <c r="C12" s="40" t="s">
        <v>134</v>
      </c>
      <c r="D12" s="41">
        <v>296.89999999999998</v>
      </c>
      <c r="E12" s="41">
        <f t="shared" si="16"/>
        <v>1425.12</v>
      </c>
      <c r="F12" s="41">
        <v>69</v>
      </c>
      <c r="G12" s="42" t="s">
        <v>118</v>
      </c>
      <c r="H12" s="43">
        <v>6</v>
      </c>
      <c r="I12" s="44">
        <v>20.5</v>
      </c>
      <c r="J12" s="41">
        <f t="shared" si="17"/>
        <v>1131.5999999999999</v>
      </c>
      <c r="K12" s="42" t="s">
        <v>121</v>
      </c>
      <c r="L12" s="44">
        <v>282.89999999999998</v>
      </c>
      <c r="M12" s="44">
        <v>226.32</v>
      </c>
      <c r="N12" s="41">
        <v>311.745</v>
      </c>
      <c r="O12" s="45" t="s">
        <v>69</v>
      </c>
      <c r="P12" s="45" t="s">
        <v>120</v>
      </c>
      <c r="Q12" s="45" t="s">
        <v>122</v>
      </c>
      <c r="R12" s="45" t="s">
        <v>864</v>
      </c>
      <c r="S12" s="46">
        <f t="shared" si="18"/>
        <v>79807.642201945011</v>
      </c>
      <c r="T12" s="46">
        <f t="shared" si="0"/>
        <v>56.000647104766628</v>
      </c>
      <c r="U12" s="47">
        <f t="shared" si="19"/>
        <v>79807.642201945011</v>
      </c>
      <c r="V12" s="47">
        <f t="shared" si="1"/>
        <v>0</v>
      </c>
      <c r="W12" s="47">
        <f t="shared" si="20"/>
        <v>60091.238900722827</v>
      </c>
      <c r="X12" s="47">
        <f t="shared" si="2"/>
        <v>19716.403301222184</v>
      </c>
      <c r="Y12" s="48">
        <f t="shared" si="21"/>
        <v>76812.388944445003</v>
      </c>
      <c r="Z12" s="47">
        <f t="shared" si="3"/>
        <v>2995.2532575000077</v>
      </c>
      <c r="AA12" s="48">
        <f t="shared" si="22"/>
        <v>79807.642201945011</v>
      </c>
      <c r="AB12" s="47">
        <f t="shared" si="4"/>
        <v>0</v>
      </c>
      <c r="AC12" s="47">
        <f t="shared" si="23"/>
        <v>22711.656558722192</v>
      </c>
      <c r="AD12" s="47">
        <f t="shared" si="24"/>
        <v>57095.985643222819</v>
      </c>
      <c r="AE12" s="47">
        <f t="shared" si="25"/>
        <v>40.063984536897117</v>
      </c>
      <c r="AF12" s="49">
        <f t="shared" si="26"/>
        <v>0.28457997169309535</v>
      </c>
      <c r="AG12" s="47">
        <f>IF(ISBLANK($D12),"",S12*_xlfn.XLOOKUP(Q12,DATA!$B$24:$B$25,DATA!$C$24:$C$25,"error",0,1)/1000)</f>
        <v>10.691553108756766</v>
      </c>
      <c r="AH12" s="47">
        <f>IF(ISBLANK($D12),"",V12*_xlfn.XLOOKUP(Q12,DATA!$B$24:$B$25,DATA!$C$24:$C$25,"error",0,1)/1000)</f>
        <v>0</v>
      </c>
      <c r="AI12" s="47">
        <f>IF(ISBLANK($D12),"",X12*_xlfn.XLOOKUP(Q12,DATA!$B$24:$B$25,DATA!$C$24:$C$25,"error",0,1)/1000)</f>
        <v>2.6413381875795698</v>
      </c>
      <c r="AJ12" s="47">
        <f>IF(ISBLANK($D12),"",Z12*_xlfn.XLOOKUP(Q12,DATA!$B$24:$B$25,DATA!$C$24:$C$25,"error",0,1)/1000)</f>
        <v>0.40126369346565632</v>
      </c>
      <c r="AK12" s="47">
        <f>IF(ISBLANK($D12),"",AB12*_xlfn.XLOOKUP(Q12,DATA!$B$24:$B$25,DATA!$C$24:$C$25,"error",0,1)/1000)</f>
        <v>0</v>
      </c>
      <c r="AL12" s="47">
        <f t="shared" si="5"/>
        <v>3.042601881045226</v>
      </c>
      <c r="AM12" s="47">
        <f t="shared" si="6"/>
        <v>7.6489512277115406</v>
      </c>
      <c r="AN12" s="47">
        <f t="shared" si="27"/>
        <v>1.0837092364036034</v>
      </c>
      <c r="AO12" s="47">
        <f t="shared" si="28"/>
        <v>0</v>
      </c>
      <c r="AP12" s="47">
        <f t="shared" si="29"/>
        <v>0.26772935243627888</v>
      </c>
      <c r="AQ12" s="47">
        <f t="shared" si="30"/>
        <v>4.0672591383004553E-2</v>
      </c>
      <c r="AR12" s="47">
        <f t="shared" si="31"/>
        <v>0</v>
      </c>
      <c r="AS12" s="47">
        <f t="shared" si="32"/>
        <v>0.30840194381928343</v>
      </c>
      <c r="AT12" s="47">
        <f t="shared" si="33"/>
        <v>0.77530729258431996</v>
      </c>
      <c r="AU12" s="47">
        <f t="shared" si="34"/>
        <v>5.893908387531073E-2</v>
      </c>
      <c r="AV12" s="47">
        <f t="shared" si="35"/>
        <v>0</v>
      </c>
      <c r="AW12" s="47">
        <f t="shared" si="36"/>
        <v>1.4560845500856892E-2</v>
      </c>
      <c r="AX12" s="47">
        <f t="shared" si="37"/>
        <v>2.2120373199960067E-3</v>
      </c>
      <c r="AY12" s="47">
        <f t="shared" si="38"/>
        <v>0</v>
      </c>
      <c r="AZ12" s="47">
        <f t="shared" si="39"/>
        <v>1.6772882820852899E-2</v>
      </c>
      <c r="BA12" s="47">
        <f t="shared" si="40"/>
        <v>4.2166201054457828E-2</v>
      </c>
      <c r="BB12" s="23">
        <f>IF(V12&gt;0,J12*DATA!$C$4,0)</f>
        <v>0</v>
      </c>
      <c r="BC12" s="23">
        <f>IF(X12&gt;0,N12*_xlfn.XLOOKUP(Burgas!O12,DATA!$B$5:$B$6,DATA!$C$5:$C$6,"error",0,1),0)</f>
        <v>14963.76</v>
      </c>
      <c r="BD12" s="23">
        <f>IF(Z12&gt;0,(L12-M12)*DATA!$C$7,"0,00 ")</f>
        <v>8486.9999999999982</v>
      </c>
      <c r="BE12" s="23">
        <f>IF(G12="basement",D12*DATA!$C$8,IF(G12="ground",0,"error"))</f>
        <v>0</v>
      </c>
      <c r="BF12" s="23">
        <f t="shared" si="41"/>
        <v>23450.76</v>
      </c>
      <c r="BG12" s="23">
        <v>0.25</v>
      </c>
      <c r="BH12" s="23">
        <v>1.45</v>
      </c>
      <c r="BI12" s="23">
        <f t="shared" si="42"/>
        <v>0.56999999999999995</v>
      </c>
      <c r="BJ12" s="23">
        <v>2.33</v>
      </c>
      <c r="BK12" s="23">
        <f t="shared" si="43"/>
        <v>0.25</v>
      </c>
      <c r="BL12" s="23">
        <f t="shared" si="44"/>
        <v>0.23928112965340181</v>
      </c>
      <c r="BM12" s="5">
        <v>1.1000000000000001</v>
      </c>
      <c r="BN12" s="5">
        <f t="shared" si="45"/>
        <v>0.56999999999999995</v>
      </c>
      <c r="BO12" s="50"/>
      <c r="BP12" s="48">
        <f t="shared" si="7"/>
        <v>6086.45</v>
      </c>
      <c r="BQ12" s="51">
        <f t="shared" si="8"/>
        <v>6</v>
      </c>
      <c r="BR12" s="47">
        <f t="shared" si="46"/>
        <v>1947.664</v>
      </c>
      <c r="BS12" s="46">
        <f t="shared" si="9"/>
        <v>20.5</v>
      </c>
      <c r="BT12" s="46">
        <f t="shared" si="47"/>
        <v>4869.16</v>
      </c>
      <c r="BU12" s="46">
        <f t="shared" si="10"/>
        <v>69.253420862500008</v>
      </c>
      <c r="BV12" s="46">
        <f t="shared" si="11"/>
        <v>69.253420862500008</v>
      </c>
      <c r="BW12" s="46">
        <f t="shared" si="12"/>
        <v>52.144428063799744</v>
      </c>
      <c r="BX12" s="46">
        <f t="shared" si="13"/>
        <v>66.654277112499997</v>
      </c>
      <c r="BY12" s="46">
        <f t="shared" si="14"/>
        <v>69.253420862500008</v>
      </c>
      <c r="BZ12" s="46">
        <f t="shared" si="15"/>
        <v>79807.642201945011</v>
      </c>
      <c r="CA12" s="46">
        <f t="shared" si="15"/>
        <v>79807.642201945011</v>
      </c>
      <c r="CB12" s="46">
        <f t="shared" si="15"/>
        <v>60091.238900722827</v>
      </c>
      <c r="CC12" s="46">
        <f t="shared" si="15"/>
        <v>76812.388944445003</v>
      </c>
      <c r="CD12" s="46">
        <f t="shared" si="15"/>
        <v>79807.642201945011</v>
      </c>
    </row>
    <row r="13" spans="1:82" s="52" customFormat="1" ht="15" customHeight="1" x14ac:dyDescent="0.35">
      <c r="A13" s="39">
        <v>10</v>
      </c>
      <c r="B13" s="40" t="s">
        <v>125</v>
      </c>
      <c r="C13" s="40" t="s">
        <v>135</v>
      </c>
      <c r="D13" s="41">
        <v>172.1</v>
      </c>
      <c r="E13" s="41">
        <f t="shared" si="16"/>
        <v>550.72</v>
      </c>
      <c r="F13" s="41">
        <v>52.6</v>
      </c>
      <c r="G13" s="42" t="s">
        <v>119</v>
      </c>
      <c r="H13" s="43">
        <v>4</v>
      </c>
      <c r="I13" s="44">
        <v>14.5</v>
      </c>
      <c r="J13" s="41">
        <f t="shared" si="17"/>
        <v>610.16000000000008</v>
      </c>
      <c r="K13" s="42" t="s">
        <v>120</v>
      </c>
      <c r="L13" s="44">
        <v>152.54</v>
      </c>
      <c r="M13" s="44">
        <v>76.27</v>
      </c>
      <c r="N13" s="41">
        <v>180.70500000000001</v>
      </c>
      <c r="O13" s="45" t="s">
        <v>69</v>
      </c>
      <c r="P13" s="45" t="s">
        <v>120</v>
      </c>
      <c r="Q13" s="45" t="s">
        <v>122</v>
      </c>
      <c r="R13" s="45" t="s">
        <v>864</v>
      </c>
      <c r="S13" s="46">
        <f t="shared" si="18"/>
        <v>65865.261168175013</v>
      </c>
      <c r="T13" s="46">
        <f t="shared" si="0"/>
        <v>119.59845505551824</v>
      </c>
      <c r="U13" s="47">
        <f t="shared" si="19"/>
        <v>42540.477062464233</v>
      </c>
      <c r="V13" s="47">
        <f t="shared" si="1"/>
        <v>23324.78410571078</v>
      </c>
      <c r="W13" s="47">
        <f t="shared" si="20"/>
        <v>54436.520824152329</v>
      </c>
      <c r="X13" s="47">
        <f t="shared" si="2"/>
        <v>11428.740344022684</v>
      </c>
      <c r="Y13" s="48">
        <f t="shared" si="21"/>
        <v>61827.651306925029</v>
      </c>
      <c r="Z13" s="47">
        <f t="shared" si="3"/>
        <v>4037.6098612499845</v>
      </c>
      <c r="AA13" s="48">
        <f t="shared" si="22"/>
        <v>64276.588895588065</v>
      </c>
      <c r="AB13" s="47">
        <f t="shared" si="4"/>
        <v>1588.6722725869477</v>
      </c>
      <c r="AC13" s="47">
        <f t="shared" si="23"/>
        <v>40379.806583570396</v>
      </c>
      <c r="AD13" s="47">
        <f t="shared" si="24"/>
        <v>25485.454584604617</v>
      </c>
      <c r="AE13" s="47">
        <f t="shared" si="25"/>
        <v>46.276609864549343</v>
      </c>
      <c r="AF13" s="49">
        <f t="shared" si="26"/>
        <v>0.61306682562857939</v>
      </c>
      <c r="AG13" s="47">
        <f>IF(ISBLANK($D13),"",S13*_xlfn.XLOOKUP(Q13,DATA!$B$24:$B$25,DATA!$C$24:$C$25,"error",0,1)/1000)</f>
        <v>8.8237406640803577</v>
      </c>
      <c r="AH13" s="47">
        <f>IF(ISBLANK($D13),"",V13*_xlfn.XLOOKUP(Q13,DATA!$B$24:$B$25,DATA!$C$24:$C$25,"error",0,1)/1000)</f>
        <v>3.1247404526181435</v>
      </c>
      <c r="AI13" s="47">
        <f>IF(ISBLANK($D13),"",X13*_xlfn.XLOOKUP(Q13,DATA!$B$24:$B$25,DATA!$C$24:$C$25,"error",0,1)/1000)</f>
        <v>1.5310687170173241</v>
      </c>
      <c r="AJ13" s="47">
        <f>IF(ISBLANK($D13),"",Z13*_xlfn.XLOOKUP(Q13,DATA!$B$24:$B$25,DATA!$C$24:$C$25,"error",0,1)/1000)</f>
        <v>0.5409045935069885</v>
      </c>
      <c r="AK13" s="47">
        <f>IF(ISBLANK($D13),"",AB13*_xlfn.XLOOKUP(Q13,DATA!$B$24:$B$25,DATA!$C$24:$C$25,"error",0,1)/1000)</f>
        <v>0.21282891595510264</v>
      </c>
      <c r="AL13" s="47">
        <f t="shared" si="5"/>
        <v>5.4095426790975596</v>
      </c>
      <c r="AM13" s="47">
        <f t="shared" si="6"/>
        <v>3.4141979849827981</v>
      </c>
      <c r="AN13" s="47">
        <f t="shared" si="27"/>
        <v>0.89438542371005247</v>
      </c>
      <c r="AO13" s="47">
        <f t="shared" si="28"/>
        <v>0.31672761248248849</v>
      </c>
      <c r="AP13" s="47">
        <f t="shared" si="29"/>
        <v>0.15519104598950337</v>
      </c>
      <c r="AQ13" s="47">
        <f t="shared" si="30"/>
        <v>5.482676820045488E-2</v>
      </c>
      <c r="AR13" s="47">
        <f t="shared" si="31"/>
        <v>2.1572605929947138E-2</v>
      </c>
      <c r="AS13" s="47">
        <f t="shared" si="32"/>
        <v>0.54831803260239398</v>
      </c>
      <c r="AT13" s="47">
        <f t="shared" si="33"/>
        <v>0.3460673911076585</v>
      </c>
      <c r="AU13" s="47">
        <f t="shared" si="34"/>
        <v>4.8642436304999669E-2</v>
      </c>
      <c r="AV13" s="47">
        <f t="shared" si="35"/>
        <v>1.7225686273268929E-2</v>
      </c>
      <c r="AW13" s="47">
        <f t="shared" si="36"/>
        <v>8.4402880117799561E-3</v>
      </c>
      <c r="AX13" s="47">
        <f t="shared" si="37"/>
        <v>2.9818325626739901E-3</v>
      </c>
      <c r="AY13" s="47">
        <f t="shared" si="38"/>
        <v>1.1732571686236411E-3</v>
      </c>
      <c r="AZ13" s="47">
        <f t="shared" si="39"/>
        <v>2.9821064016346516E-2</v>
      </c>
      <c r="BA13" s="47">
        <f t="shared" si="40"/>
        <v>1.8821372288653153E-2</v>
      </c>
      <c r="BB13" s="23">
        <f>IF(V13&gt;0,J13*DATA!$C$4,0)</f>
        <v>39660.400000000009</v>
      </c>
      <c r="BC13" s="23">
        <f>IF(X13&gt;0,N13*_xlfn.XLOOKUP(Burgas!O13,DATA!$B$5:$B$6,DATA!$C$5:$C$6,"error",0,1),0)</f>
        <v>8673.84</v>
      </c>
      <c r="BD13" s="23">
        <f>IF(Z13&gt;0,(L13-M13)*DATA!$C$7,"0,00 ")</f>
        <v>11440.5</v>
      </c>
      <c r="BE13" s="23">
        <f>IF(G13="basement",D13*DATA!$C$8,IF(G13="ground",0,"error"))</f>
        <v>6884</v>
      </c>
      <c r="BF13" s="23">
        <f t="shared" si="41"/>
        <v>66658.740000000005</v>
      </c>
      <c r="BG13" s="23">
        <v>1.48</v>
      </c>
      <c r="BH13" s="23">
        <v>1.9750000000000001</v>
      </c>
      <c r="BI13" s="23">
        <f t="shared" si="42"/>
        <v>0.85</v>
      </c>
      <c r="BJ13" s="23">
        <v>2.33</v>
      </c>
      <c r="BK13" s="23">
        <f t="shared" si="43"/>
        <v>0.21630769230769231</v>
      </c>
      <c r="BL13" s="23">
        <f t="shared" si="44"/>
        <v>0.23928112965340181</v>
      </c>
      <c r="BM13" s="5">
        <v>1.1000000000000001</v>
      </c>
      <c r="BN13" s="5">
        <f t="shared" si="45"/>
        <v>0.40124223602484466</v>
      </c>
      <c r="BO13" s="50"/>
      <c r="BP13" s="48">
        <f t="shared" si="7"/>
        <v>2495.4499999999998</v>
      </c>
      <c r="BQ13" s="51">
        <f t="shared" si="8"/>
        <v>4</v>
      </c>
      <c r="BR13" s="47">
        <f t="shared" si="46"/>
        <v>798.54399999999998</v>
      </c>
      <c r="BS13" s="46">
        <f t="shared" si="9"/>
        <v>14.5</v>
      </c>
      <c r="BT13" s="46">
        <f t="shared" si="47"/>
        <v>1996.36</v>
      </c>
      <c r="BU13" s="46">
        <f t="shared" si="10"/>
        <v>57.154860437500012</v>
      </c>
      <c r="BV13" s="46">
        <f t="shared" si="11"/>
        <v>36.914679852884618</v>
      </c>
      <c r="BW13" s="46">
        <f t="shared" si="12"/>
        <v>47.237522409017984</v>
      </c>
      <c r="BX13" s="46">
        <f t="shared" si="13"/>
        <v>53.65120731250002</v>
      </c>
      <c r="BY13" s="46">
        <f t="shared" si="14"/>
        <v>55.776283317934798</v>
      </c>
      <c r="BZ13" s="46">
        <f t="shared" si="15"/>
        <v>65865.261168175013</v>
      </c>
      <c r="CA13" s="46">
        <f t="shared" si="15"/>
        <v>42540.477062464233</v>
      </c>
      <c r="CB13" s="46">
        <f t="shared" si="15"/>
        <v>54436.520824152329</v>
      </c>
      <c r="CC13" s="46">
        <f t="shared" si="15"/>
        <v>61827.651306925029</v>
      </c>
      <c r="CD13" s="46">
        <f t="shared" si="15"/>
        <v>64276.588895588065</v>
      </c>
    </row>
    <row r="14" spans="1:82" s="52" customFormat="1" ht="15" customHeight="1" x14ac:dyDescent="0.35">
      <c r="A14" s="39">
        <v>11</v>
      </c>
      <c r="B14" s="40" t="s">
        <v>125</v>
      </c>
      <c r="C14" s="40" t="s">
        <v>136</v>
      </c>
      <c r="D14" s="41">
        <v>97.8</v>
      </c>
      <c r="E14" s="41">
        <f t="shared" si="16"/>
        <v>469.44000000000005</v>
      </c>
      <c r="F14" s="41">
        <v>48</v>
      </c>
      <c r="G14" s="42" t="s">
        <v>118</v>
      </c>
      <c r="H14" s="43">
        <v>6</v>
      </c>
      <c r="I14" s="44">
        <v>20.5</v>
      </c>
      <c r="J14" s="41">
        <f t="shared" si="17"/>
        <v>787.2</v>
      </c>
      <c r="K14" s="42" t="s">
        <v>120</v>
      </c>
      <c r="L14" s="44">
        <v>196.8</v>
      </c>
      <c r="M14" s="44">
        <v>64.900000000000006</v>
      </c>
      <c r="N14" s="41">
        <v>102.69</v>
      </c>
      <c r="O14" s="45" t="s">
        <v>69</v>
      </c>
      <c r="P14" s="45" t="s">
        <v>120</v>
      </c>
      <c r="Q14" s="45" t="s">
        <v>122</v>
      </c>
      <c r="R14" s="45" t="s">
        <v>864</v>
      </c>
      <c r="S14" s="46">
        <f t="shared" si="18"/>
        <v>68157.134740590016</v>
      </c>
      <c r="T14" s="46">
        <f t="shared" si="0"/>
        <v>145.18817045967538</v>
      </c>
      <c r="U14" s="47">
        <f t="shared" si="19"/>
        <v>38064.585166682322</v>
      </c>
      <c r="V14" s="47">
        <f t="shared" si="1"/>
        <v>30092.549573907694</v>
      </c>
      <c r="W14" s="47">
        <f t="shared" si="20"/>
        <v>61662.475788553871</v>
      </c>
      <c r="X14" s="47">
        <f t="shared" si="2"/>
        <v>6494.6589520361449</v>
      </c>
      <c r="Y14" s="48">
        <f t="shared" si="21"/>
        <v>61174.56307809001</v>
      </c>
      <c r="Z14" s="47">
        <f t="shared" si="3"/>
        <v>6982.5716625000059</v>
      </c>
      <c r="AA14" s="48">
        <f t="shared" si="22"/>
        <v>68157.134740590016</v>
      </c>
      <c r="AB14" s="47">
        <f t="shared" si="4"/>
        <v>0</v>
      </c>
      <c r="AC14" s="47">
        <f t="shared" si="23"/>
        <v>43569.780188443845</v>
      </c>
      <c r="AD14" s="47">
        <f t="shared" si="24"/>
        <v>24587.354552146171</v>
      </c>
      <c r="AE14" s="47">
        <f t="shared" si="25"/>
        <v>52.375925681974628</v>
      </c>
      <c r="AF14" s="49">
        <f t="shared" si="26"/>
        <v>0.63925486824340461</v>
      </c>
      <c r="AG14" s="47">
        <f>IF(ISBLANK($D14),"",S14*_xlfn.XLOOKUP(Q14,DATA!$B$24:$B$25,DATA!$C$24:$C$25,"error",0,1)/1000)</f>
        <v>9.1307750199635596</v>
      </c>
      <c r="AH14" s="47">
        <f>IF(ISBLANK($D14),"",V14*_xlfn.XLOOKUP(Q14,DATA!$B$24:$B$25,DATA!$C$24:$C$25,"error",0,1)/1000)</f>
        <v>4.0313945265192759</v>
      </c>
      <c r="AI14" s="47">
        <f>IF(ISBLANK($D14),"",X14*_xlfn.XLOOKUP(Q14,DATA!$B$24:$B$25,DATA!$C$24:$C$25,"error",0,1)/1000)</f>
        <v>0.87006694087329794</v>
      </c>
      <c r="AJ14" s="47">
        <f>IF(ISBLANK($D14),"",Z14*_xlfn.XLOOKUP(Q14,DATA!$B$24:$B$25,DATA!$C$24:$C$25,"error",0,1)/1000)</f>
        <v>0.93543091495440045</v>
      </c>
      <c r="AK14" s="47">
        <f>IF(ISBLANK($D14),"",AB14*_xlfn.XLOOKUP(Q14,DATA!$B$24:$B$25,DATA!$C$24:$C$25,"error",0,1)/1000)</f>
        <v>0</v>
      </c>
      <c r="AL14" s="47">
        <f t="shared" si="5"/>
        <v>5.8368923823469743</v>
      </c>
      <c r="AM14" s="47">
        <f t="shared" si="6"/>
        <v>3.2938826376165853</v>
      </c>
      <c r="AN14" s="47">
        <f t="shared" si="27"/>
        <v>0.92550681121841483</v>
      </c>
      <c r="AO14" s="47">
        <f t="shared" si="28"/>
        <v>0.40862720687395904</v>
      </c>
      <c r="AP14" s="47">
        <f t="shared" si="29"/>
        <v>8.8191076686655767E-2</v>
      </c>
      <c r="AQ14" s="47">
        <f t="shared" si="30"/>
        <v>9.4816451103186483E-2</v>
      </c>
      <c r="AR14" s="47">
        <f t="shared" si="31"/>
        <v>0</v>
      </c>
      <c r="AS14" s="47">
        <f t="shared" si="32"/>
        <v>0.59163473466380123</v>
      </c>
      <c r="AT14" s="47">
        <f t="shared" si="33"/>
        <v>0.33387207655461359</v>
      </c>
      <c r="AU14" s="47">
        <f t="shared" si="34"/>
        <v>5.0335017679279184E-2</v>
      </c>
      <c r="AV14" s="47">
        <f t="shared" si="35"/>
        <v>2.2223777753896182E-2</v>
      </c>
      <c r="AW14" s="47">
        <f t="shared" si="36"/>
        <v>4.7963984169208671E-3</v>
      </c>
      <c r="AX14" s="47">
        <f t="shared" si="37"/>
        <v>5.1567289237800067E-3</v>
      </c>
      <c r="AY14" s="47">
        <f t="shared" si="38"/>
        <v>0</v>
      </c>
      <c r="AZ14" s="47">
        <f t="shared" si="39"/>
        <v>3.2176905094597051E-2</v>
      </c>
      <c r="BA14" s="47">
        <f t="shared" si="40"/>
        <v>1.8158112584682133E-2</v>
      </c>
      <c r="BB14" s="23">
        <f>IF(V14&gt;0,J14*DATA!$C$4,0)</f>
        <v>51168</v>
      </c>
      <c r="BC14" s="23">
        <f>IF(X14&gt;0,N14*_xlfn.XLOOKUP(Burgas!O14,DATA!$B$5:$B$6,DATA!$C$5:$C$6,"error",0,1),0)</f>
        <v>4929.12</v>
      </c>
      <c r="BD14" s="23">
        <f>IF(Z14&gt;0,(L14-M14)*DATA!$C$7,"0,00 ")</f>
        <v>19785</v>
      </c>
      <c r="BE14" s="23">
        <f>IF(G14="basement",D14*DATA!$C$8,IF(G14="ground",0,"error"))</f>
        <v>0</v>
      </c>
      <c r="BF14" s="23">
        <f t="shared" si="41"/>
        <v>75882.12</v>
      </c>
      <c r="BG14" s="23">
        <v>1.48</v>
      </c>
      <c r="BH14" s="23">
        <v>2.2728912601626017</v>
      </c>
      <c r="BI14" s="23">
        <f t="shared" si="42"/>
        <v>0.56999999999999995</v>
      </c>
      <c r="BJ14" s="23">
        <v>2.33</v>
      </c>
      <c r="BK14" s="23">
        <f t="shared" si="43"/>
        <v>0.21630769230769231</v>
      </c>
      <c r="BL14" s="23">
        <f t="shared" si="44"/>
        <v>0.23928112965340181</v>
      </c>
      <c r="BM14" s="5">
        <v>1.1000000000000001</v>
      </c>
      <c r="BN14" s="5">
        <f t="shared" si="45"/>
        <v>0.56999999999999995</v>
      </c>
      <c r="BO14" s="50"/>
      <c r="BP14" s="48">
        <f t="shared" si="7"/>
        <v>2004.8999999999999</v>
      </c>
      <c r="BQ14" s="51">
        <f t="shared" si="8"/>
        <v>6</v>
      </c>
      <c r="BR14" s="47">
        <f t="shared" si="46"/>
        <v>641.56799999999998</v>
      </c>
      <c r="BS14" s="46">
        <f t="shared" si="9"/>
        <v>20.5</v>
      </c>
      <c r="BT14" s="46">
        <f t="shared" si="47"/>
        <v>1603.92</v>
      </c>
      <c r="BU14" s="46">
        <f t="shared" si="10"/>
        <v>59.143643475000005</v>
      </c>
      <c r="BV14" s="46">
        <f t="shared" si="11"/>
        <v>33.030705628846164</v>
      </c>
      <c r="BW14" s="46">
        <f t="shared" si="12"/>
        <v>53.507875554107834</v>
      </c>
      <c r="BX14" s="46">
        <f t="shared" si="13"/>
        <v>53.084487225000004</v>
      </c>
      <c r="BY14" s="46">
        <f t="shared" si="14"/>
        <v>59.143643475000005</v>
      </c>
      <c r="BZ14" s="46">
        <f t="shared" si="15"/>
        <v>68157.134740590016</v>
      </c>
      <c r="CA14" s="46">
        <f t="shared" si="15"/>
        <v>38064.585166682322</v>
      </c>
      <c r="CB14" s="46">
        <f t="shared" si="15"/>
        <v>61662.475788553871</v>
      </c>
      <c r="CC14" s="46">
        <f t="shared" si="15"/>
        <v>61174.56307809001</v>
      </c>
      <c r="CD14" s="46">
        <f t="shared" si="15"/>
        <v>68157.134740590016</v>
      </c>
    </row>
    <row r="15" spans="1:82" s="52" customFormat="1" ht="15" customHeight="1" x14ac:dyDescent="0.35">
      <c r="A15" s="39">
        <v>12</v>
      </c>
      <c r="B15" s="40" t="s">
        <v>125</v>
      </c>
      <c r="C15" s="40" t="s">
        <v>137</v>
      </c>
      <c r="D15" s="41">
        <v>270.3</v>
      </c>
      <c r="E15" s="41">
        <f t="shared" si="16"/>
        <v>1297.44</v>
      </c>
      <c r="F15" s="41">
        <v>69.599999999999994</v>
      </c>
      <c r="G15" s="42" t="s">
        <v>118</v>
      </c>
      <c r="H15" s="43">
        <v>6</v>
      </c>
      <c r="I15" s="44">
        <v>20.5</v>
      </c>
      <c r="J15" s="41">
        <f t="shared" si="17"/>
        <v>1141.44</v>
      </c>
      <c r="K15" s="42" t="s">
        <v>120</v>
      </c>
      <c r="L15" s="44">
        <v>285.36</v>
      </c>
      <c r="M15" s="44">
        <v>285.36</v>
      </c>
      <c r="N15" s="41">
        <v>283.815</v>
      </c>
      <c r="O15" s="45" t="s">
        <v>69</v>
      </c>
      <c r="P15" s="45" t="s">
        <v>121</v>
      </c>
      <c r="Q15" s="45" t="s">
        <v>122</v>
      </c>
      <c r="R15" s="45" t="s">
        <v>864</v>
      </c>
      <c r="S15" s="46">
        <f t="shared" si="18"/>
        <v>96052.294509990024</v>
      </c>
      <c r="T15" s="46">
        <f t="shared" si="0"/>
        <v>74.032166813101199</v>
      </c>
      <c r="U15" s="47">
        <f t="shared" si="19"/>
        <v>52418.097627823852</v>
      </c>
      <c r="V15" s="47">
        <f t="shared" si="1"/>
        <v>43634.196882166172</v>
      </c>
      <c r="W15" s="47">
        <f t="shared" si="20"/>
        <v>95198.444352819468</v>
      </c>
      <c r="X15" s="47">
        <f t="shared" si="2"/>
        <v>853.85015717055649</v>
      </c>
      <c r="Y15" s="48">
        <f t="shared" si="21"/>
        <v>96052.294509990024</v>
      </c>
      <c r="Z15" s="47">
        <f t="shared" si="3"/>
        <v>0</v>
      </c>
      <c r="AA15" s="48">
        <f t="shared" si="22"/>
        <v>96052.294509990024</v>
      </c>
      <c r="AB15" s="47">
        <f t="shared" si="4"/>
        <v>0</v>
      </c>
      <c r="AC15" s="47">
        <f t="shared" si="23"/>
        <v>44488.047039336729</v>
      </c>
      <c r="AD15" s="47">
        <f t="shared" si="24"/>
        <v>51564.247470653296</v>
      </c>
      <c r="AE15" s="47">
        <f t="shared" si="25"/>
        <v>39.74306902103627</v>
      </c>
      <c r="AF15" s="49">
        <f t="shared" si="26"/>
        <v>0.46316485479386127</v>
      </c>
      <c r="AG15" s="47">
        <f>IF(ISBLANK($D15),"",S15*_xlfn.XLOOKUP(Q15,DATA!$B$24:$B$25,DATA!$C$24:$C$25,"error",0,1)/1000)</f>
        <v>12.867792853382609</v>
      </c>
      <c r="AH15" s="47">
        <f>IF(ISBLANK($D15),"",V15*_xlfn.XLOOKUP(Q15,DATA!$B$24:$B$25,DATA!$C$24:$C$25,"error",0,1)/1000)</f>
        <v>5.8455220634529521</v>
      </c>
      <c r="AI15" s="47">
        <f>IF(ISBLANK($D15),"",X15*_xlfn.XLOOKUP(Q15,DATA!$B$24:$B$25,DATA!$C$24:$C$25,"error",0,1)/1000)</f>
        <v>0.11438734500148949</v>
      </c>
      <c r="AJ15" s="47">
        <f>IF(ISBLANK($D15),"",Z15*_xlfn.XLOOKUP(Q15,DATA!$B$24:$B$25,DATA!$C$24:$C$25,"error",0,1)/1000)</f>
        <v>0</v>
      </c>
      <c r="AK15" s="47">
        <f>IF(ISBLANK($D15),"",AB15*_xlfn.XLOOKUP(Q15,DATA!$B$24:$B$25,DATA!$C$24:$C$25,"error",0,1)/1000)</f>
        <v>0</v>
      </c>
      <c r="AL15" s="47">
        <f t="shared" si="5"/>
        <v>5.9599094084544415</v>
      </c>
      <c r="AM15" s="47">
        <f t="shared" si="6"/>
        <v>6.9078834449281672</v>
      </c>
      <c r="AN15" s="47">
        <f t="shared" si="27"/>
        <v>1.3042956271636157</v>
      </c>
      <c r="AO15" s="47">
        <f t="shared" si="28"/>
        <v>0.59250944996724086</v>
      </c>
      <c r="AP15" s="47">
        <f t="shared" si="29"/>
        <v>1.1594444796263498E-2</v>
      </c>
      <c r="AQ15" s="47">
        <f t="shared" si="30"/>
        <v>0</v>
      </c>
      <c r="AR15" s="47">
        <f t="shared" si="31"/>
        <v>0</v>
      </c>
      <c r="AS15" s="47">
        <f t="shared" si="32"/>
        <v>0.60410389476350423</v>
      </c>
      <c r="AT15" s="47">
        <f t="shared" si="33"/>
        <v>0.70019173240011146</v>
      </c>
      <c r="AU15" s="47">
        <f t="shared" si="34"/>
        <v>7.0935991671263521E-2</v>
      </c>
      <c r="AV15" s="47">
        <f t="shared" si="35"/>
        <v>3.2224477743149481E-2</v>
      </c>
      <c r="AW15" s="47">
        <f t="shared" si="36"/>
        <v>6.3058053892984438E-4</v>
      </c>
      <c r="AX15" s="47">
        <f t="shared" si="37"/>
        <v>0</v>
      </c>
      <c r="AY15" s="47">
        <f t="shared" si="38"/>
        <v>0</v>
      </c>
      <c r="AZ15" s="47">
        <f t="shared" si="39"/>
        <v>3.2855058282079318E-2</v>
      </c>
      <c r="BA15" s="47">
        <f t="shared" si="40"/>
        <v>3.8080933389184203E-2</v>
      </c>
      <c r="BB15" s="23">
        <f>IF(V15&gt;0,J15*DATA!$C$4,0)</f>
        <v>74193.600000000006</v>
      </c>
      <c r="BC15" s="23">
        <f>IF(X15&gt;0,N15*_xlfn.XLOOKUP(Burgas!O15,DATA!$B$5:$B$6,DATA!$C$5:$C$6,"error",0,1),0)</f>
        <v>13623.119999999999</v>
      </c>
      <c r="BD15" s="23" t="str">
        <f>IF(Z15&gt;0,(L15-M15)*DATA!$C$7,"0,00 ")</f>
        <v xml:space="preserve">0,00 </v>
      </c>
      <c r="BE15" s="23">
        <f>IF(G15="basement",D15*DATA!$C$8,IF(G15="ground",0,"error"))</f>
        <v>0</v>
      </c>
      <c r="BF15" s="23">
        <f t="shared" si="41"/>
        <v>87816.72</v>
      </c>
      <c r="BG15" s="23">
        <v>1.48</v>
      </c>
      <c r="BH15" s="23">
        <v>1.1000000000000001</v>
      </c>
      <c r="BI15" s="23">
        <f t="shared" si="42"/>
        <v>0.56999999999999995</v>
      </c>
      <c r="BJ15" s="23">
        <v>0.22</v>
      </c>
      <c r="BK15" s="23">
        <f t="shared" si="43"/>
        <v>0.21630769230769231</v>
      </c>
      <c r="BL15" s="23">
        <f t="shared" si="44"/>
        <v>0.12054794520547943</v>
      </c>
      <c r="BM15" s="5">
        <v>1.1000000000000001</v>
      </c>
      <c r="BN15" s="5">
        <f t="shared" si="45"/>
        <v>0.56999999999999995</v>
      </c>
      <c r="BO15" s="50"/>
      <c r="BP15" s="48">
        <f t="shared" si="7"/>
        <v>5541.1500000000005</v>
      </c>
      <c r="BQ15" s="51">
        <f t="shared" si="8"/>
        <v>6</v>
      </c>
      <c r="BR15" s="47">
        <f t="shared" si="46"/>
        <v>1773.1680000000001</v>
      </c>
      <c r="BS15" s="46">
        <f t="shared" si="9"/>
        <v>20.5</v>
      </c>
      <c r="BT15" s="46">
        <f t="shared" si="47"/>
        <v>4432.920000000001</v>
      </c>
      <c r="BU15" s="46">
        <f t="shared" si="10"/>
        <v>83.349786975000015</v>
      </c>
      <c r="BV15" s="46">
        <f t="shared" si="11"/>
        <v>45.486027098076924</v>
      </c>
      <c r="BW15" s="46">
        <f t="shared" si="12"/>
        <v>82.608854870547958</v>
      </c>
      <c r="BX15" s="46">
        <f t="shared" si="13"/>
        <v>83.349786975000015</v>
      </c>
      <c r="BY15" s="46">
        <f t="shared" si="14"/>
        <v>83.349786975000015</v>
      </c>
      <c r="BZ15" s="46">
        <f t="shared" si="15"/>
        <v>96052.294509990024</v>
      </c>
      <c r="CA15" s="46">
        <f t="shared" si="15"/>
        <v>52418.097627823852</v>
      </c>
      <c r="CB15" s="46">
        <f t="shared" si="15"/>
        <v>95198.444352819468</v>
      </c>
      <c r="CC15" s="46">
        <f t="shared" si="15"/>
        <v>96052.294509990024</v>
      </c>
      <c r="CD15" s="46">
        <f t="shared" si="15"/>
        <v>96052.294509990024</v>
      </c>
    </row>
    <row r="16" spans="1:82" s="52" customFormat="1" ht="15" customHeight="1" x14ac:dyDescent="0.35">
      <c r="A16" s="39">
        <v>13</v>
      </c>
      <c r="B16" s="40" t="s">
        <v>125</v>
      </c>
      <c r="C16" s="40" t="s">
        <v>138</v>
      </c>
      <c r="D16" s="41">
        <v>214.4</v>
      </c>
      <c r="E16" s="41">
        <f t="shared" si="16"/>
        <v>1029.1200000000001</v>
      </c>
      <c r="F16" s="41">
        <v>60.4</v>
      </c>
      <c r="G16" s="42" t="s">
        <v>118</v>
      </c>
      <c r="H16" s="43">
        <v>6</v>
      </c>
      <c r="I16" s="44">
        <v>20.5</v>
      </c>
      <c r="J16" s="41">
        <f t="shared" si="17"/>
        <v>990.56000000000006</v>
      </c>
      <c r="K16" s="42" t="s">
        <v>121</v>
      </c>
      <c r="L16" s="44">
        <v>247.64</v>
      </c>
      <c r="M16" s="44">
        <v>86.6</v>
      </c>
      <c r="N16" s="41">
        <v>225.12</v>
      </c>
      <c r="O16" s="45" t="s">
        <v>69</v>
      </c>
      <c r="P16" s="45" t="s">
        <v>120</v>
      </c>
      <c r="Q16" s="45" t="s">
        <v>122</v>
      </c>
      <c r="R16" s="45" t="s">
        <v>864</v>
      </c>
      <c r="S16" s="46">
        <f t="shared" si="18"/>
        <v>66747.465272319998</v>
      </c>
      <c r="T16" s="46">
        <f t="shared" si="0"/>
        <v>64.858777666666654</v>
      </c>
      <c r="U16" s="47">
        <f t="shared" si="19"/>
        <v>66747.465272319998</v>
      </c>
      <c r="V16" s="47">
        <f t="shared" si="1"/>
        <v>0</v>
      </c>
      <c r="W16" s="47">
        <f t="shared" si="20"/>
        <v>52509.685320208067</v>
      </c>
      <c r="X16" s="47">
        <f t="shared" si="2"/>
        <v>14237.77995211193</v>
      </c>
      <c r="Y16" s="48">
        <f t="shared" si="21"/>
        <v>58222.269362320018</v>
      </c>
      <c r="Z16" s="47">
        <f t="shared" si="3"/>
        <v>8525.1959099999804</v>
      </c>
      <c r="AA16" s="48">
        <f t="shared" si="22"/>
        <v>66747.465272319998</v>
      </c>
      <c r="AB16" s="47">
        <f t="shared" si="4"/>
        <v>0</v>
      </c>
      <c r="AC16" s="47">
        <f t="shared" si="23"/>
        <v>22762.975862111911</v>
      </c>
      <c r="AD16" s="47">
        <f t="shared" si="24"/>
        <v>43984.489410208087</v>
      </c>
      <c r="AE16" s="47">
        <f t="shared" si="25"/>
        <v>42.739903422543613</v>
      </c>
      <c r="AF16" s="49">
        <f t="shared" si="26"/>
        <v>0.34103131511050289</v>
      </c>
      <c r="AG16" s="47">
        <f>IF(ISBLANK($D16),"",S16*_xlfn.XLOOKUP(Q16,DATA!$B$24:$B$25,DATA!$C$24:$C$25,"error",0,1)/1000)</f>
        <v>8.9419264890463701</v>
      </c>
      <c r="AH16" s="47">
        <f>IF(ISBLANK($D16),"",V16*_xlfn.XLOOKUP(Q16,DATA!$B$24:$B$25,DATA!$C$24:$C$25,"error",0,1)/1000)</f>
        <v>0</v>
      </c>
      <c r="AI16" s="47">
        <f>IF(ISBLANK($D16),"",X16*_xlfn.XLOOKUP(Q16,DATA!$B$24:$B$25,DATA!$C$24:$C$25,"error",0,1)/1000)</f>
        <v>1.9073860135300074</v>
      </c>
      <c r="AJ16" s="47">
        <f>IF(ISBLANK($D16),"",Z16*_xlfn.XLOOKUP(Q16,DATA!$B$24:$B$25,DATA!$C$24:$C$25,"error",0,1)/1000)</f>
        <v>1.1420909366509187</v>
      </c>
      <c r="AK16" s="47">
        <f>IF(ISBLANK($D16),"",AB16*_xlfn.XLOOKUP(Q16,DATA!$B$24:$B$25,DATA!$C$24:$C$25,"error",0,1)/1000)</f>
        <v>0</v>
      </c>
      <c r="AL16" s="47">
        <f t="shared" si="5"/>
        <v>3.0494769501809262</v>
      </c>
      <c r="AM16" s="47">
        <f t="shared" si="6"/>
        <v>5.8924495388654439</v>
      </c>
      <c r="AN16" s="47">
        <f t="shared" si="27"/>
        <v>0.90636488720097852</v>
      </c>
      <c r="AO16" s="47">
        <f t="shared" si="28"/>
        <v>0</v>
      </c>
      <c r="AP16" s="47">
        <f t="shared" si="29"/>
        <v>0.19333503928035747</v>
      </c>
      <c r="AQ16" s="47">
        <f t="shared" si="30"/>
        <v>0.11576377017177485</v>
      </c>
      <c r="AR16" s="47">
        <f t="shared" si="31"/>
        <v>0</v>
      </c>
      <c r="AS16" s="47">
        <f t="shared" si="32"/>
        <v>0.30909880945213231</v>
      </c>
      <c r="AT16" s="47">
        <f t="shared" si="33"/>
        <v>0.59726607774884621</v>
      </c>
      <c r="AU16" s="47">
        <f t="shared" si="34"/>
        <v>4.9293956638826512E-2</v>
      </c>
      <c r="AV16" s="47">
        <f t="shared" si="35"/>
        <v>0</v>
      </c>
      <c r="AW16" s="47">
        <f t="shared" si="36"/>
        <v>1.0514803891491124E-2</v>
      </c>
      <c r="AX16" s="47">
        <f t="shared" si="37"/>
        <v>6.2959789680479879E-3</v>
      </c>
      <c r="AY16" s="47">
        <f t="shared" si="38"/>
        <v>0</v>
      </c>
      <c r="AZ16" s="47">
        <f t="shared" si="39"/>
        <v>1.6810782859539113E-2</v>
      </c>
      <c r="BA16" s="47">
        <f t="shared" si="40"/>
        <v>3.2483173779287403E-2</v>
      </c>
      <c r="BB16" s="23">
        <f>IF(V16&gt;0,J16*DATA!$C$4,0)</f>
        <v>0</v>
      </c>
      <c r="BC16" s="23">
        <f>IF(X16&gt;0,N16*_xlfn.XLOOKUP(Burgas!O16,DATA!$B$5:$B$6,DATA!$C$5:$C$6,"error",0,1),0)</f>
        <v>10805.76</v>
      </c>
      <c r="BD16" s="23">
        <f>IF(Z16&gt;0,(L16-M16)*DATA!$C$7,"0,00 ")</f>
        <v>24156</v>
      </c>
      <c r="BE16" s="23">
        <f>IF(G16="basement",D16*DATA!$C$8,IF(G16="ground",0,"error"))</f>
        <v>0</v>
      </c>
      <c r="BF16" s="23">
        <f t="shared" si="41"/>
        <v>34961.760000000002</v>
      </c>
      <c r="BG16" s="23">
        <v>0.25</v>
      </c>
      <c r="BH16" s="23">
        <v>2.2380229365207565</v>
      </c>
      <c r="BI16" s="23">
        <f t="shared" si="42"/>
        <v>0.56999999999999995</v>
      </c>
      <c r="BJ16" s="23">
        <v>2.33</v>
      </c>
      <c r="BK16" s="23">
        <f t="shared" si="43"/>
        <v>0.25</v>
      </c>
      <c r="BL16" s="23">
        <f t="shared" si="44"/>
        <v>0.23928112965340181</v>
      </c>
      <c r="BM16" s="5">
        <v>1.1000000000000001</v>
      </c>
      <c r="BN16" s="5">
        <f t="shared" si="45"/>
        <v>0.56999999999999995</v>
      </c>
      <c r="BO16" s="50"/>
      <c r="BP16" s="48">
        <f t="shared" si="7"/>
        <v>4395.2</v>
      </c>
      <c r="BQ16" s="51">
        <f t="shared" si="8"/>
        <v>6</v>
      </c>
      <c r="BR16" s="47">
        <f t="shared" si="46"/>
        <v>1406.4639999999999</v>
      </c>
      <c r="BS16" s="46">
        <f t="shared" si="9"/>
        <v>20.5</v>
      </c>
      <c r="BT16" s="46">
        <f t="shared" si="47"/>
        <v>3516.16</v>
      </c>
      <c r="BU16" s="46">
        <f t="shared" si="10"/>
        <v>57.920396799999999</v>
      </c>
      <c r="BV16" s="46">
        <f t="shared" si="11"/>
        <v>57.920396799999999</v>
      </c>
      <c r="BW16" s="46">
        <f t="shared" si="12"/>
        <v>45.565502707573813</v>
      </c>
      <c r="BX16" s="46">
        <f t="shared" si="13"/>
        <v>50.52262180000001</v>
      </c>
      <c r="BY16" s="46">
        <f t="shared" si="14"/>
        <v>57.920396799999999</v>
      </c>
      <c r="BZ16" s="46">
        <f t="shared" si="15"/>
        <v>66747.465272319998</v>
      </c>
      <c r="CA16" s="46">
        <f t="shared" si="15"/>
        <v>66747.465272319998</v>
      </c>
      <c r="CB16" s="46">
        <f t="shared" si="15"/>
        <v>52509.685320208067</v>
      </c>
      <c r="CC16" s="46">
        <f t="shared" si="15"/>
        <v>58222.269362320018</v>
      </c>
      <c r="CD16" s="46">
        <f t="shared" si="15"/>
        <v>66747.465272319998</v>
      </c>
    </row>
    <row r="17" spans="1:82" s="52" customFormat="1" ht="15" customHeight="1" x14ac:dyDescent="0.35">
      <c r="A17" s="39">
        <v>14</v>
      </c>
      <c r="B17" s="40" t="s">
        <v>125</v>
      </c>
      <c r="C17" s="40" t="s">
        <v>139</v>
      </c>
      <c r="D17" s="41">
        <v>174.5</v>
      </c>
      <c r="E17" s="41">
        <f t="shared" si="16"/>
        <v>977.19999999999993</v>
      </c>
      <c r="F17" s="41">
        <v>53</v>
      </c>
      <c r="G17" s="42" t="s">
        <v>118</v>
      </c>
      <c r="H17" s="43">
        <v>7</v>
      </c>
      <c r="I17" s="44">
        <v>22.25</v>
      </c>
      <c r="J17" s="41">
        <f t="shared" si="17"/>
        <v>943.4</v>
      </c>
      <c r="K17" s="42" t="s">
        <v>120</v>
      </c>
      <c r="L17" s="44">
        <v>235.85</v>
      </c>
      <c r="M17" s="44">
        <v>212.3</v>
      </c>
      <c r="N17" s="41">
        <v>183.22499999999999</v>
      </c>
      <c r="O17" s="45" t="s">
        <v>69</v>
      </c>
      <c r="P17" s="45" t="s">
        <v>120</v>
      </c>
      <c r="Q17" s="45" t="s">
        <v>122</v>
      </c>
      <c r="R17" s="45" t="s">
        <v>864</v>
      </c>
      <c r="S17" s="46">
        <f t="shared" si="18"/>
        <v>87589.69606047502</v>
      </c>
      <c r="T17" s="46">
        <f t="shared" si="0"/>
        <v>89.633336124104616</v>
      </c>
      <c r="U17" s="47">
        <f t="shared" si="19"/>
        <v>51526.038453736539</v>
      </c>
      <c r="V17" s="47">
        <f t="shared" si="1"/>
        <v>36063.657606738481</v>
      </c>
      <c r="W17" s="47">
        <f t="shared" si="20"/>
        <v>76001.577582660029</v>
      </c>
      <c r="X17" s="47">
        <f t="shared" si="2"/>
        <v>11588.118477814991</v>
      </c>
      <c r="Y17" s="48">
        <f t="shared" si="21"/>
        <v>86342.997329225022</v>
      </c>
      <c r="Z17" s="47">
        <f t="shared" si="3"/>
        <v>1246.6987312499987</v>
      </c>
      <c r="AA17" s="48">
        <f t="shared" si="22"/>
        <v>87589.69606047502</v>
      </c>
      <c r="AB17" s="47">
        <f t="shared" si="4"/>
        <v>0</v>
      </c>
      <c r="AC17" s="47">
        <f t="shared" si="23"/>
        <v>48898.474815803471</v>
      </c>
      <c r="AD17" s="47">
        <f t="shared" si="24"/>
        <v>38691.221244671549</v>
      </c>
      <c r="AE17" s="47">
        <f t="shared" si="25"/>
        <v>39.593963615095738</v>
      </c>
      <c r="AF17" s="49">
        <f t="shared" si="26"/>
        <v>0.55826743344379492</v>
      </c>
      <c r="AG17" s="47">
        <f>IF(ISBLANK($D17),"",S17*_xlfn.XLOOKUP(Q17,DATA!$B$24:$B$25,DATA!$C$24:$C$25,"error",0,1)/1000)</f>
        <v>11.734087881468687</v>
      </c>
      <c r="AH17" s="47">
        <f>IF(ISBLANK($D17),"",V17*_xlfn.XLOOKUP(Q17,DATA!$B$24:$B$25,DATA!$C$24:$C$25,"error",0,1)/1000)</f>
        <v>4.8313231660547347</v>
      </c>
      <c r="AI17" s="47">
        <f>IF(ISBLANK($D17),"",X17*_xlfn.XLOOKUP(Q17,DATA!$B$24:$B$25,DATA!$C$24:$C$25,"error",0,1)/1000)</f>
        <v>1.5524200529896761</v>
      </c>
      <c r="AJ17" s="47">
        <f>IF(ISBLANK($D17),"",Z17*_xlfn.XLOOKUP(Q17,DATA!$B$24:$B$25,DATA!$C$24:$C$25,"error",0,1)/1000)</f>
        <v>0.16701590634705146</v>
      </c>
      <c r="AK17" s="47">
        <f>IF(ISBLANK($D17),"",AB17*_xlfn.XLOOKUP(Q17,DATA!$B$24:$B$25,DATA!$C$24:$C$25,"error",0,1)/1000)</f>
        <v>0</v>
      </c>
      <c r="AL17" s="47">
        <f t="shared" si="5"/>
        <v>6.5507591253914628</v>
      </c>
      <c r="AM17" s="47">
        <f t="shared" si="6"/>
        <v>5.1833287560772243</v>
      </c>
      <c r="AN17" s="47">
        <f t="shared" si="27"/>
        <v>1.1893818688983613</v>
      </c>
      <c r="AO17" s="47">
        <f t="shared" si="28"/>
        <v>0.48970897734361424</v>
      </c>
      <c r="AP17" s="47">
        <f t="shared" si="29"/>
        <v>0.15735524419040303</v>
      </c>
      <c r="AQ17" s="47">
        <f t="shared" si="30"/>
        <v>1.6928941800455174E-2</v>
      </c>
      <c r="AR17" s="47">
        <f t="shared" si="31"/>
        <v>0</v>
      </c>
      <c r="AS17" s="47">
        <f t="shared" si="32"/>
        <v>0.66399316333447245</v>
      </c>
      <c r="AT17" s="47">
        <f t="shared" si="33"/>
        <v>0.52538870556388884</v>
      </c>
      <c r="AU17" s="47">
        <f t="shared" si="34"/>
        <v>6.4686241822033128E-2</v>
      </c>
      <c r="AV17" s="47">
        <f t="shared" si="35"/>
        <v>2.6633526337685048E-2</v>
      </c>
      <c r="AW17" s="47">
        <f t="shared" si="36"/>
        <v>8.5579910404160568E-3</v>
      </c>
      <c r="AX17" s="47">
        <f t="shared" si="37"/>
        <v>9.2070482300999929E-4</v>
      </c>
      <c r="AY17" s="47">
        <f t="shared" si="38"/>
        <v>0</v>
      </c>
      <c r="AZ17" s="47">
        <f t="shared" si="39"/>
        <v>3.6112222201111099E-2</v>
      </c>
      <c r="BA17" s="47">
        <f t="shared" si="40"/>
        <v>2.8574019620922028E-2</v>
      </c>
      <c r="BB17" s="23">
        <f>IF(V17&gt;0,J17*DATA!$C$4,0)</f>
        <v>61321</v>
      </c>
      <c r="BC17" s="23">
        <f>IF(X17&gt;0,N17*_xlfn.XLOOKUP(Burgas!O17,DATA!$B$5:$B$6,DATA!$C$5:$C$6,"error",0,1),0)</f>
        <v>8794.7999999999993</v>
      </c>
      <c r="BD17" s="23">
        <f>IF(Z17&gt;0,(L17-M17)*DATA!$C$7,"0,00 ")</f>
        <v>3532.4999999999973</v>
      </c>
      <c r="BE17" s="23">
        <f>IF(G17="basement",D17*DATA!$C$8,IF(G17="ground",0,"error"))</f>
        <v>0</v>
      </c>
      <c r="BF17" s="23">
        <f t="shared" si="41"/>
        <v>73648.3</v>
      </c>
      <c r="BG17" s="23">
        <v>1.48</v>
      </c>
      <c r="BH17" s="23">
        <v>1.2747403010387959</v>
      </c>
      <c r="BI17" s="23">
        <f t="shared" si="42"/>
        <v>0.56999999999999995</v>
      </c>
      <c r="BJ17" s="23">
        <v>2.33</v>
      </c>
      <c r="BK17" s="23">
        <f t="shared" si="43"/>
        <v>0.21630769230769231</v>
      </c>
      <c r="BL17" s="23">
        <f t="shared" si="44"/>
        <v>0.23928112965340181</v>
      </c>
      <c r="BM17" s="5">
        <v>1.1000000000000001</v>
      </c>
      <c r="BN17" s="5">
        <f t="shared" si="45"/>
        <v>0.56999999999999995</v>
      </c>
      <c r="BO17" s="50"/>
      <c r="BP17" s="48">
        <f t="shared" si="7"/>
        <v>3882.625</v>
      </c>
      <c r="BQ17" s="51">
        <f t="shared" si="8"/>
        <v>7</v>
      </c>
      <c r="BR17" s="47">
        <f t="shared" si="46"/>
        <v>1242.44</v>
      </c>
      <c r="BS17" s="46">
        <f t="shared" si="9"/>
        <v>22.25</v>
      </c>
      <c r="BT17" s="46">
        <f t="shared" si="47"/>
        <v>3106.1000000000004</v>
      </c>
      <c r="BU17" s="46">
        <f t="shared" si="10"/>
        <v>76.00633118750001</v>
      </c>
      <c r="BV17" s="46">
        <f t="shared" si="11"/>
        <v>44.711938956730769</v>
      </c>
      <c r="BW17" s="46">
        <f t="shared" si="12"/>
        <v>65.950692105744551</v>
      </c>
      <c r="BX17" s="46">
        <f t="shared" si="13"/>
        <v>74.924503062500008</v>
      </c>
      <c r="BY17" s="46">
        <f t="shared" si="14"/>
        <v>76.00633118750001</v>
      </c>
      <c r="BZ17" s="46">
        <f t="shared" si="15"/>
        <v>87589.69606047502</v>
      </c>
      <c r="CA17" s="46">
        <f t="shared" si="15"/>
        <v>51526.038453736539</v>
      </c>
      <c r="CB17" s="46">
        <f t="shared" si="15"/>
        <v>76001.577582660029</v>
      </c>
      <c r="CC17" s="46">
        <f t="shared" si="15"/>
        <v>86342.997329225022</v>
      </c>
      <c r="CD17" s="46">
        <f t="shared" si="15"/>
        <v>87589.69606047502</v>
      </c>
    </row>
    <row r="18" spans="1:82" s="52" customFormat="1" ht="15" customHeight="1" x14ac:dyDescent="0.35">
      <c r="A18" s="39">
        <v>15</v>
      </c>
      <c r="B18" s="40" t="s">
        <v>125</v>
      </c>
      <c r="C18" s="40" t="s">
        <v>140</v>
      </c>
      <c r="D18" s="41">
        <v>119.6</v>
      </c>
      <c r="E18" s="41">
        <f t="shared" si="16"/>
        <v>478.40000000000003</v>
      </c>
      <c r="F18" s="41">
        <v>49.8</v>
      </c>
      <c r="G18" s="42" t="s">
        <v>118</v>
      </c>
      <c r="H18" s="43">
        <v>5</v>
      </c>
      <c r="I18" s="44">
        <v>17.5</v>
      </c>
      <c r="J18" s="41">
        <f t="shared" si="17"/>
        <v>697.2</v>
      </c>
      <c r="K18" s="42" t="s">
        <v>120</v>
      </c>
      <c r="L18" s="44">
        <v>174.3</v>
      </c>
      <c r="M18" s="44">
        <v>139.5</v>
      </c>
      <c r="N18" s="41">
        <v>125.58</v>
      </c>
      <c r="O18" s="45" t="s">
        <v>69</v>
      </c>
      <c r="P18" s="45" t="s">
        <v>120</v>
      </c>
      <c r="Q18" s="45" t="s">
        <v>122</v>
      </c>
      <c r="R18" s="45" t="s">
        <v>864</v>
      </c>
      <c r="S18" s="46">
        <f t="shared" si="18"/>
        <v>60590.996044179999</v>
      </c>
      <c r="T18" s="46">
        <f t="shared" si="0"/>
        <v>126.65341982479096</v>
      </c>
      <c r="U18" s="47">
        <f t="shared" si="19"/>
        <v>33938.905644118466</v>
      </c>
      <c r="V18" s="47">
        <f t="shared" si="1"/>
        <v>26652.090400061534</v>
      </c>
      <c r="W18" s="47">
        <f t="shared" si="20"/>
        <v>52648.652376863836</v>
      </c>
      <c r="X18" s="47">
        <f t="shared" si="2"/>
        <v>7942.3436673161632</v>
      </c>
      <c r="Y18" s="48">
        <f t="shared" si="21"/>
        <v>58748.740594180003</v>
      </c>
      <c r="Z18" s="47">
        <f t="shared" si="3"/>
        <v>1842.2554499999969</v>
      </c>
      <c r="AA18" s="48">
        <f t="shared" si="22"/>
        <v>60590.996044179999</v>
      </c>
      <c r="AB18" s="47">
        <f t="shared" si="4"/>
        <v>0</v>
      </c>
      <c r="AC18" s="47">
        <f t="shared" si="23"/>
        <v>36436.689517377694</v>
      </c>
      <c r="AD18" s="47">
        <f t="shared" si="24"/>
        <v>24154.306526802306</v>
      </c>
      <c r="AE18" s="47">
        <f t="shared" si="25"/>
        <v>50.489771168065019</v>
      </c>
      <c r="AF18" s="49">
        <f t="shared" si="26"/>
        <v>0.60135485296874536</v>
      </c>
      <c r="AG18" s="47">
        <f>IF(ISBLANK($D18),"",S18*_xlfn.XLOOKUP(Q18,DATA!$B$24:$B$25,DATA!$C$24:$C$25,"error",0,1)/1000)</f>
        <v>8.1171656528782101</v>
      </c>
      <c r="AH18" s="47">
        <f>IF(ISBLANK($D18),"",V18*_xlfn.XLOOKUP(Q18,DATA!$B$24:$B$25,DATA!$C$24:$C$25,"error",0,1)/1000)</f>
        <v>3.5704881401031994</v>
      </c>
      <c r="AI18" s="47">
        <f>IF(ISBLANK($D18),"",X18*_xlfn.XLOOKUP(Q18,DATA!$B$24:$B$25,DATA!$C$24:$C$25,"error",0,1)/1000)</f>
        <v>1.0640082426221487</v>
      </c>
      <c r="AJ18" s="47">
        <f>IF(ISBLANK($D18),"",Z18*_xlfn.XLOOKUP(Q18,DATA!$B$24:$B$25,DATA!$C$24:$C$25,"error",0,1)/1000)</f>
        <v>0.24680057498417782</v>
      </c>
      <c r="AK18" s="47">
        <f>IF(ISBLANK($D18),"",AB18*_xlfn.XLOOKUP(Q18,DATA!$B$24:$B$25,DATA!$C$24:$C$25,"error",0,1)/1000)</f>
        <v>0</v>
      </c>
      <c r="AL18" s="47">
        <f t="shared" si="5"/>
        <v>4.8812969577095258</v>
      </c>
      <c r="AM18" s="47">
        <f t="shared" si="6"/>
        <v>3.2358686951686844</v>
      </c>
      <c r="AN18" s="47">
        <f t="shared" si="27"/>
        <v>0.82276609412690771</v>
      </c>
      <c r="AO18" s="47">
        <f t="shared" si="28"/>
        <v>0.36190915730757645</v>
      </c>
      <c r="AP18" s="47">
        <f t="shared" si="29"/>
        <v>0.10784921034482618</v>
      </c>
      <c r="AQ18" s="47">
        <f t="shared" si="30"/>
        <v>2.5016015908952853E-2</v>
      </c>
      <c r="AR18" s="47">
        <f t="shared" si="31"/>
        <v>0</v>
      </c>
      <c r="AS18" s="47">
        <f t="shared" si="32"/>
        <v>0.4947743835613555</v>
      </c>
      <c r="AT18" s="47">
        <f t="shared" si="33"/>
        <v>0.32799171056555221</v>
      </c>
      <c r="AU18" s="47">
        <f t="shared" si="34"/>
        <v>4.474731616428472E-2</v>
      </c>
      <c r="AV18" s="47">
        <f t="shared" si="35"/>
        <v>1.9682949504594024E-2</v>
      </c>
      <c r="AW18" s="47">
        <f t="shared" si="36"/>
        <v>5.8655342603653789E-3</v>
      </c>
      <c r="AX18" s="47">
        <f t="shared" si="37"/>
        <v>1.3605319677599983E-3</v>
      </c>
      <c r="AY18" s="47">
        <f t="shared" si="38"/>
        <v>0</v>
      </c>
      <c r="AZ18" s="47">
        <f t="shared" si="39"/>
        <v>2.69090157327194E-2</v>
      </c>
      <c r="BA18" s="47">
        <f t="shared" si="40"/>
        <v>1.783830043156532E-2</v>
      </c>
      <c r="BB18" s="23">
        <f>IF(V18&gt;0,J18*DATA!$C$4,0)</f>
        <v>45318</v>
      </c>
      <c r="BC18" s="23">
        <f>IF(X18&gt;0,N18*_xlfn.XLOOKUP(Burgas!O18,DATA!$B$5:$B$6,DATA!$C$5:$C$6,"error",0,1),0)</f>
        <v>6027.84</v>
      </c>
      <c r="BD18" s="23">
        <f>IF(Z18&gt;0,(L18-M18)*DATA!$C$7,"0,00 ")</f>
        <v>5220.0000000000018</v>
      </c>
      <c r="BE18" s="23">
        <f>IF(G18="basement",D18*DATA!$C$8,IF(G18="ground",0,"error"))</f>
        <v>0</v>
      </c>
      <c r="BF18" s="23">
        <f t="shared" si="41"/>
        <v>56565.84</v>
      </c>
      <c r="BG18" s="23">
        <v>1.48</v>
      </c>
      <c r="BH18" s="23">
        <v>1.449397590361446</v>
      </c>
      <c r="BI18" s="23">
        <f t="shared" si="42"/>
        <v>0.56999999999999995</v>
      </c>
      <c r="BJ18" s="23">
        <v>2.33</v>
      </c>
      <c r="BK18" s="23">
        <f t="shared" si="43"/>
        <v>0.21630769230769231</v>
      </c>
      <c r="BL18" s="23">
        <f t="shared" si="44"/>
        <v>0.23928112965340181</v>
      </c>
      <c r="BM18" s="5">
        <v>1.1000000000000001</v>
      </c>
      <c r="BN18" s="5">
        <f t="shared" si="45"/>
        <v>0.56999999999999995</v>
      </c>
      <c r="BO18" s="50"/>
      <c r="BP18" s="48">
        <f t="shared" si="7"/>
        <v>2093</v>
      </c>
      <c r="BQ18" s="51">
        <f t="shared" si="8"/>
        <v>5</v>
      </c>
      <c r="BR18" s="47">
        <f t="shared" si="46"/>
        <v>669.76</v>
      </c>
      <c r="BS18" s="46">
        <f t="shared" si="9"/>
        <v>17.5</v>
      </c>
      <c r="BT18" s="46">
        <f t="shared" si="47"/>
        <v>1674.4</v>
      </c>
      <c r="BU18" s="46">
        <f t="shared" si="10"/>
        <v>52.578094449999995</v>
      </c>
      <c r="BV18" s="46">
        <f t="shared" si="11"/>
        <v>29.450629680769232</v>
      </c>
      <c r="BW18" s="46">
        <f t="shared" si="12"/>
        <v>45.686091961874205</v>
      </c>
      <c r="BX18" s="46">
        <f t="shared" si="13"/>
        <v>50.979469449999996</v>
      </c>
      <c r="BY18" s="46">
        <f t="shared" si="14"/>
        <v>52.578094449999995</v>
      </c>
      <c r="BZ18" s="46">
        <f t="shared" si="15"/>
        <v>60590.996044179999</v>
      </c>
      <c r="CA18" s="46">
        <f t="shared" si="15"/>
        <v>33938.905644118466</v>
      </c>
      <c r="CB18" s="46">
        <f t="shared" si="15"/>
        <v>52648.652376863836</v>
      </c>
      <c r="CC18" s="46">
        <f t="shared" si="15"/>
        <v>58748.740594180003</v>
      </c>
      <c r="CD18" s="46">
        <f t="shared" si="15"/>
        <v>60590.996044179999</v>
      </c>
    </row>
    <row r="19" spans="1:82" s="52" customFormat="1" ht="15" customHeight="1" x14ac:dyDescent="0.35">
      <c r="A19" s="39">
        <v>16</v>
      </c>
      <c r="B19" s="40" t="s">
        <v>125</v>
      </c>
      <c r="C19" s="40" t="s">
        <v>141</v>
      </c>
      <c r="D19" s="41">
        <v>212.8</v>
      </c>
      <c r="E19" s="41">
        <f t="shared" si="16"/>
        <v>1021.44</v>
      </c>
      <c r="F19" s="41">
        <v>60</v>
      </c>
      <c r="G19" s="42" t="s">
        <v>118</v>
      </c>
      <c r="H19" s="43">
        <v>6</v>
      </c>
      <c r="I19" s="44">
        <v>20.5</v>
      </c>
      <c r="J19" s="41">
        <f t="shared" si="17"/>
        <v>984</v>
      </c>
      <c r="K19" s="42" t="s">
        <v>120</v>
      </c>
      <c r="L19" s="44">
        <v>246</v>
      </c>
      <c r="M19" s="44">
        <v>184.5</v>
      </c>
      <c r="N19" s="41">
        <v>223.44000000000003</v>
      </c>
      <c r="O19" s="45" t="s">
        <v>69</v>
      </c>
      <c r="P19" s="45" t="s">
        <v>120</v>
      </c>
      <c r="Q19" s="45" t="s">
        <v>122</v>
      </c>
      <c r="R19" s="45" t="s">
        <v>864</v>
      </c>
      <c r="S19" s="46">
        <f t="shared" si="18"/>
        <v>97669.48724834001</v>
      </c>
      <c r="T19" s="46">
        <f t="shared" si="0"/>
        <v>95.619407158854173</v>
      </c>
      <c r="U19" s="47">
        <f t="shared" si="19"/>
        <v>60053.800280955395</v>
      </c>
      <c r="V19" s="47">
        <f t="shared" si="1"/>
        <v>37615.686967384616</v>
      </c>
      <c r="W19" s="47">
        <f t="shared" si="20"/>
        <v>83537.959385422932</v>
      </c>
      <c r="X19" s="47">
        <f t="shared" si="2"/>
        <v>14131.527862917079</v>
      </c>
      <c r="Y19" s="48">
        <f t="shared" si="21"/>
        <v>94413.777185840008</v>
      </c>
      <c r="Z19" s="47">
        <f t="shared" si="3"/>
        <v>3255.7100625000021</v>
      </c>
      <c r="AA19" s="48">
        <f t="shared" si="22"/>
        <v>97669.48724834001</v>
      </c>
      <c r="AB19" s="47">
        <f t="shared" si="4"/>
        <v>0</v>
      </c>
      <c r="AC19" s="47">
        <f t="shared" si="23"/>
        <v>55002.924892801697</v>
      </c>
      <c r="AD19" s="47">
        <f t="shared" si="24"/>
        <v>42666.562355538314</v>
      </c>
      <c r="AE19" s="47">
        <f t="shared" si="25"/>
        <v>41.770992281032967</v>
      </c>
      <c r="AF19" s="49">
        <f t="shared" si="26"/>
        <v>0.56315361575461254</v>
      </c>
      <c r="AG19" s="47">
        <f>IF(ISBLANK($D19),"",S19*_xlfn.XLOOKUP(Q19,DATA!$B$24:$B$25,DATA!$C$24:$C$25,"error",0,1)/1000)</f>
        <v>13.084442557246975</v>
      </c>
      <c r="AH19" s="47">
        <f>IF(ISBLANK($D19),"",V19*_xlfn.XLOOKUP(Q19,DATA!$B$24:$B$25,DATA!$C$24:$C$25,"error",0,1)/1000)</f>
        <v>5.0392431581490946</v>
      </c>
      <c r="AI19" s="47">
        <f>IF(ISBLANK($D19),"",X19*_xlfn.XLOOKUP(Q19,DATA!$B$24:$B$25,DATA!$C$24:$C$25,"error",0,1)/1000)</f>
        <v>1.893151789548442</v>
      </c>
      <c r="AJ19" s="47">
        <f>IF(ISBLANK($D19),"",Z19*_xlfn.XLOOKUP(Q19,DATA!$B$24:$B$25,DATA!$C$24:$C$25,"error",0,1)/1000)</f>
        <v>0.43615618854962562</v>
      </c>
      <c r="AK19" s="47">
        <f>IF(ISBLANK($D19),"",AB19*_xlfn.XLOOKUP(Q19,DATA!$B$24:$B$25,DATA!$C$24:$C$25,"error",0,1)/1000)</f>
        <v>0</v>
      </c>
      <c r="AL19" s="47">
        <f t="shared" si="5"/>
        <v>7.3685511362471621</v>
      </c>
      <c r="AM19" s="47">
        <f t="shared" si="6"/>
        <v>5.7158914209998128</v>
      </c>
      <c r="AN19" s="47">
        <f t="shared" si="27"/>
        <v>1.3262555129494911</v>
      </c>
      <c r="AO19" s="47">
        <f t="shared" si="28"/>
        <v>0.51078400859244877</v>
      </c>
      <c r="AP19" s="47">
        <f t="shared" si="29"/>
        <v>0.19189224047975795</v>
      </c>
      <c r="AQ19" s="47">
        <f t="shared" si="30"/>
        <v>4.4209338459787466E-2</v>
      </c>
      <c r="AR19" s="47">
        <f t="shared" si="31"/>
        <v>0</v>
      </c>
      <c r="AS19" s="47">
        <f t="shared" si="32"/>
        <v>0.7468855875319943</v>
      </c>
      <c r="AT19" s="47">
        <f t="shared" si="33"/>
        <v>0.57936992541749677</v>
      </c>
      <c r="AU19" s="47">
        <f t="shared" si="34"/>
        <v>7.2130311611288397E-2</v>
      </c>
      <c r="AV19" s="47">
        <f t="shared" si="35"/>
        <v>2.7779722192370227E-2</v>
      </c>
      <c r="AW19" s="47">
        <f t="shared" si="36"/>
        <v>1.0436335205733737E-2</v>
      </c>
      <c r="AX19" s="47">
        <f t="shared" si="37"/>
        <v>2.4043883913000027E-3</v>
      </c>
      <c r="AY19" s="47">
        <f t="shared" si="38"/>
        <v>0</v>
      </c>
      <c r="AZ19" s="47">
        <f t="shared" si="39"/>
        <v>4.0620445789403964E-2</v>
      </c>
      <c r="BA19" s="47">
        <f t="shared" si="40"/>
        <v>3.1509865821884434E-2</v>
      </c>
      <c r="BB19" s="23">
        <f>IF(V19&gt;0,J19*DATA!$C$4,0)</f>
        <v>63960</v>
      </c>
      <c r="BC19" s="23">
        <f>IF(X19&gt;0,N19*_xlfn.XLOOKUP(Burgas!O19,DATA!$B$5:$B$6,DATA!$C$5:$C$6,"error",0,1),0)</f>
        <v>10725.12</v>
      </c>
      <c r="BD19" s="23">
        <f>IF(Z19&gt;0,(L19-M19)*DATA!$C$7,"0,00 ")</f>
        <v>9225</v>
      </c>
      <c r="BE19" s="23">
        <f>IF(G19="basement",D19*DATA!$C$8,IF(G19="ground",0,"error"))</f>
        <v>0</v>
      </c>
      <c r="BF19" s="23">
        <f t="shared" si="41"/>
        <v>83910.12</v>
      </c>
      <c r="BG19" s="23">
        <v>1.48</v>
      </c>
      <c r="BH19" s="23">
        <v>1.5375000000000001</v>
      </c>
      <c r="BI19" s="23">
        <f t="shared" si="42"/>
        <v>0.56999999999999995</v>
      </c>
      <c r="BJ19" s="23">
        <v>2.33</v>
      </c>
      <c r="BK19" s="23">
        <f t="shared" si="43"/>
        <v>0.21630769230769231</v>
      </c>
      <c r="BL19" s="23">
        <f t="shared" si="44"/>
        <v>0.23928112965340181</v>
      </c>
      <c r="BM19" s="5">
        <v>1.1000000000000001</v>
      </c>
      <c r="BN19" s="5">
        <f t="shared" si="45"/>
        <v>0.56999999999999995</v>
      </c>
      <c r="BO19" s="50"/>
      <c r="BP19" s="48">
        <f t="shared" si="7"/>
        <v>4362.4000000000005</v>
      </c>
      <c r="BQ19" s="51">
        <f t="shared" si="8"/>
        <v>6</v>
      </c>
      <c r="BR19" s="47">
        <f t="shared" si="46"/>
        <v>1395.9680000000003</v>
      </c>
      <c r="BS19" s="46">
        <f t="shared" si="9"/>
        <v>20.5</v>
      </c>
      <c r="BT19" s="46">
        <f t="shared" si="47"/>
        <v>3489.9200000000005</v>
      </c>
      <c r="BU19" s="46">
        <f t="shared" si="10"/>
        <v>84.753112850000008</v>
      </c>
      <c r="BV19" s="46">
        <f t="shared" si="11"/>
        <v>52.1119405423077</v>
      </c>
      <c r="BW19" s="46">
        <f t="shared" si="12"/>
        <v>72.490419459756097</v>
      </c>
      <c r="BX19" s="46">
        <f t="shared" si="13"/>
        <v>81.927956600000002</v>
      </c>
      <c r="BY19" s="46">
        <f t="shared" si="14"/>
        <v>84.753112850000008</v>
      </c>
      <c r="BZ19" s="46">
        <f t="shared" si="15"/>
        <v>97669.48724834001</v>
      </c>
      <c r="CA19" s="46">
        <f t="shared" si="15"/>
        <v>60053.800280955395</v>
      </c>
      <c r="CB19" s="46">
        <f t="shared" si="15"/>
        <v>83537.959385422932</v>
      </c>
      <c r="CC19" s="46">
        <f t="shared" si="15"/>
        <v>94413.777185840008</v>
      </c>
      <c r="CD19" s="46">
        <f t="shared" si="15"/>
        <v>97669.48724834001</v>
      </c>
    </row>
    <row r="20" spans="1:82" s="52" customFormat="1" ht="15" customHeight="1" x14ac:dyDescent="0.35">
      <c r="A20" s="39">
        <v>17</v>
      </c>
      <c r="B20" s="40" t="s">
        <v>125</v>
      </c>
      <c r="C20" s="40" t="s">
        <v>142</v>
      </c>
      <c r="D20" s="41">
        <v>252.9</v>
      </c>
      <c r="E20" s="41">
        <f t="shared" si="16"/>
        <v>1213.92</v>
      </c>
      <c r="F20" s="41">
        <v>44.2</v>
      </c>
      <c r="G20" s="42" t="s">
        <v>118</v>
      </c>
      <c r="H20" s="43">
        <v>6</v>
      </c>
      <c r="I20" s="44">
        <v>20.5</v>
      </c>
      <c r="J20" s="41">
        <f t="shared" si="17"/>
        <v>723.88</v>
      </c>
      <c r="K20" s="42" t="s">
        <v>120</v>
      </c>
      <c r="L20" s="44">
        <v>182.22</v>
      </c>
      <c r="M20" s="44">
        <v>72.900000000000006</v>
      </c>
      <c r="N20" s="41">
        <v>265.54500000000002</v>
      </c>
      <c r="O20" s="45" t="s">
        <v>69</v>
      </c>
      <c r="P20" s="45" t="s">
        <v>120</v>
      </c>
      <c r="Q20" s="45" t="s">
        <v>122</v>
      </c>
      <c r="R20" s="45" t="s">
        <v>864</v>
      </c>
      <c r="S20" s="46">
        <f t="shared" si="18"/>
        <v>94380.104648445005</v>
      </c>
      <c r="T20" s="46">
        <f t="shared" si="0"/>
        <v>77.748207994303584</v>
      </c>
      <c r="U20" s="47">
        <f t="shared" si="19"/>
        <v>66708.109239958867</v>
      </c>
      <c r="V20" s="47">
        <f t="shared" si="1"/>
        <v>27671.995408486138</v>
      </c>
      <c r="W20" s="47">
        <f t="shared" si="20"/>
        <v>77585.633800081632</v>
      </c>
      <c r="X20" s="47">
        <f t="shared" si="2"/>
        <v>16794.470848363373</v>
      </c>
      <c r="Y20" s="48">
        <f t="shared" si="21"/>
        <v>88592.881493445035</v>
      </c>
      <c r="Z20" s="47">
        <f t="shared" si="3"/>
        <v>5787.2231549999706</v>
      </c>
      <c r="AA20" s="48">
        <f t="shared" si="22"/>
        <v>94380.104648445005</v>
      </c>
      <c r="AB20" s="47">
        <f t="shared" si="4"/>
        <v>0</v>
      </c>
      <c r="AC20" s="47">
        <f t="shared" si="23"/>
        <v>50253.689411849482</v>
      </c>
      <c r="AD20" s="47">
        <f t="shared" si="24"/>
        <v>44126.415236595523</v>
      </c>
      <c r="AE20" s="47">
        <f t="shared" si="25"/>
        <v>36.350348652790565</v>
      </c>
      <c r="AF20" s="49">
        <f t="shared" si="26"/>
        <v>0.53246062397407457</v>
      </c>
      <c r="AG20" s="47">
        <f>IF(ISBLANK($D20),"",S20*_xlfn.XLOOKUP(Q20,DATA!$B$24:$B$25,DATA!$C$24:$C$25,"error",0,1)/1000)</f>
        <v>12.643775375615331</v>
      </c>
      <c r="AH20" s="47">
        <f>IF(ISBLANK($D20),"",V20*_xlfn.XLOOKUP(Q20,DATA!$B$24:$B$25,DATA!$C$24:$C$25,"error",0,1)/1000)</f>
        <v>3.7071212777652081</v>
      </c>
      <c r="AI20" s="47">
        <f>IF(ISBLANK($D20),"",X20*_xlfn.XLOOKUP(Q20,DATA!$B$24:$B$25,DATA!$C$24:$C$25,"error",0,1)/1000)</f>
        <v>2.2498970280864685</v>
      </c>
      <c r="AJ20" s="47">
        <f>IF(ISBLANK($D20),"",Z20*_xlfn.XLOOKUP(Q20,DATA!$B$24:$B$25,DATA!$C$24:$C$25,"error",0,1)/1000)</f>
        <v>0.77529422003650073</v>
      </c>
      <c r="AK20" s="47">
        <f>IF(ISBLANK($D20),"",AB20*_xlfn.XLOOKUP(Q20,DATA!$B$24:$B$25,DATA!$C$24:$C$25,"error",0,1)/1000)</f>
        <v>0</v>
      </c>
      <c r="AL20" s="47">
        <f t="shared" si="5"/>
        <v>6.7323125258881769</v>
      </c>
      <c r="AM20" s="47">
        <f t="shared" si="6"/>
        <v>5.9114628497271537</v>
      </c>
      <c r="AN20" s="47">
        <f t="shared" si="27"/>
        <v>1.2815889345715543</v>
      </c>
      <c r="AO20" s="47">
        <f t="shared" si="28"/>
        <v>0.37575846355681058</v>
      </c>
      <c r="AP20" s="47">
        <f t="shared" si="29"/>
        <v>0.22805238541978734</v>
      </c>
      <c r="AQ20" s="47">
        <f t="shared" si="30"/>
        <v>7.8584794803641278E-2</v>
      </c>
      <c r="AR20" s="47">
        <f t="shared" si="31"/>
        <v>0</v>
      </c>
      <c r="AS20" s="47">
        <f t="shared" si="32"/>
        <v>0.6823956437802392</v>
      </c>
      <c r="AT20" s="47">
        <f t="shared" si="33"/>
        <v>0.59919329079131511</v>
      </c>
      <c r="AU20" s="47">
        <f t="shared" si="34"/>
        <v>6.9701055570085921E-2</v>
      </c>
      <c r="AV20" s="47">
        <f t="shared" si="35"/>
        <v>2.0436163923387141E-2</v>
      </c>
      <c r="AW20" s="47">
        <f t="shared" si="36"/>
        <v>1.2402956642528476E-2</v>
      </c>
      <c r="AX20" s="47">
        <f t="shared" si="37"/>
        <v>4.2739469745839802E-3</v>
      </c>
      <c r="AY20" s="47">
        <f t="shared" si="38"/>
        <v>0</v>
      </c>
      <c r="AZ20" s="47">
        <f t="shared" si="39"/>
        <v>3.7113067540499603E-2</v>
      </c>
      <c r="BA20" s="47">
        <f t="shared" si="40"/>
        <v>3.2587988029586318E-2</v>
      </c>
      <c r="BB20" s="23">
        <f>IF(V20&gt;0,J20*DATA!$C$4,0)</f>
        <v>47052.2</v>
      </c>
      <c r="BC20" s="23">
        <f>IF(X20&gt;0,N20*_xlfn.XLOOKUP(Burgas!O20,DATA!$B$5:$B$6,DATA!$C$5:$C$6,"error",0,1),0)</f>
        <v>12746.16</v>
      </c>
      <c r="BD20" s="23">
        <f>IF(Z20&gt;0,(L20-M20)*DATA!$C$7,"0,00 ")</f>
        <v>16398</v>
      </c>
      <c r="BE20" s="23">
        <f>IF(G20="basement",D20*DATA!$C$8,IF(G20="ground",0,"error"))</f>
        <v>0</v>
      </c>
      <c r="BF20" s="23">
        <f t="shared" si="41"/>
        <v>76196.36</v>
      </c>
      <c r="BG20" s="23">
        <v>1.48</v>
      </c>
      <c r="BH20" s="23">
        <v>2.1498847546921303</v>
      </c>
      <c r="BI20" s="23">
        <f t="shared" si="42"/>
        <v>0.56999999999999995</v>
      </c>
      <c r="BJ20" s="23">
        <v>2.33</v>
      </c>
      <c r="BK20" s="23">
        <f t="shared" si="43"/>
        <v>0.21630769230769231</v>
      </c>
      <c r="BL20" s="23">
        <f t="shared" si="44"/>
        <v>0.23928112965340181</v>
      </c>
      <c r="BM20" s="5">
        <v>1.1000000000000001</v>
      </c>
      <c r="BN20" s="5">
        <f t="shared" si="45"/>
        <v>0.56999999999999995</v>
      </c>
      <c r="BO20" s="50"/>
      <c r="BP20" s="48">
        <f t="shared" si="7"/>
        <v>5184.45</v>
      </c>
      <c r="BQ20" s="51">
        <f t="shared" si="8"/>
        <v>6</v>
      </c>
      <c r="BR20" s="47">
        <f t="shared" si="46"/>
        <v>1659.0239999999999</v>
      </c>
      <c r="BS20" s="46">
        <f t="shared" si="9"/>
        <v>20.5</v>
      </c>
      <c r="BT20" s="46">
        <f t="shared" si="47"/>
        <v>4147.5600000000004</v>
      </c>
      <c r="BU20" s="46">
        <f t="shared" si="10"/>
        <v>81.898737112500001</v>
      </c>
      <c r="BV20" s="46">
        <f t="shared" si="11"/>
        <v>57.886245435576932</v>
      </c>
      <c r="BW20" s="46">
        <f t="shared" si="12"/>
        <v>67.325263623812589</v>
      </c>
      <c r="BX20" s="46">
        <f t="shared" si="13"/>
        <v>76.876849612500024</v>
      </c>
      <c r="BY20" s="46">
        <f t="shared" si="14"/>
        <v>81.898737112500001</v>
      </c>
      <c r="BZ20" s="46">
        <f t="shared" ref="BZ20:CD70" si="48">BU20*1152.4</f>
        <v>94380.104648445005</v>
      </c>
      <c r="CA20" s="46">
        <f t="shared" si="48"/>
        <v>66708.109239958867</v>
      </c>
      <c r="CB20" s="46">
        <f t="shared" si="48"/>
        <v>77585.633800081632</v>
      </c>
      <c r="CC20" s="46">
        <f t="shared" si="48"/>
        <v>88592.881493445035</v>
      </c>
      <c r="CD20" s="46">
        <f t="shared" si="48"/>
        <v>94380.104648445005</v>
      </c>
    </row>
    <row r="21" spans="1:82" s="52" customFormat="1" ht="15" customHeight="1" x14ac:dyDescent="0.35">
      <c r="A21" s="39">
        <v>18</v>
      </c>
      <c r="B21" s="40" t="s">
        <v>125</v>
      </c>
      <c r="C21" s="40" t="s">
        <v>143</v>
      </c>
      <c r="D21" s="41">
        <v>172.3</v>
      </c>
      <c r="E21" s="41">
        <f t="shared" si="16"/>
        <v>964.88</v>
      </c>
      <c r="F21" s="41">
        <v>53.8</v>
      </c>
      <c r="G21" s="42" t="s">
        <v>118</v>
      </c>
      <c r="H21" s="43">
        <v>7</v>
      </c>
      <c r="I21" s="44">
        <v>22.25</v>
      </c>
      <c r="J21" s="41">
        <f t="shared" si="17"/>
        <v>957.64</v>
      </c>
      <c r="K21" s="42" t="s">
        <v>120</v>
      </c>
      <c r="L21" s="44">
        <v>239.41</v>
      </c>
      <c r="M21" s="44">
        <v>0</v>
      </c>
      <c r="N21" s="41">
        <v>180.91500000000002</v>
      </c>
      <c r="O21" s="45" t="s">
        <v>69</v>
      </c>
      <c r="P21" s="45" t="s">
        <v>120</v>
      </c>
      <c r="Q21" s="45" t="s">
        <v>122</v>
      </c>
      <c r="R21" s="45" t="s">
        <v>864</v>
      </c>
      <c r="S21" s="46">
        <f t="shared" si="18"/>
        <v>99315.846006265027</v>
      </c>
      <c r="T21" s="46">
        <f t="shared" si="0"/>
        <v>102.93077481786857</v>
      </c>
      <c r="U21" s="47">
        <f t="shared" si="19"/>
        <v>62707.831303575775</v>
      </c>
      <c r="V21" s="47">
        <f t="shared" si="1"/>
        <v>36608.014702689252</v>
      </c>
      <c r="W21" s="47">
        <f t="shared" si="20"/>
        <v>87873.824151092951</v>
      </c>
      <c r="X21" s="47">
        <f t="shared" si="2"/>
        <v>11442.021855172075</v>
      </c>
      <c r="Y21" s="48">
        <f t="shared" si="21"/>
        <v>86641.869647515021</v>
      </c>
      <c r="Z21" s="47">
        <f t="shared" si="3"/>
        <v>12673.976358750006</v>
      </c>
      <c r="AA21" s="48">
        <f t="shared" si="22"/>
        <v>99315.846006265027</v>
      </c>
      <c r="AB21" s="47">
        <f t="shared" si="4"/>
        <v>0</v>
      </c>
      <c r="AC21" s="47">
        <f t="shared" si="23"/>
        <v>60724.012916611333</v>
      </c>
      <c r="AD21" s="47">
        <f t="shared" si="24"/>
        <v>38591.833089653694</v>
      </c>
      <c r="AE21" s="47">
        <f t="shared" si="25"/>
        <v>39.996510539811887</v>
      </c>
      <c r="AF21" s="49">
        <f t="shared" si="26"/>
        <v>0.61142320544478623</v>
      </c>
      <c r="AG21" s="47">
        <f>IF(ISBLANK($D21),"",S21*_xlfn.XLOOKUP(Q21,DATA!$B$24:$B$25,DATA!$C$24:$C$25,"error",0,1)/1000)</f>
        <v>13.304999531626468</v>
      </c>
      <c r="AH21" s="47">
        <f>IF(ISBLANK($D21),"",V21*_xlfn.XLOOKUP(Q21,DATA!$B$24:$B$25,DATA!$C$24:$C$25,"error",0,1)/1000)</f>
        <v>4.9042487987499008</v>
      </c>
      <c r="AI21" s="47">
        <f>IF(ISBLANK($D21),"",X21*_xlfn.XLOOKUP(Q21,DATA!$B$24:$B$25,DATA!$C$24:$C$25,"error",0,1)/1000)</f>
        <v>1.5328479950150244</v>
      </c>
      <c r="AJ21" s="47">
        <f>IF(ISBLANK($D21),"",Z21*_xlfn.XLOOKUP(Q21,DATA!$B$24:$B$25,DATA!$C$24:$C$25,"error",0,1)/1000)</f>
        <v>1.6978886683035095</v>
      </c>
      <c r="AK21" s="47">
        <f>IF(ISBLANK($D21),"",AB21*_xlfn.XLOOKUP(Q21,DATA!$B$24:$B$25,DATA!$C$24:$C$25,"error",0,1)/1000)</f>
        <v>0</v>
      </c>
      <c r="AL21" s="47">
        <f t="shared" si="5"/>
        <v>8.1349854620684354</v>
      </c>
      <c r="AM21" s="47">
        <f t="shared" si="6"/>
        <v>5.1700140695580323</v>
      </c>
      <c r="AN21" s="47">
        <f t="shared" si="27"/>
        <v>1.3486114445767234</v>
      </c>
      <c r="AO21" s="47">
        <f t="shared" si="28"/>
        <v>0.49710081096389525</v>
      </c>
      <c r="AP21" s="47">
        <f t="shared" si="29"/>
        <v>0.15537139583957879</v>
      </c>
      <c r="AQ21" s="47">
        <f t="shared" si="30"/>
        <v>0.17210012553914986</v>
      </c>
      <c r="AR21" s="47">
        <f t="shared" si="31"/>
        <v>0</v>
      </c>
      <c r="AS21" s="47">
        <f t="shared" si="32"/>
        <v>0.82457233234262395</v>
      </c>
      <c r="AT21" s="47">
        <f t="shared" si="33"/>
        <v>0.52403911223409949</v>
      </c>
      <c r="AU21" s="47">
        <f t="shared" si="34"/>
        <v>7.334617107342685E-2</v>
      </c>
      <c r="AV21" s="47">
        <f t="shared" si="35"/>
        <v>2.7035541829574634E-2</v>
      </c>
      <c r="AW21" s="47">
        <f t="shared" si="36"/>
        <v>8.4500965974996546E-3</v>
      </c>
      <c r="AX21" s="47">
        <f t="shared" si="37"/>
        <v>9.3599125977420084E-3</v>
      </c>
      <c r="AY21" s="47">
        <f t="shared" si="38"/>
        <v>0</v>
      </c>
      <c r="AZ21" s="47">
        <f t="shared" si="39"/>
        <v>4.4845551024816292E-2</v>
      </c>
      <c r="BA21" s="47">
        <f t="shared" si="40"/>
        <v>2.8500620048610557E-2</v>
      </c>
      <c r="BB21" s="23">
        <f>IF(V21&gt;0,J21*DATA!$C$4,0)</f>
        <v>62246.6</v>
      </c>
      <c r="BC21" s="23">
        <f>IF(X21&gt;0,N21*_xlfn.XLOOKUP(Burgas!O21,DATA!$B$5:$B$6,DATA!$C$5:$C$6,"error",0,1),0)</f>
        <v>8683.9200000000019</v>
      </c>
      <c r="BD21" s="23">
        <f>IF(Z21&gt;0,(L21-M21)*DATA!$C$7,"0,00 ")</f>
        <v>35911.5</v>
      </c>
      <c r="BE21" s="23">
        <f>IF(G21="basement",D21*DATA!$C$8,IF(G21="ground",0,"error"))</f>
        <v>0</v>
      </c>
      <c r="BF21" s="23">
        <f t="shared" si="41"/>
        <v>106842.02</v>
      </c>
      <c r="BG21" s="23">
        <v>1.48</v>
      </c>
      <c r="BH21" s="23">
        <v>2.85</v>
      </c>
      <c r="BI21" s="23">
        <f t="shared" si="42"/>
        <v>0.56999999999999995</v>
      </c>
      <c r="BJ21" s="23">
        <v>2.33</v>
      </c>
      <c r="BK21" s="23">
        <f t="shared" si="43"/>
        <v>0.21630769230769231</v>
      </c>
      <c r="BL21" s="23">
        <f t="shared" si="44"/>
        <v>0.23928112965340181</v>
      </c>
      <c r="BM21" s="5">
        <v>1.1000000000000001</v>
      </c>
      <c r="BN21" s="5">
        <f t="shared" si="45"/>
        <v>0.56999999999999995</v>
      </c>
      <c r="BO21" s="50"/>
      <c r="BP21" s="48">
        <f t="shared" si="7"/>
        <v>3833.6750000000002</v>
      </c>
      <c r="BQ21" s="51">
        <f t="shared" si="8"/>
        <v>7</v>
      </c>
      <c r="BR21" s="47">
        <f t="shared" si="46"/>
        <v>1226.7760000000001</v>
      </c>
      <c r="BS21" s="46">
        <f t="shared" si="9"/>
        <v>22.25</v>
      </c>
      <c r="BT21" s="46">
        <f t="shared" si="47"/>
        <v>3066.9400000000005</v>
      </c>
      <c r="BU21" s="46">
        <f t="shared" si="10"/>
        <v>86.181747662500015</v>
      </c>
      <c r="BV21" s="46">
        <f t="shared" si="11"/>
        <v>54.414987247115384</v>
      </c>
      <c r="BW21" s="46">
        <f t="shared" si="12"/>
        <v>76.252884546245184</v>
      </c>
      <c r="BX21" s="46">
        <f t="shared" si="13"/>
        <v>75.183850787500006</v>
      </c>
      <c r="BY21" s="46">
        <f t="shared" si="14"/>
        <v>86.181747662500015</v>
      </c>
      <c r="BZ21" s="46">
        <f t="shared" si="48"/>
        <v>99315.846006265027</v>
      </c>
      <c r="CA21" s="46">
        <f t="shared" si="48"/>
        <v>62707.831303575775</v>
      </c>
      <c r="CB21" s="46">
        <f t="shared" si="48"/>
        <v>87873.824151092951</v>
      </c>
      <c r="CC21" s="46">
        <f t="shared" si="48"/>
        <v>86641.869647515021</v>
      </c>
      <c r="CD21" s="46">
        <f t="shared" si="48"/>
        <v>99315.846006265027</v>
      </c>
    </row>
    <row r="22" spans="1:82" s="52" customFormat="1" ht="15" customHeight="1" x14ac:dyDescent="0.35">
      <c r="A22" s="39">
        <v>19</v>
      </c>
      <c r="B22" s="40" t="s">
        <v>125</v>
      </c>
      <c r="C22" s="40" t="s">
        <v>144</v>
      </c>
      <c r="D22" s="41">
        <v>184.5</v>
      </c>
      <c r="E22" s="41">
        <f t="shared" si="16"/>
        <v>885.59999999999991</v>
      </c>
      <c r="F22" s="41">
        <v>54.4</v>
      </c>
      <c r="G22" s="42" t="s">
        <v>118</v>
      </c>
      <c r="H22" s="43">
        <v>6</v>
      </c>
      <c r="I22" s="44">
        <v>20.5</v>
      </c>
      <c r="J22" s="41">
        <f t="shared" si="17"/>
        <v>892.16000000000008</v>
      </c>
      <c r="K22" s="42" t="s">
        <v>120</v>
      </c>
      <c r="L22" s="44">
        <v>223.04</v>
      </c>
      <c r="M22" s="44">
        <v>33.5</v>
      </c>
      <c r="N22" s="41">
        <v>193.72499999999999</v>
      </c>
      <c r="O22" s="45" t="s">
        <v>69</v>
      </c>
      <c r="P22" s="45" t="s">
        <v>120</v>
      </c>
      <c r="Q22" s="45" t="s">
        <v>122</v>
      </c>
      <c r="R22" s="45" t="s">
        <v>864</v>
      </c>
      <c r="S22" s="46">
        <f t="shared" si="18"/>
        <v>93963.354400125027</v>
      </c>
      <c r="T22" s="46">
        <f t="shared" si="0"/>
        <v>106.10134869029476</v>
      </c>
      <c r="U22" s="47">
        <f t="shared" si="19"/>
        <v>59858.464883029628</v>
      </c>
      <c r="V22" s="47">
        <f t="shared" si="1"/>
        <v>34104.889517095398</v>
      </c>
      <c r="W22" s="47">
        <f t="shared" si="20"/>
        <v>81711.160364842144</v>
      </c>
      <c r="X22" s="47">
        <f t="shared" si="2"/>
        <v>12252.194035282882</v>
      </c>
      <c r="Y22" s="48">
        <f t="shared" si="21"/>
        <v>83929.414802625019</v>
      </c>
      <c r="Z22" s="47">
        <f t="shared" si="3"/>
        <v>10033.939597500008</v>
      </c>
      <c r="AA22" s="48">
        <f t="shared" si="22"/>
        <v>93963.354400125027</v>
      </c>
      <c r="AB22" s="47">
        <f t="shared" si="4"/>
        <v>0</v>
      </c>
      <c r="AC22" s="47">
        <f t="shared" si="23"/>
        <v>56391.023149878289</v>
      </c>
      <c r="AD22" s="47">
        <f t="shared" si="24"/>
        <v>37572.331250246738</v>
      </c>
      <c r="AE22" s="47">
        <f t="shared" si="25"/>
        <v>42.4258482952199</v>
      </c>
      <c r="AF22" s="49">
        <f t="shared" si="26"/>
        <v>0.60013846365837331</v>
      </c>
      <c r="AG22" s="47">
        <f>IF(ISBLANK($D22),"",S22*_xlfn.XLOOKUP(Q22,DATA!$B$24:$B$25,DATA!$C$24:$C$25,"error",0,1)/1000)</f>
        <v>12.587944789846038</v>
      </c>
      <c r="AH22" s="47">
        <f>IF(ISBLANK($D22),"",V22*_xlfn.XLOOKUP(Q22,DATA!$B$24:$B$25,DATA!$C$24:$C$25,"error",0,1)/1000)</f>
        <v>4.5689137967218478</v>
      </c>
      <c r="AI22" s="47">
        <f>IF(ISBLANK($D22),"",X22*_xlfn.XLOOKUP(Q22,DATA!$B$24:$B$25,DATA!$C$24:$C$25,"error",0,1)/1000)</f>
        <v>1.6413839528744694</v>
      </c>
      <c r="AJ22" s="47">
        <f>IF(ISBLANK($D22),"",Z22*_xlfn.XLOOKUP(Q22,DATA!$B$24:$B$25,DATA!$C$24:$C$25,"error",0,1)/1000)</f>
        <v>1.3442120971983098</v>
      </c>
      <c r="AK22" s="47">
        <f>IF(ISBLANK($D22),"",AB22*_xlfn.XLOOKUP(Q22,DATA!$B$24:$B$25,DATA!$C$24:$C$25,"error",0,1)/1000)</f>
        <v>0</v>
      </c>
      <c r="AL22" s="47">
        <f t="shared" si="5"/>
        <v>7.5545098467946268</v>
      </c>
      <c r="AM22" s="47">
        <f t="shared" si="6"/>
        <v>5.0334349430514109</v>
      </c>
      <c r="AN22" s="47">
        <f t="shared" si="27"/>
        <v>1.2759298763546101</v>
      </c>
      <c r="AO22" s="47">
        <f t="shared" si="28"/>
        <v>0.46311083445715373</v>
      </c>
      <c r="AP22" s="47">
        <f t="shared" si="29"/>
        <v>0.16637273669415084</v>
      </c>
      <c r="AQ22" s="47">
        <f t="shared" si="30"/>
        <v>0.1362510245799694</v>
      </c>
      <c r="AR22" s="47">
        <f t="shared" si="31"/>
        <v>0</v>
      </c>
      <c r="AS22" s="47">
        <f t="shared" si="32"/>
        <v>0.765734595731274</v>
      </c>
      <c r="AT22" s="47">
        <f t="shared" si="33"/>
        <v>0.51019528062333608</v>
      </c>
      <c r="AU22" s="47">
        <f t="shared" si="34"/>
        <v>6.9393279558126644E-2</v>
      </c>
      <c r="AV22" s="47">
        <f t="shared" si="35"/>
        <v>2.518694812108235E-2</v>
      </c>
      <c r="AW22" s="47">
        <f t="shared" si="36"/>
        <v>9.0484203263997733E-3</v>
      </c>
      <c r="AX22" s="47">
        <f t="shared" si="37"/>
        <v>7.4102077347480092E-3</v>
      </c>
      <c r="AY22" s="47">
        <f t="shared" si="38"/>
        <v>0</v>
      </c>
      <c r="AZ22" s="47">
        <f t="shared" si="39"/>
        <v>4.164557618223013E-2</v>
      </c>
      <c r="BA22" s="47">
        <f t="shared" si="40"/>
        <v>2.7747703375896514E-2</v>
      </c>
      <c r="BB22" s="23">
        <f>IF(V22&gt;0,J22*DATA!$C$4,0)</f>
        <v>57990.400000000009</v>
      </c>
      <c r="BC22" s="23">
        <f>IF(X22&gt;0,N22*_xlfn.XLOOKUP(Burgas!O22,DATA!$B$5:$B$6,DATA!$C$5:$C$6,"error",0,1),0)</f>
        <v>9298.7999999999993</v>
      </c>
      <c r="BD22" s="23">
        <f>IF(Z22&gt;0,(L22-M22)*DATA!$C$7,"0,00 ")</f>
        <v>28431</v>
      </c>
      <c r="BE22" s="23">
        <f>IF(G22="basement",D22*DATA!$C$8,IF(G22="ground",0,"error"))</f>
        <v>0</v>
      </c>
      <c r="BF22" s="23">
        <f t="shared" si="41"/>
        <v>95720.200000000012</v>
      </c>
      <c r="BG22" s="23">
        <v>1.48</v>
      </c>
      <c r="BH22" s="23">
        <v>2.5871547704447635</v>
      </c>
      <c r="BI22" s="23">
        <f t="shared" si="42"/>
        <v>0.56999999999999995</v>
      </c>
      <c r="BJ22" s="23">
        <v>2.33</v>
      </c>
      <c r="BK22" s="23">
        <f t="shared" si="43"/>
        <v>0.21630769230769231</v>
      </c>
      <c r="BL22" s="23">
        <f t="shared" si="44"/>
        <v>0.23928112965340181</v>
      </c>
      <c r="BM22" s="5">
        <v>1.1000000000000001</v>
      </c>
      <c r="BN22" s="5">
        <f t="shared" si="45"/>
        <v>0.56999999999999995</v>
      </c>
      <c r="BO22" s="50"/>
      <c r="BP22" s="48">
        <f t="shared" si="7"/>
        <v>3782.25</v>
      </c>
      <c r="BQ22" s="51">
        <f t="shared" si="8"/>
        <v>6</v>
      </c>
      <c r="BR22" s="47">
        <f t="shared" si="46"/>
        <v>1210.32</v>
      </c>
      <c r="BS22" s="46">
        <f t="shared" si="9"/>
        <v>20.5</v>
      </c>
      <c r="BT22" s="46">
        <f t="shared" si="47"/>
        <v>3025.8</v>
      </c>
      <c r="BU22" s="46">
        <f t="shared" si="10"/>
        <v>81.537100312500016</v>
      </c>
      <c r="BV22" s="46">
        <f t="shared" si="11"/>
        <v>51.942437420192313</v>
      </c>
      <c r="BW22" s="46">
        <f t="shared" si="12"/>
        <v>70.905206842105287</v>
      </c>
      <c r="BX22" s="46">
        <f t="shared" si="13"/>
        <v>72.830106562500006</v>
      </c>
      <c r="BY22" s="46">
        <f t="shared" si="14"/>
        <v>81.537100312500016</v>
      </c>
      <c r="BZ22" s="46">
        <f t="shared" si="48"/>
        <v>93963.354400125027</v>
      </c>
      <c r="CA22" s="46">
        <f t="shared" si="48"/>
        <v>59858.464883029628</v>
      </c>
      <c r="CB22" s="46">
        <f t="shared" si="48"/>
        <v>81711.160364842144</v>
      </c>
      <c r="CC22" s="46">
        <f t="shared" si="48"/>
        <v>83929.414802625019</v>
      </c>
      <c r="CD22" s="46">
        <f t="shared" si="48"/>
        <v>93963.354400125027</v>
      </c>
    </row>
    <row r="23" spans="1:82" s="52" customFormat="1" ht="15" customHeight="1" x14ac:dyDescent="0.35">
      <c r="A23" s="39">
        <v>20</v>
      </c>
      <c r="B23" s="40" t="s">
        <v>125</v>
      </c>
      <c r="C23" s="40" t="s">
        <v>145</v>
      </c>
      <c r="D23" s="41">
        <v>132.1</v>
      </c>
      <c r="E23" s="41">
        <f t="shared" si="16"/>
        <v>739.76</v>
      </c>
      <c r="F23" s="41">
        <v>46.8</v>
      </c>
      <c r="G23" s="42" t="s">
        <v>118</v>
      </c>
      <c r="H23" s="43">
        <v>7</v>
      </c>
      <c r="I23" s="44">
        <v>22.25</v>
      </c>
      <c r="J23" s="41">
        <f t="shared" si="17"/>
        <v>833.04</v>
      </c>
      <c r="K23" s="42" t="s">
        <v>120</v>
      </c>
      <c r="L23" s="44">
        <v>208.26</v>
      </c>
      <c r="M23" s="44">
        <v>31.3</v>
      </c>
      <c r="N23" s="41">
        <v>138.70500000000001</v>
      </c>
      <c r="O23" s="45" t="s">
        <v>69</v>
      </c>
      <c r="P23" s="45" t="s">
        <v>120</v>
      </c>
      <c r="Q23" s="45" t="s">
        <v>122</v>
      </c>
      <c r="R23" s="45" t="s">
        <v>864</v>
      </c>
      <c r="S23" s="46">
        <f t="shared" si="18"/>
        <v>81041.975133804997</v>
      </c>
      <c r="T23" s="46">
        <f t="shared" si="0"/>
        <v>109.55171289851438</v>
      </c>
      <c r="U23" s="47">
        <f t="shared" si="19"/>
        <v>49197.085020685008</v>
      </c>
      <c r="V23" s="47">
        <f t="shared" si="1"/>
        <v>31844.890113119989</v>
      </c>
      <c r="W23" s="47">
        <f t="shared" si="20"/>
        <v>72269.537019653944</v>
      </c>
      <c r="X23" s="47">
        <f t="shared" si="2"/>
        <v>8772.438114151053</v>
      </c>
      <c r="Y23" s="48">
        <f t="shared" si="21"/>
        <v>71674.000293805017</v>
      </c>
      <c r="Z23" s="47">
        <f t="shared" si="3"/>
        <v>9367.9748399999808</v>
      </c>
      <c r="AA23" s="48">
        <f t="shared" si="22"/>
        <v>81041.975133804997</v>
      </c>
      <c r="AB23" s="47">
        <f t="shared" si="4"/>
        <v>0</v>
      </c>
      <c r="AC23" s="47">
        <f t="shared" si="23"/>
        <v>49985.303067271023</v>
      </c>
      <c r="AD23" s="47">
        <f t="shared" si="24"/>
        <v>31056.672066533974</v>
      </c>
      <c r="AE23" s="47">
        <f t="shared" si="25"/>
        <v>41.982091579071557</v>
      </c>
      <c r="AF23" s="49">
        <f t="shared" si="26"/>
        <v>0.61678288300281903</v>
      </c>
      <c r="AG23" s="47">
        <f>IF(ISBLANK($D23),"",S23*_xlfn.XLOOKUP(Q23,DATA!$B$24:$B$25,DATA!$C$24:$C$25,"error",0,1)/1000)</f>
        <v>10.856912411835474</v>
      </c>
      <c r="AH23" s="47">
        <f>IF(ISBLANK($D23),"",V23*_xlfn.XLOOKUP(Q23,DATA!$B$24:$B$25,DATA!$C$24:$C$25,"error",0,1)/1000)</f>
        <v>4.2661495126671962</v>
      </c>
      <c r="AI23" s="47">
        <f>IF(ISBLANK($D23),"",X23*_xlfn.XLOOKUP(Q23,DATA!$B$24:$B$25,DATA!$C$24:$C$25,"error",0,1)/1000)</f>
        <v>1.1752131174781435</v>
      </c>
      <c r="AJ23" s="47">
        <f>IF(ISBLANK($D23),"",Z23*_xlfn.XLOOKUP(Q23,DATA!$B$24:$B$25,DATA!$C$24:$C$25,"error",0,1)/1000)</f>
        <v>1.2549951077356347</v>
      </c>
      <c r="AK23" s="47">
        <f>IF(ISBLANK($D23),"",AB23*_xlfn.XLOOKUP(Q23,DATA!$B$24:$B$25,DATA!$C$24:$C$25,"error",0,1)/1000)</f>
        <v>0</v>
      </c>
      <c r="AL23" s="47">
        <f t="shared" si="5"/>
        <v>6.6963577378809749</v>
      </c>
      <c r="AM23" s="47">
        <f t="shared" si="6"/>
        <v>4.1605546739544987</v>
      </c>
      <c r="AN23" s="47">
        <f t="shared" si="27"/>
        <v>1.1004702628184548</v>
      </c>
      <c r="AO23" s="47">
        <f t="shared" si="28"/>
        <v>0.43242226678643636</v>
      </c>
      <c r="AP23" s="47">
        <f t="shared" si="29"/>
        <v>0.11912107597451127</v>
      </c>
      <c r="AQ23" s="47">
        <f t="shared" si="30"/>
        <v>0.12720787859908894</v>
      </c>
      <c r="AR23" s="47">
        <f t="shared" si="31"/>
        <v>0</v>
      </c>
      <c r="AS23" s="47">
        <f t="shared" si="32"/>
        <v>0.67875122136003652</v>
      </c>
      <c r="AT23" s="47">
        <f t="shared" si="33"/>
        <v>0.42171904145841832</v>
      </c>
      <c r="AU23" s="47">
        <f t="shared" si="34"/>
        <v>5.9850656378816931E-2</v>
      </c>
      <c r="AV23" s="47">
        <f t="shared" si="35"/>
        <v>2.3517906275540738E-2</v>
      </c>
      <c r="AW23" s="47">
        <f t="shared" si="36"/>
        <v>6.4785708678450436E-3</v>
      </c>
      <c r="AX23" s="47">
        <f t="shared" si="37"/>
        <v>6.9183832475519878E-3</v>
      </c>
      <c r="AY23" s="47">
        <f t="shared" si="38"/>
        <v>0</v>
      </c>
      <c r="AZ23" s="47">
        <f t="shared" si="39"/>
        <v>3.6914860390937769E-2</v>
      </c>
      <c r="BA23" s="47">
        <f t="shared" si="40"/>
        <v>2.2935795987879162E-2</v>
      </c>
      <c r="BB23" s="23">
        <f>IF(V23&gt;0,J23*DATA!$C$4,0)</f>
        <v>54147.6</v>
      </c>
      <c r="BC23" s="23">
        <f>IF(X23&gt;0,N23*_xlfn.XLOOKUP(Burgas!O23,DATA!$B$5:$B$6,DATA!$C$5:$C$6,"error",0,1),0)</f>
        <v>6657.84</v>
      </c>
      <c r="BD23" s="23">
        <f>IF(Z23&gt;0,(L23-M23)*DATA!$C$7,"0,00 ")</f>
        <v>26543.999999999996</v>
      </c>
      <c r="BE23" s="23">
        <f>IF(G23="basement",D23*DATA!$C$8,IF(G23="ground",0,"error"))</f>
        <v>0</v>
      </c>
      <c r="BF23" s="23">
        <f t="shared" si="41"/>
        <v>87349.440000000002</v>
      </c>
      <c r="BG23" s="23">
        <v>1.48</v>
      </c>
      <c r="BH23" s="23">
        <v>2.5869874195716891</v>
      </c>
      <c r="BI23" s="23">
        <f t="shared" si="42"/>
        <v>0.56999999999999995</v>
      </c>
      <c r="BJ23" s="23">
        <v>2.33</v>
      </c>
      <c r="BK23" s="23">
        <f t="shared" si="43"/>
        <v>0.21630769230769231</v>
      </c>
      <c r="BL23" s="23">
        <f t="shared" si="44"/>
        <v>0.23928112965340181</v>
      </c>
      <c r="BM23" s="5">
        <v>1.1000000000000001</v>
      </c>
      <c r="BN23" s="5">
        <f t="shared" si="45"/>
        <v>0.56999999999999995</v>
      </c>
      <c r="BO23" s="50"/>
      <c r="BP23" s="48">
        <f t="shared" si="7"/>
        <v>2939.2249999999999</v>
      </c>
      <c r="BQ23" s="51">
        <f t="shared" si="8"/>
        <v>7</v>
      </c>
      <c r="BR23" s="47">
        <f t="shared" si="46"/>
        <v>940.55200000000002</v>
      </c>
      <c r="BS23" s="46">
        <f t="shared" si="9"/>
        <v>22.25</v>
      </c>
      <c r="BT23" s="46">
        <f t="shared" si="47"/>
        <v>2351.38</v>
      </c>
      <c r="BU23" s="46">
        <f t="shared" si="10"/>
        <v>70.324518512499992</v>
      </c>
      <c r="BV23" s="46">
        <f t="shared" si="11"/>
        <v>42.690979712500003</v>
      </c>
      <c r="BW23" s="46">
        <f t="shared" si="12"/>
        <v>62.712198038575096</v>
      </c>
      <c r="BX23" s="46">
        <f t="shared" si="13"/>
        <v>62.195418512500005</v>
      </c>
      <c r="BY23" s="46">
        <f t="shared" si="14"/>
        <v>70.324518512499992</v>
      </c>
      <c r="BZ23" s="46">
        <f t="shared" si="48"/>
        <v>81041.975133804997</v>
      </c>
      <c r="CA23" s="46">
        <f t="shared" si="48"/>
        <v>49197.085020685008</v>
      </c>
      <c r="CB23" s="46">
        <f t="shared" si="48"/>
        <v>72269.537019653944</v>
      </c>
      <c r="CC23" s="46">
        <f t="shared" si="48"/>
        <v>71674.000293805017</v>
      </c>
      <c r="CD23" s="46">
        <f t="shared" si="48"/>
        <v>81041.975133804997</v>
      </c>
    </row>
    <row r="24" spans="1:82" s="52" customFormat="1" ht="15" customHeight="1" x14ac:dyDescent="0.35">
      <c r="A24" s="39">
        <v>21</v>
      </c>
      <c r="B24" s="40" t="s">
        <v>125</v>
      </c>
      <c r="C24" s="40" t="s">
        <v>146</v>
      </c>
      <c r="D24" s="41">
        <v>180.9</v>
      </c>
      <c r="E24" s="41">
        <f t="shared" si="16"/>
        <v>868.31999999999994</v>
      </c>
      <c r="F24" s="41">
        <v>55.6</v>
      </c>
      <c r="G24" s="42" t="s">
        <v>118</v>
      </c>
      <c r="H24" s="43">
        <v>6</v>
      </c>
      <c r="I24" s="44">
        <v>20.5</v>
      </c>
      <c r="J24" s="41">
        <f t="shared" si="17"/>
        <v>911.83999999999992</v>
      </c>
      <c r="K24" s="42" t="s">
        <v>120</v>
      </c>
      <c r="L24" s="44">
        <v>227.96</v>
      </c>
      <c r="M24" s="44">
        <v>227.96</v>
      </c>
      <c r="N24" s="41">
        <v>189.94500000000002</v>
      </c>
      <c r="O24" s="45" t="s">
        <v>69</v>
      </c>
      <c r="P24" s="45" t="s">
        <v>120</v>
      </c>
      <c r="Q24" s="45" t="s">
        <v>122</v>
      </c>
      <c r="R24" s="45" t="s">
        <v>864</v>
      </c>
      <c r="S24" s="46">
        <f t="shared" si="18"/>
        <v>84260.755789244999</v>
      </c>
      <c r="T24" s="46">
        <f t="shared" si="0"/>
        <v>97.038828760416678</v>
      </c>
      <c r="U24" s="47">
        <f t="shared" si="19"/>
        <v>49403.552532801936</v>
      </c>
      <c r="V24" s="47">
        <f t="shared" si="1"/>
        <v>34857.203256443063</v>
      </c>
      <c r="W24" s="47">
        <f t="shared" si="20"/>
        <v>72247.628954650558</v>
      </c>
      <c r="X24" s="47">
        <f t="shared" si="2"/>
        <v>12013.126834594441</v>
      </c>
      <c r="Y24" s="48">
        <f t="shared" si="21"/>
        <v>84260.755789244999</v>
      </c>
      <c r="Z24" s="47">
        <f t="shared" si="3"/>
        <v>0</v>
      </c>
      <c r="AA24" s="48">
        <f t="shared" si="22"/>
        <v>84260.755789244999</v>
      </c>
      <c r="AB24" s="47">
        <f t="shared" si="4"/>
        <v>0</v>
      </c>
      <c r="AC24" s="47">
        <f t="shared" si="23"/>
        <v>46870.330091037504</v>
      </c>
      <c r="AD24" s="47">
        <f t="shared" si="24"/>
        <v>37390.425698207495</v>
      </c>
      <c r="AE24" s="47">
        <f t="shared" si="25"/>
        <v>43.060652407185714</v>
      </c>
      <c r="AF24" s="49">
        <f t="shared" si="26"/>
        <v>0.55625337859858137</v>
      </c>
      <c r="AG24" s="47">
        <f>IF(ISBLANK($D24),"",S24*_xlfn.XLOOKUP(Q24,DATA!$B$24:$B$25,DATA!$C$24:$C$25,"error",0,1)/1000)</f>
        <v>11.288121295766604</v>
      </c>
      <c r="AH24" s="47">
        <f>IF(ISBLANK($D24),"",V24*_xlfn.XLOOKUP(Q24,DATA!$B$24:$B$25,DATA!$C$24:$C$25,"error",0,1)/1000)</f>
        <v>4.6696986598848262</v>
      </c>
      <c r="AI24" s="47">
        <f>IF(ISBLANK($D24),"",X24*_xlfn.XLOOKUP(Q24,DATA!$B$24:$B$25,DATA!$C$24:$C$25,"error",0,1)/1000)</f>
        <v>1.6093569489159436</v>
      </c>
      <c r="AJ24" s="47">
        <f>IF(ISBLANK($D24),"",Z24*_xlfn.XLOOKUP(Q24,DATA!$B$24:$B$25,DATA!$C$24:$C$25,"error",0,1)/1000)</f>
        <v>0</v>
      </c>
      <c r="AK24" s="47">
        <f>IF(ISBLANK($D24),"",AB24*_xlfn.XLOOKUP(Q24,DATA!$B$24:$B$25,DATA!$C$24:$C$25,"error",0,1)/1000)</f>
        <v>0</v>
      </c>
      <c r="AL24" s="47">
        <f t="shared" si="5"/>
        <v>6.2790556088007694</v>
      </c>
      <c r="AM24" s="47">
        <f t="shared" si="6"/>
        <v>5.009065686965835</v>
      </c>
      <c r="AN24" s="47">
        <f t="shared" si="27"/>
        <v>1.1441781362753725</v>
      </c>
      <c r="AO24" s="47">
        <f t="shared" si="28"/>
        <v>0.47332651462900233</v>
      </c>
      <c r="AP24" s="47">
        <f t="shared" si="29"/>
        <v>0.16312643939280161</v>
      </c>
      <c r="AQ24" s="47">
        <f t="shared" si="30"/>
        <v>0</v>
      </c>
      <c r="AR24" s="47">
        <f t="shared" si="31"/>
        <v>0</v>
      </c>
      <c r="AS24" s="47">
        <f t="shared" si="32"/>
        <v>0.63645295402180402</v>
      </c>
      <c r="AT24" s="47">
        <f t="shared" si="33"/>
        <v>0.50772518225356844</v>
      </c>
      <c r="AU24" s="47">
        <f t="shared" si="34"/>
        <v>6.2227771875440159E-2</v>
      </c>
      <c r="AV24" s="47">
        <f t="shared" si="35"/>
        <v>2.5742542564929732E-2</v>
      </c>
      <c r="AW24" s="47">
        <f t="shared" si="36"/>
        <v>8.8718657834456344E-3</v>
      </c>
      <c r="AX24" s="47">
        <f t="shared" si="37"/>
        <v>0</v>
      </c>
      <c r="AY24" s="47">
        <f t="shared" si="38"/>
        <v>0</v>
      </c>
      <c r="AZ24" s="47">
        <f t="shared" si="39"/>
        <v>3.461440834837537E-2</v>
      </c>
      <c r="BA24" s="47">
        <f t="shared" si="40"/>
        <v>2.761336352706479E-2</v>
      </c>
      <c r="BB24" s="23">
        <f>IF(V24&gt;0,J24*DATA!$C$4,0)</f>
        <v>59269.599999999991</v>
      </c>
      <c r="BC24" s="23">
        <f>IF(X24&gt;0,N24*_xlfn.XLOOKUP(Burgas!O24,DATA!$B$5:$B$6,DATA!$C$5:$C$6,"error",0,1),0)</f>
        <v>9117.36</v>
      </c>
      <c r="BD24" s="23" t="str">
        <f>IF(Z24&gt;0,(L24-M24)*DATA!$C$7,"0,00 ")</f>
        <v xml:space="preserve">0,00 </v>
      </c>
      <c r="BE24" s="23">
        <f>IF(G24="basement",D24*DATA!$C$8,IF(G24="ground",0,"error"))</f>
        <v>0</v>
      </c>
      <c r="BF24" s="23">
        <f t="shared" si="41"/>
        <v>68386.959999999992</v>
      </c>
      <c r="BG24" s="23">
        <v>1.48</v>
      </c>
      <c r="BH24" s="23">
        <v>1.1000000000000001</v>
      </c>
      <c r="BI24" s="23">
        <f t="shared" si="42"/>
        <v>0.56999999999999995</v>
      </c>
      <c r="BJ24" s="23">
        <v>2.33</v>
      </c>
      <c r="BK24" s="23">
        <f t="shared" si="43"/>
        <v>0.21630769230769231</v>
      </c>
      <c r="BL24" s="23">
        <f t="shared" si="44"/>
        <v>0.23928112965340181</v>
      </c>
      <c r="BM24" s="5">
        <v>1.1000000000000001</v>
      </c>
      <c r="BN24" s="5">
        <f t="shared" si="45"/>
        <v>0.56999999999999995</v>
      </c>
      <c r="BO24" s="50"/>
      <c r="BP24" s="48">
        <f t="shared" si="7"/>
        <v>3708.4500000000003</v>
      </c>
      <c r="BQ24" s="51">
        <f t="shared" si="8"/>
        <v>6</v>
      </c>
      <c r="BR24" s="47">
        <f t="shared" si="46"/>
        <v>1186.7040000000002</v>
      </c>
      <c r="BS24" s="46">
        <f t="shared" si="9"/>
        <v>20.5</v>
      </c>
      <c r="BT24" s="46">
        <f t="shared" si="47"/>
        <v>2966.76</v>
      </c>
      <c r="BU24" s="46">
        <f t="shared" si="10"/>
        <v>73.117629112499998</v>
      </c>
      <c r="BV24" s="46">
        <f t="shared" si="11"/>
        <v>42.87014277403847</v>
      </c>
      <c r="BW24" s="46">
        <f t="shared" si="12"/>
        <v>62.693187222015403</v>
      </c>
      <c r="BX24" s="46">
        <f t="shared" si="13"/>
        <v>73.117629112499998</v>
      </c>
      <c r="BY24" s="46">
        <f t="shared" si="14"/>
        <v>73.117629112499998</v>
      </c>
      <c r="BZ24" s="46">
        <f t="shared" si="48"/>
        <v>84260.755789244999</v>
      </c>
      <c r="CA24" s="46">
        <f t="shared" si="48"/>
        <v>49403.552532801936</v>
      </c>
      <c r="CB24" s="46">
        <f t="shared" si="48"/>
        <v>72247.628954650558</v>
      </c>
      <c r="CC24" s="46">
        <f t="shared" si="48"/>
        <v>84260.755789244999</v>
      </c>
      <c r="CD24" s="46">
        <f t="shared" si="48"/>
        <v>84260.755789244999</v>
      </c>
    </row>
    <row r="25" spans="1:82" s="52" customFormat="1" ht="15" customHeight="1" x14ac:dyDescent="0.35">
      <c r="A25" s="39">
        <v>22</v>
      </c>
      <c r="B25" s="40" t="s">
        <v>125</v>
      </c>
      <c r="C25" s="40" t="s">
        <v>147</v>
      </c>
      <c r="D25" s="41">
        <v>321.3</v>
      </c>
      <c r="E25" s="41">
        <f t="shared" si="16"/>
        <v>771.12000000000012</v>
      </c>
      <c r="F25" s="41">
        <v>75.599999999999994</v>
      </c>
      <c r="G25" s="42" t="s">
        <v>118</v>
      </c>
      <c r="H25" s="43">
        <v>3</v>
      </c>
      <c r="I25" s="44">
        <v>10.15</v>
      </c>
      <c r="J25" s="41">
        <f t="shared" si="17"/>
        <v>613.86999999999989</v>
      </c>
      <c r="K25" s="42" t="s">
        <v>121</v>
      </c>
      <c r="L25" s="44">
        <v>153.47</v>
      </c>
      <c r="M25" s="44">
        <v>153.47</v>
      </c>
      <c r="N25" s="41">
        <v>337.36500000000001</v>
      </c>
      <c r="O25" s="45" t="s">
        <v>70</v>
      </c>
      <c r="P25" s="45" t="s">
        <v>121</v>
      </c>
      <c r="Q25" s="45" t="s">
        <v>122</v>
      </c>
      <c r="R25" s="45" t="s">
        <v>864</v>
      </c>
      <c r="S25" s="46">
        <f t="shared" si="18"/>
        <v>32654.271946611003</v>
      </c>
      <c r="T25" s="46">
        <f t="shared" si="0"/>
        <v>42.346550402805008</v>
      </c>
      <c r="U25" s="47">
        <f t="shared" si="19"/>
        <v>32654.271946611003</v>
      </c>
      <c r="V25" s="47">
        <f t="shared" si="1"/>
        <v>0</v>
      </c>
      <c r="W25" s="47">
        <f t="shared" si="20"/>
        <v>31623.598397702801</v>
      </c>
      <c r="X25" s="47">
        <f t="shared" si="2"/>
        <v>1030.6735489082021</v>
      </c>
      <c r="Y25" s="48">
        <f t="shared" si="21"/>
        <v>32654.271946611003</v>
      </c>
      <c r="Z25" s="47">
        <f t="shared" si="3"/>
        <v>0</v>
      </c>
      <c r="AA25" s="48">
        <f t="shared" si="22"/>
        <v>32654.271946611003</v>
      </c>
      <c r="AB25" s="47">
        <f t="shared" si="4"/>
        <v>0</v>
      </c>
      <c r="AC25" s="47">
        <f t="shared" si="23"/>
        <v>1030.6735489082021</v>
      </c>
      <c r="AD25" s="47">
        <f t="shared" si="24"/>
        <v>31623.598397702801</v>
      </c>
      <c r="AE25" s="47">
        <f t="shared" si="25"/>
        <v>41.00995746148822</v>
      </c>
      <c r="AF25" s="49">
        <f t="shared" si="26"/>
        <v>3.1563207123200598E-2</v>
      </c>
      <c r="AG25" s="47">
        <f>IF(ISBLANK($D25),"",S25*_xlfn.XLOOKUP(Q25,DATA!$B$24:$B$25,DATA!$C$24:$C$25,"error",0,1)/1000)</f>
        <v>4.3745795905303559</v>
      </c>
      <c r="AH25" s="47">
        <f>IF(ISBLANK($D25),"",V25*_xlfn.XLOOKUP(Q25,DATA!$B$24:$B$25,DATA!$C$24:$C$25,"error",0,1)/1000)</f>
        <v>0</v>
      </c>
      <c r="AI25" s="47">
        <f>IF(ISBLANK($D25),"",X25*_xlfn.XLOOKUP(Q25,DATA!$B$24:$B$25,DATA!$C$24:$C$25,"error",0,1)/1000)</f>
        <v>0.1380757616928357</v>
      </c>
      <c r="AJ25" s="47">
        <f>IF(ISBLANK($D25),"",Z25*_xlfn.XLOOKUP(Q25,DATA!$B$24:$B$25,DATA!$C$24:$C$25,"error",0,1)/1000)</f>
        <v>0</v>
      </c>
      <c r="AK25" s="47">
        <f>IF(ISBLANK($D25),"",AB25*_xlfn.XLOOKUP(Q25,DATA!$B$24:$B$25,DATA!$C$24:$C$25,"error",0,1)/1000)</f>
        <v>0</v>
      </c>
      <c r="AL25" s="47">
        <f t="shared" si="5"/>
        <v>0.1380757616928357</v>
      </c>
      <c r="AM25" s="47">
        <f t="shared" si="6"/>
        <v>4.2365038288375203</v>
      </c>
      <c r="AN25" s="47">
        <f t="shared" si="27"/>
        <v>0.44341287551175113</v>
      </c>
      <c r="AO25" s="47">
        <f t="shared" si="28"/>
        <v>0</v>
      </c>
      <c r="AP25" s="47">
        <f t="shared" si="29"/>
        <v>1.3995532430871366E-2</v>
      </c>
      <c r="AQ25" s="47">
        <f t="shared" si="30"/>
        <v>0</v>
      </c>
      <c r="AR25" s="47">
        <f t="shared" si="31"/>
        <v>0</v>
      </c>
      <c r="AS25" s="47">
        <f t="shared" si="32"/>
        <v>1.3995532430871366E-2</v>
      </c>
      <c r="AT25" s="47">
        <f t="shared" si="33"/>
        <v>0.42941734308087975</v>
      </c>
      <c r="AU25" s="47">
        <f t="shared" si="34"/>
        <v>2.4115646322171471E-2</v>
      </c>
      <c r="AV25" s="47">
        <f t="shared" si="35"/>
        <v>0</v>
      </c>
      <c r="AW25" s="47">
        <f t="shared" si="36"/>
        <v>7.6116713977654904E-4</v>
      </c>
      <c r="AX25" s="47">
        <f t="shared" si="37"/>
        <v>0</v>
      </c>
      <c r="AY25" s="47">
        <f t="shared" si="38"/>
        <v>0</v>
      </c>
      <c r="AZ25" s="47">
        <f t="shared" si="39"/>
        <v>7.6116713977654904E-4</v>
      </c>
      <c r="BA25" s="47">
        <f t="shared" si="40"/>
        <v>2.3354479182394923E-2</v>
      </c>
      <c r="BB25" s="23">
        <f>IF(V25&gt;0,J25*DATA!$C$4,0)</f>
        <v>0</v>
      </c>
      <c r="BC25" s="23">
        <f>IF(X25&gt;0,N25*_xlfn.XLOOKUP(Burgas!O25,DATA!$B$5:$B$6,DATA!$C$5:$C$6,"error",0,1),0)</f>
        <v>28676.025000000001</v>
      </c>
      <c r="BD25" s="23" t="str">
        <f>IF(Z25&gt;0,(L25-M25)*DATA!$C$7,"0,00 ")</f>
        <v xml:space="preserve">0,00 </v>
      </c>
      <c r="BE25" s="23">
        <f>IF(G25="basement",D25*DATA!$C$8,IF(G25="ground",0,"error"))</f>
        <v>0</v>
      </c>
      <c r="BF25" s="23">
        <f t="shared" si="41"/>
        <v>28676.025000000001</v>
      </c>
      <c r="BG25" s="23">
        <v>0.25</v>
      </c>
      <c r="BH25" s="23">
        <v>1.1000000000000001</v>
      </c>
      <c r="BI25" s="23">
        <f t="shared" si="42"/>
        <v>0.56999999999999995</v>
      </c>
      <c r="BJ25" s="23">
        <v>0.21</v>
      </c>
      <c r="BK25" s="23">
        <f t="shared" si="43"/>
        <v>0.25</v>
      </c>
      <c r="BL25" s="23">
        <f t="shared" si="44"/>
        <v>0.10900763358778627</v>
      </c>
      <c r="BM25" s="5">
        <v>1.1000000000000001</v>
      </c>
      <c r="BN25" s="5">
        <f t="shared" si="45"/>
        <v>0.56999999999999995</v>
      </c>
      <c r="BO25" s="50"/>
      <c r="BP25" s="48">
        <f t="shared" si="7"/>
        <v>3261.1950000000002</v>
      </c>
      <c r="BQ25" s="51">
        <f t="shared" si="8"/>
        <v>3</v>
      </c>
      <c r="BR25" s="47">
        <f t="shared" si="46"/>
        <v>1043.5824</v>
      </c>
      <c r="BS25" s="46">
        <f t="shared" si="9"/>
        <v>10.15</v>
      </c>
      <c r="BT25" s="46">
        <f t="shared" si="47"/>
        <v>2478.5082000000002</v>
      </c>
      <c r="BU25" s="46">
        <f t="shared" si="10"/>
        <v>28.335883327499999</v>
      </c>
      <c r="BV25" s="46">
        <f t="shared" si="11"/>
        <v>28.335883327499999</v>
      </c>
      <c r="BW25" s="46">
        <f t="shared" si="12"/>
        <v>27.44151197301527</v>
      </c>
      <c r="BX25" s="46">
        <f t="shared" si="13"/>
        <v>28.335883327499999</v>
      </c>
      <c r="BY25" s="46">
        <f t="shared" si="14"/>
        <v>28.335883327499999</v>
      </c>
      <c r="BZ25" s="46">
        <f t="shared" si="48"/>
        <v>32654.271946611003</v>
      </c>
      <c r="CA25" s="46">
        <f t="shared" si="48"/>
        <v>32654.271946611003</v>
      </c>
      <c r="CB25" s="46">
        <f t="shared" si="48"/>
        <v>31623.598397702801</v>
      </c>
      <c r="CC25" s="46">
        <f t="shared" si="48"/>
        <v>32654.271946611003</v>
      </c>
      <c r="CD25" s="46">
        <f t="shared" si="48"/>
        <v>32654.271946611003</v>
      </c>
    </row>
    <row r="26" spans="1:82" s="52" customFormat="1" ht="15" customHeight="1" x14ac:dyDescent="0.35">
      <c r="A26" s="39">
        <v>23</v>
      </c>
      <c r="B26" s="40" t="s">
        <v>125</v>
      </c>
      <c r="C26" s="40" t="s">
        <v>148</v>
      </c>
      <c r="D26" s="41">
        <v>113.9</v>
      </c>
      <c r="E26" s="41">
        <f t="shared" si="16"/>
        <v>637.84</v>
      </c>
      <c r="F26" s="41">
        <v>43.8</v>
      </c>
      <c r="G26" s="42" t="s">
        <v>118</v>
      </c>
      <c r="H26" s="43">
        <v>7</v>
      </c>
      <c r="I26" s="44">
        <v>22.25</v>
      </c>
      <c r="J26" s="41">
        <f t="shared" si="17"/>
        <v>779.64</v>
      </c>
      <c r="K26" s="42" t="s">
        <v>121</v>
      </c>
      <c r="L26" s="44">
        <v>194.91</v>
      </c>
      <c r="M26" s="44">
        <v>194.91</v>
      </c>
      <c r="N26" s="41">
        <v>119.59500000000001</v>
      </c>
      <c r="O26" s="45" t="s">
        <v>69</v>
      </c>
      <c r="P26" s="45" t="s">
        <v>121</v>
      </c>
      <c r="Q26" s="45" t="s">
        <v>122</v>
      </c>
      <c r="R26" s="45" t="s">
        <v>864</v>
      </c>
      <c r="S26" s="46">
        <f t="shared" si="18"/>
        <v>28414.841377370005</v>
      </c>
      <c r="T26" s="46">
        <f t="shared" si="0"/>
        <v>44.54854097794118</v>
      </c>
      <c r="U26" s="47">
        <f t="shared" si="19"/>
        <v>28414.841377370005</v>
      </c>
      <c r="V26" s="47">
        <f t="shared" si="1"/>
        <v>0</v>
      </c>
      <c r="W26" s="47">
        <f t="shared" si="20"/>
        <v>28055.042883467951</v>
      </c>
      <c r="X26" s="47">
        <f t="shared" si="2"/>
        <v>359.79849390205345</v>
      </c>
      <c r="Y26" s="48">
        <f t="shared" si="21"/>
        <v>28414.841377370005</v>
      </c>
      <c r="Z26" s="47">
        <f t="shared" si="3"/>
        <v>0</v>
      </c>
      <c r="AA26" s="48">
        <f t="shared" si="22"/>
        <v>28414.841377370005</v>
      </c>
      <c r="AB26" s="47">
        <f t="shared" si="4"/>
        <v>0</v>
      </c>
      <c r="AC26" s="47">
        <f t="shared" si="23"/>
        <v>359.79849390205345</v>
      </c>
      <c r="AD26" s="47">
        <f t="shared" si="24"/>
        <v>28055.042883467951</v>
      </c>
      <c r="AE26" s="47">
        <f t="shared" si="25"/>
        <v>43.984452031023373</v>
      </c>
      <c r="AF26" s="49">
        <f t="shared" si="26"/>
        <v>1.2662343918224406E-2</v>
      </c>
      <c r="AG26" s="47">
        <f>IF(ISBLANK($D26),"",S26*_xlfn.XLOOKUP(Q26,DATA!$B$24:$B$25,DATA!$C$24:$C$25,"error",0,1)/1000)</f>
        <v>3.8066377765467521</v>
      </c>
      <c r="AH26" s="47">
        <f>IF(ISBLANK($D26),"",V26*_xlfn.XLOOKUP(Q26,DATA!$B$24:$B$25,DATA!$C$24:$C$25,"error",0,1)/1000)</f>
        <v>0</v>
      </c>
      <c r="AI26" s="47">
        <f>IF(ISBLANK($D26),"",X26*_xlfn.XLOOKUP(Q26,DATA!$B$24:$B$25,DATA!$C$24:$C$25,"error",0,1)/1000)</f>
        <v>4.8200956698740194E-2</v>
      </c>
      <c r="AJ26" s="47">
        <f>IF(ISBLANK($D26),"",Z26*_xlfn.XLOOKUP(Q26,DATA!$B$24:$B$25,DATA!$C$24:$C$25,"error",0,1)/1000)</f>
        <v>0</v>
      </c>
      <c r="AK26" s="47">
        <f>IF(ISBLANK($D26),"",AB26*_xlfn.XLOOKUP(Q26,DATA!$B$24:$B$25,DATA!$C$24:$C$25,"error",0,1)/1000)</f>
        <v>0</v>
      </c>
      <c r="AL26" s="47">
        <f t="shared" si="5"/>
        <v>4.8200956698740194E-2</v>
      </c>
      <c r="AM26" s="47">
        <f t="shared" si="6"/>
        <v>3.7584368198480118</v>
      </c>
      <c r="AN26" s="47">
        <f t="shared" si="27"/>
        <v>0.38584558072370528</v>
      </c>
      <c r="AO26" s="47">
        <f t="shared" si="28"/>
        <v>0</v>
      </c>
      <c r="AP26" s="47">
        <f t="shared" si="29"/>
        <v>4.8857094424505894E-3</v>
      </c>
      <c r="AQ26" s="47">
        <f t="shared" si="30"/>
        <v>0</v>
      </c>
      <c r="AR26" s="47">
        <f t="shared" si="31"/>
        <v>0</v>
      </c>
      <c r="AS26" s="47">
        <f t="shared" si="32"/>
        <v>4.8857094424505894E-3</v>
      </c>
      <c r="AT26" s="47">
        <f t="shared" si="33"/>
        <v>0.38095987128125469</v>
      </c>
      <c r="AU26" s="47">
        <f t="shared" si="34"/>
        <v>2.0984766283493148E-2</v>
      </c>
      <c r="AV26" s="47">
        <f t="shared" si="35"/>
        <v>0</v>
      </c>
      <c r="AW26" s="47">
        <f t="shared" si="36"/>
        <v>2.6571632772515093E-4</v>
      </c>
      <c r="AX26" s="47">
        <f t="shared" si="37"/>
        <v>0</v>
      </c>
      <c r="AY26" s="47">
        <f t="shared" si="38"/>
        <v>0</v>
      </c>
      <c r="AZ26" s="47">
        <f t="shared" si="39"/>
        <v>2.6571632772515093E-4</v>
      </c>
      <c r="BA26" s="47">
        <f t="shared" si="40"/>
        <v>2.0719049955767996E-2</v>
      </c>
      <c r="BB26" s="23">
        <f>IF(V26&gt;0,J26*DATA!$C$4,0)</f>
        <v>0</v>
      </c>
      <c r="BC26" s="23">
        <f>IF(X26&gt;0,N26*_xlfn.XLOOKUP(Burgas!O26,DATA!$B$5:$B$6,DATA!$C$5:$C$6,"error",0,1),0)</f>
        <v>5740.56</v>
      </c>
      <c r="BD26" s="23" t="str">
        <f>IF(Z26&gt;0,(L26-M26)*DATA!$C$7,"0,00 ")</f>
        <v xml:space="preserve">0,00 </v>
      </c>
      <c r="BE26" s="23">
        <f>IF(G26="basement",D26*DATA!$C$8,IF(G26="ground",0,"error"))</f>
        <v>0</v>
      </c>
      <c r="BF26" s="23">
        <f t="shared" si="41"/>
        <v>5740.56</v>
      </c>
      <c r="BG26" s="23">
        <v>0.25</v>
      </c>
      <c r="BH26" s="23">
        <v>1.1000000000000001</v>
      </c>
      <c r="BI26" s="23">
        <f t="shared" si="42"/>
        <v>0.56999999999999995</v>
      </c>
      <c r="BJ26" s="23">
        <v>0.22</v>
      </c>
      <c r="BK26" s="23">
        <f t="shared" si="43"/>
        <v>0.25</v>
      </c>
      <c r="BL26" s="23">
        <f t="shared" si="44"/>
        <v>0.12054794520547943</v>
      </c>
      <c r="BM26" s="5">
        <v>1.1000000000000001</v>
      </c>
      <c r="BN26" s="5">
        <f t="shared" si="45"/>
        <v>0.56999999999999995</v>
      </c>
      <c r="BO26" s="50"/>
      <c r="BP26" s="48">
        <f t="shared" si="7"/>
        <v>2534.2750000000001</v>
      </c>
      <c r="BQ26" s="51">
        <f t="shared" si="8"/>
        <v>7</v>
      </c>
      <c r="BR26" s="47">
        <f t="shared" si="46"/>
        <v>810.96800000000007</v>
      </c>
      <c r="BS26" s="46">
        <f t="shared" si="9"/>
        <v>22.25</v>
      </c>
      <c r="BT26" s="46">
        <f t="shared" si="47"/>
        <v>2027.42</v>
      </c>
      <c r="BU26" s="46">
        <f t="shared" si="10"/>
        <v>24.657099425000002</v>
      </c>
      <c r="BV26" s="46">
        <f t="shared" si="11"/>
        <v>24.657099425000002</v>
      </c>
      <c r="BW26" s="46">
        <f t="shared" si="12"/>
        <v>24.344882752054797</v>
      </c>
      <c r="BX26" s="46">
        <f t="shared" si="13"/>
        <v>24.657099425000002</v>
      </c>
      <c r="BY26" s="46">
        <f t="shared" si="14"/>
        <v>24.657099425000002</v>
      </c>
      <c r="BZ26" s="46">
        <f t="shared" si="48"/>
        <v>28414.841377370005</v>
      </c>
      <c r="CA26" s="46">
        <f t="shared" si="48"/>
        <v>28414.841377370005</v>
      </c>
      <c r="CB26" s="46">
        <f t="shared" si="48"/>
        <v>28055.042883467951</v>
      </c>
      <c r="CC26" s="46">
        <f t="shared" si="48"/>
        <v>28414.841377370005</v>
      </c>
      <c r="CD26" s="46">
        <f t="shared" si="48"/>
        <v>28414.841377370005</v>
      </c>
    </row>
    <row r="27" spans="1:82" s="52" customFormat="1" ht="15" customHeight="1" x14ac:dyDescent="0.35">
      <c r="A27" s="39">
        <v>24</v>
      </c>
      <c r="B27" s="40" t="s">
        <v>125</v>
      </c>
      <c r="C27" s="40" t="s">
        <v>149</v>
      </c>
      <c r="D27" s="41">
        <v>109.1</v>
      </c>
      <c r="E27" s="41">
        <f t="shared" si="16"/>
        <v>523.68000000000006</v>
      </c>
      <c r="F27" s="41">
        <v>43.4</v>
      </c>
      <c r="G27" s="42" t="s">
        <v>118</v>
      </c>
      <c r="H27" s="43">
        <v>6</v>
      </c>
      <c r="I27" s="44">
        <v>20.5</v>
      </c>
      <c r="J27" s="41">
        <f t="shared" si="17"/>
        <v>711.76</v>
      </c>
      <c r="K27" s="42" t="s">
        <v>120</v>
      </c>
      <c r="L27" s="44">
        <v>177.94</v>
      </c>
      <c r="M27" s="44">
        <v>9.8000000000000007</v>
      </c>
      <c r="N27" s="41">
        <v>114.55499999999999</v>
      </c>
      <c r="O27" s="45" t="s">
        <v>69</v>
      </c>
      <c r="P27" s="45" t="s">
        <v>120</v>
      </c>
      <c r="Q27" s="45" t="s">
        <v>122</v>
      </c>
      <c r="R27" s="45" t="s">
        <v>864</v>
      </c>
      <c r="S27" s="46">
        <f t="shared" si="18"/>
        <v>68310.020666755008</v>
      </c>
      <c r="T27" s="46">
        <f t="shared" si="0"/>
        <v>130.44229427657157</v>
      </c>
      <c r="U27" s="47">
        <f t="shared" si="19"/>
        <v>41101.340427013471</v>
      </c>
      <c r="V27" s="47">
        <f t="shared" si="1"/>
        <v>27208.680239741538</v>
      </c>
      <c r="W27" s="47">
        <f t="shared" si="20"/>
        <v>61064.95633478013</v>
      </c>
      <c r="X27" s="47">
        <f t="shared" si="2"/>
        <v>7245.0643319748779</v>
      </c>
      <c r="Y27" s="48">
        <f t="shared" si="21"/>
        <v>59408.962294254998</v>
      </c>
      <c r="Z27" s="47">
        <f t="shared" si="3"/>
        <v>8901.0583725000106</v>
      </c>
      <c r="AA27" s="48">
        <f t="shared" si="22"/>
        <v>68310.020666755008</v>
      </c>
      <c r="AB27" s="47">
        <f t="shared" si="4"/>
        <v>0</v>
      </c>
      <c r="AC27" s="47">
        <f t="shared" si="23"/>
        <v>43354.802944216426</v>
      </c>
      <c r="AD27" s="47">
        <f t="shared" si="24"/>
        <v>24955.217722538582</v>
      </c>
      <c r="AE27" s="47">
        <f t="shared" si="25"/>
        <v>47.653562714899515</v>
      </c>
      <c r="AF27" s="49">
        <f t="shared" si="26"/>
        <v>0.63467705793443363</v>
      </c>
      <c r="AG27" s="47">
        <f>IF(ISBLANK($D27),"",S27*_xlfn.XLOOKUP(Q27,DATA!$B$24:$B$25,DATA!$C$24:$C$25,"error",0,1)/1000)</f>
        <v>9.1512566173905103</v>
      </c>
      <c r="AH27" s="47">
        <f>IF(ISBLANK($D27),"",V27*_xlfn.XLOOKUP(Q27,DATA!$B$24:$B$25,DATA!$C$24:$C$25,"error",0,1)/1000)</f>
        <v>3.6450525510611786</v>
      </c>
      <c r="AI27" s="47">
        <f>IF(ISBLANK($D27),"",X27*_xlfn.XLOOKUP(Q27,DATA!$B$24:$B$25,DATA!$C$24:$C$25,"error",0,1)/1000)</f>
        <v>0.9705961477431162</v>
      </c>
      <c r="AJ27" s="47">
        <f>IF(ISBLANK($D27),"",Z27*_xlfn.XLOOKUP(Q27,DATA!$B$24:$B$25,DATA!$C$24:$C$25,"error",0,1)/1000)</f>
        <v>1.1924439275241314</v>
      </c>
      <c r="AK27" s="47">
        <f>IF(ISBLANK($D27),"",AB27*_xlfn.XLOOKUP(Q27,DATA!$B$24:$B$25,DATA!$C$24:$C$25,"error",0,1)/1000)</f>
        <v>0</v>
      </c>
      <c r="AL27" s="47">
        <f t="shared" si="5"/>
        <v>5.8080926263284258</v>
      </c>
      <c r="AM27" s="47">
        <f t="shared" si="6"/>
        <v>3.3431639910620845</v>
      </c>
      <c r="AN27" s="47">
        <f t="shared" si="27"/>
        <v>0.92758285162920495</v>
      </c>
      <c r="AO27" s="47">
        <f t="shared" si="28"/>
        <v>0.36946709954853796</v>
      </c>
      <c r="AP27" s="47">
        <f t="shared" si="29"/>
        <v>9.8380843215890995E-2</v>
      </c>
      <c r="AQ27" s="47">
        <f t="shared" si="30"/>
        <v>0.12086761249802715</v>
      </c>
      <c r="AR27" s="47">
        <f t="shared" si="31"/>
        <v>0</v>
      </c>
      <c r="AS27" s="47">
        <f t="shared" si="32"/>
        <v>0.58871555526245611</v>
      </c>
      <c r="AT27" s="47">
        <f t="shared" si="33"/>
        <v>0.33886729636674884</v>
      </c>
      <c r="AU27" s="47">
        <f t="shared" si="34"/>
        <v>5.0447926119836686E-2</v>
      </c>
      <c r="AV27" s="47">
        <f t="shared" si="35"/>
        <v>2.0093999052481132E-2</v>
      </c>
      <c r="AW27" s="47">
        <f t="shared" si="36"/>
        <v>5.3505835100824779E-3</v>
      </c>
      <c r="AX27" s="47">
        <f t="shared" si="37"/>
        <v>6.5735587660680104E-3</v>
      </c>
      <c r="AY27" s="47">
        <f t="shared" si="38"/>
        <v>0</v>
      </c>
      <c r="AZ27" s="47">
        <f t="shared" si="39"/>
        <v>3.2018141328631622E-2</v>
      </c>
      <c r="BA27" s="47">
        <f t="shared" si="40"/>
        <v>1.8429784791205064E-2</v>
      </c>
      <c r="BB27" s="23">
        <f>IF(V27&gt;0,J27*DATA!$C$4,0)</f>
        <v>46264.4</v>
      </c>
      <c r="BC27" s="23">
        <f>IF(X27&gt;0,N27*_xlfn.XLOOKUP(Burgas!O27,DATA!$B$5:$B$6,DATA!$C$5:$C$6,"error",0,1),0)</f>
        <v>5498.6399999999994</v>
      </c>
      <c r="BD27" s="23">
        <f>IF(Z27&gt;0,(L27-M27)*DATA!$C$7,"0,00 ")</f>
        <v>25220.999999999996</v>
      </c>
      <c r="BE27" s="23">
        <f>IF(G27="basement",D27*DATA!$C$8,IF(G27="ground",0,"error"))</f>
        <v>0</v>
      </c>
      <c r="BF27" s="23">
        <f t="shared" si="41"/>
        <v>76984.039999999994</v>
      </c>
      <c r="BG27" s="23">
        <v>1.48</v>
      </c>
      <c r="BH27" s="23">
        <v>2.7536191974822972</v>
      </c>
      <c r="BI27" s="23">
        <f t="shared" si="42"/>
        <v>0.56999999999999995</v>
      </c>
      <c r="BJ27" s="23">
        <v>2.33</v>
      </c>
      <c r="BK27" s="23">
        <f t="shared" si="43"/>
        <v>0.21630769230769231</v>
      </c>
      <c r="BL27" s="23">
        <f t="shared" si="44"/>
        <v>0.23928112965340181</v>
      </c>
      <c r="BM27" s="5">
        <v>1.1000000000000001</v>
      </c>
      <c r="BN27" s="5">
        <f t="shared" si="45"/>
        <v>0.56999999999999995</v>
      </c>
      <c r="BO27" s="50"/>
      <c r="BP27" s="48">
        <f t="shared" si="7"/>
        <v>2236.5499999999997</v>
      </c>
      <c r="BQ27" s="51">
        <f t="shared" si="8"/>
        <v>6</v>
      </c>
      <c r="BR27" s="47">
        <f t="shared" si="46"/>
        <v>715.69599999999991</v>
      </c>
      <c r="BS27" s="46">
        <f t="shared" si="9"/>
        <v>20.5</v>
      </c>
      <c r="BT27" s="46">
        <f t="shared" si="47"/>
        <v>1789.2399999999998</v>
      </c>
      <c r="BU27" s="46">
        <f t="shared" si="10"/>
        <v>59.276310887500003</v>
      </c>
      <c r="BV27" s="46">
        <f t="shared" si="11"/>
        <v>35.665862918269234</v>
      </c>
      <c r="BW27" s="46">
        <f t="shared" si="12"/>
        <v>52.989375507445438</v>
      </c>
      <c r="BX27" s="46">
        <f t="shared" si="13"/>
        <v>51.552379637499996</v>
      </c>
      <c r="BY27" s="46">
        <f t="shared" si="14"/>
        <v>59.276310887500003</v>
      </c>
      <c r="BZ27" s="46">
        <f t="shared" si="48"/>
        <v>68310.020666755008</v>
      </c>
      <c r="CA27" s="46">
        <f t="shared" si="48"/>
        <v>41101.340427013471</v>
      </c>
      <c r="CB27" s="46">
        <f t="shared" si="48"/>
        <v>61064.95633478013</v>
      </c>
      <c r="CC27" s="46">
        <f t="shared" si="48"/>
        <v>59408.962294254998</v>
      </c>
      <c r="CD27" s="46">
        <f t="shared" si="48"/>
        <v>68310.020666755008</v>
      </c>
    </row>
    <row r="28" spans="1:82" s="52" customFormat="1" ht="15" customHeight="1" x14ac:dyDescent="0.35">
      <c r="A28" s="39">
        <v>25</v>
      </c>
      <c r="B28" s="40" t="s">
        <v>125</v>
      </c>
      <c r="C28" s="40" t="s">
        <v>150</v>
      </c>
      <c r="D28" s="41">
        <v>71.900000000000006</v>
      </c>
      <c r="E28" s="41">
        <f t="shared" si="16"/>
        <v>345.12000000000006</v>
      </c>
      <c r="F28" s="41">
        <v>42.6</v>
      </c>
      <c r="G28" s="42" t="s">
        <v>118</v>
      </c>
      <c r="H28" s="43">
        <v>6</v>
      </c>
      <c r="I28" s="44">
        <v>20.5</v>
      </c>
      <c r="J28" s="41">
        <f t="shared" si="17"/>
        <v>698.6400000000001</v>
      </c>
      <c r="K28" s="42" t="s">
        <v>120</v>
      </c>
      <c r="L28" s="44">
        <v>174.66</v>
      </c>
      <c r="M28" s="44">
        <v>44.5</v>
      </c>
      <c r="N28" s="41">
        <v>75.495000000000005</v>
      </c>
      <c r="O28" s="45" t="s">
        <v>69</v>
      </c>
      <c r="P28" s="45" t="s">
        <v>120</v>
      </c>
      <c r="Q28" s="45" t="s">
        <v>122</v>
      </c>
      <c r="R28" s="45" t="s">
        <v>864</v>
      </c>
      <c r="S28" s="46">
        <f t="shared" si="18"/>
        <v>58230.435484795002</v>
      </c>
      <c r="T28" s="46">
        <f t="shared" si="0"/>
        <v>168.72518394991596</v>
      </c>
      <c r="U28" s="47">
        <f t="shared" si="19"/>
        <v>31523.297737951929</v>
      </c>
      <c r="V28" s="47">
        <f t="shared" si="1"/>
        <v>26707.137746843073</v>
      </c>
      <c r="W28" s="47">
        <f t="shared" si="20"/>
        <v>53455.732226600747</v>
      </c>
      <c r="X28" s="47">
        <f t="shared" si="2"/>
        <v>4774.7032581942549</v>
      </c>
      <c r="Y28" s="48">
        <f t="shared" si="21"/>
        <v>51339.976594795007</v>
      </c>
      <c r="Z28" s="47">
        <f t="shared" si="3"/>
        <v>6890.4588899999944</v>
      </c>
      <c r="AA28" s="48">
        <f t="shared" si="22"/>
        <v>58230.435484795002</v>
      </c>
      <c r="AB28" s="47">
        <f t="shared" si="4"/>
        <v>0</v>
      </c>
      <c r="AC28" s="47">
        <f t="shared" si="23"/>
        <v>38372.299895037322</v>
      </c>
      <c r="AD28" s="47">
        <f t="shared" si="24"/>
        <v>19858.13558975768</v>
      </c>
      <c r="AE28" s="47">
        <f t="shared" si="25"/>
        <v>57.539799460354878</v>
      </c>
      <c r="AF28" s="49">
        <f t="shared" si="26"/>
        <v>0.65897325986952326</v>
      </c>
      <c r="AG28" s="47">
        <f>IF(ISBLANK($D28),"",S28*_xlfn.XLOOKUP(Q28,DATA!$B$24:$B$25,DATA!$C$24:$C$25,"error",0,1)/1000)</f>
        <v>7.8009295395090303</v>
      </c>
      <c r="AH28" s="47">
        <f>IF(ISBLANK($D28),"",V28*_xlfn.XLOOKUP(Q28,DATA!$B$24:$B$25,DATA!$C$24:$C$25,"error",0,1)/1000)</f>
        <v>3.577862642285857</v>
      </c>
      <c r="AI28" s="47">
        <f>IF(ISBLANK($D28),"",X28*_xlfn.XLOOKUP(Q28,DATA!$B$24:$B$25,DATA!$C$24:$C$25,"error",0,1)/1000)</f>
        <v>0.63965044017167727</v>
      </c>
      <c r="AJ28" s="47">
        <f>IF(ISBLANK($D28),"",Z28*_xlfn.XLOOKUP(Q28,DATA!$B$24:$B$25,DATA!$C$24:$C$25,"error",0,1)/1000)</f>
        <v>0.92309088620518986</v>
      </c>
      <c r="AK28" s="47">
        <f>IF(ISBLANK($D28),"",AB28*_xlfn.XLOOKUP(Q28,DATA!$B$24:$B$25,DATA!$C$24:$C$25,"error",0,1)/1000)</f>
        <v>0</v>
      </c>
      <c r="AL28" s="47">
        <f t="shared" si="5"/>
        <v>5.1406039686627238</v>
      </c>
      <c r="AM28" s="47">
        <f t="shared" si="6"/>
        <v>2.6603255708463065</v>
      </c>
      <c r="AN28" s="47">
        <f t="shared" si="27"/>
        <v>0.79071200493551907</v>
      </c>
      <c r="AO28" s="47">
        <f t="shared" si="28"/>
        <v>0.36265664610063858</v>
      </c>
      <c r="AP28" s="47">
        <f t="shared" si="29"/>
        <v>6.483577110194827E-2</v>
      </c>
      <c r="AQ28" s="47">
        <f t="shared" si="30"/>
        <v>9.3565650307738682E-2</v>
      </c>
      <c r="AR28" s="47">
        <f t="shared" si="31"/>
        <v>0</v>
      </c>
      <c r="AS28" s="47">
        <f t="shared" si="32"/>
        <v>0.52105806751032546</v>
      </c>
      <c r="AT28" s="47">
        <f t="shared" si="33"/>
        <v>0.26965393742519361</v>
      </c>
      <c r="AU28" s="47">
        <f t="shared" si="34"/>
        <v>4.3004008468885198E-2</v>
      </c>
      <c r="AV28" s="47">
        <f t="shared" si="35"/>
        <v>1.9723602756582855E-2</v>
      </c>
      <c r="AW28" s="47">
        <f t="shared" si="36"/>
        <v>3.526186566223004E-3</v>
      </c>
      <c r="AX28" s="47">
        <f t="shared" si="37"/>
        <v>5.0887023253919986E-3</v>
      </c>
      <c r="AY28" s="47">
        <f t="shared" si="38"/>
        <v>0</v>
      </c>
      <c r="AZ28" s="47">
        <f t="shared" si="39"/>
        <v>2.833849164819786E-2</v>
      </c>
      <c r="BA28" s="47">
        <f t="shared" si="40"/>
        <v>1.4665516820687338E-2</v>
      </c>
      <c r="BB28" s="23">
        <f>IF(V28&gt;0,J28*DATA!$C$4,0)</f>
        <v>45411.600000000006</v>
      </c>
      <c r="BC28" s="23">
        <f>IF(X28&gt;0,N28*_xlfn.XLOOKUP(Burgas!O28,DATA!$B$5:$B$6,DATA!$C$5:$C$6,"error",0,1),0)</f>
        <v>3623.76</v>
      </c>
      <c r="BD28" s="23">
        <f>IF(Z28&gt;0,(L28-M28)*DATA!$C$7,"0,00 ")</f>
        <v>19524</v>
      </c>
      <c r="BE28" s="23">
        <f>IF(G28="basement",D28*DATA!$C$8,IF(G28="ground",0,"error"))</f>
        <v>0</v>
      </c>
      <c r="BF28" s="23">
        <f t="shared" si="41"/>
        <v>68559.360000000015</v>
      </c>
      <c r="BG28" s="23">
        <v>1.48</v>
      </c>
      <c r="BH28" s="23">
        <v>2.4041337455628078</v>
      </c>
      <c r="BI28" s="23">
        <f t="shared" si="42"/>
        <v>0.56999999999999995</v>
      </c>
      <c r="BJ28" s="23">
        <v>2.33</v>
      </c>
      <c r="BK28" s="23">
        <f t="shared" si="43"/>
        <v>0.21630769230769231</v>
      </c>
      <c r="BL28" s="23">
        <f t="shared" si="44"/>
        <v>0.23928112965340181</v>
      </c>
      <c r="BM28" s="5">
        <v>1.1000000000000001</v>
      </c>
      <c r="BN28" s="5">
        <f t="shared" si="45"/>
        <v>0.56999999999999995</v>
      </c>
      <c r="BO28" s="50"/>
      <c r="BP28" s="48">
        <f t="shared" si="7"/>
        <v>1473.95</v>
      </c>
      <c r="BQ28" s="51">
        <f t="shared" si="8"/>
        <v>6</v>
      </c>
      <c r="BR28" s="47">
        <f t="shared" si="46"/>
        <v>471.66400000000004</v>
      </c>
      <c r="BS28" s="46">
        <f t="shared" si="9"/>
        <v>20.5</v>
      </c>
      <c r="BT28" s="46">
        <f t="shared" si="47"/>
        <v>1179.1600000000001</v>
      </c>
      <c r="BU28" s="46">
        <f t="shared" si="10"/>
        <v>50.529707987499997</v>
      </c>
      <c r="BV28" s="46">
        <f t="shared" si="11"/>
        <v>27.354475649038463</v>
      </c>
      <c r="BW28" s="46">
        <f t="shared" si="12"/>
        <v>46.38643893318357</v>
      </c>
      <c r="BX28" s="46">
        <f t="shared" si="13"/>
        <v>44.550482987500004</v>
      </c>
      <c r="BY28" s="46">
        <f t="shared" si="14"/>
        <v>50.529707987499997</v>
      </c>
      <c r="BZ28" s="46">
        <f t="shared" si="48"/>
        <v>58230.435484795002</v>
      </c>
      <c r="CA28" s="46">
        <f t="shared" si="48"/>
        <v>31523.297737951929</v>
      </c>
      <c r="CB28" s="46">
        <f t="shared" si="48"/>
        <v>53455.732226600747</v>
      </c>
      <c r="CC28" s="46">
        <f t="shared" si="48"/>
        <v>51339.976594795007</v>
      </c>
      <c r="CD28" s="46">
        <f t="shared" si="48"/>
        <v>58230.435484795002</v>
      </c>
    </row>
    <row r="29" spans="1:82" s="52" customFormat="1" ht="15" customHeight="1" x14ac:dyDescent="0.35">
      <c r="A29" s="39">
        <v>26</v>
      </c>
      <c r="B29" s="40" t="s">
        <v>125</v>
      </c>
      <c r="C29" s="40" t="s">
        <v>151</v>
      </c>
      <c r="D29" s="41">
        <v>139.19999999999999</v>
      </c>
      <c r="E29" s="41">
        <f t="shared" si="16"/>
        <v>779.52</v>
      </c>
      <c r="F29" s="41">
        <v>33.799999999999997</v>
      </c>
      <c r="G29" s="42" t="s">
        <v>118</v>
      </c>
      <c r="H29" s="43">
        <v>7</v>
      </c>
      <c r="I29" s="44">
        <v>22.25</v>
      </c>
      <c r="J29" s="41">
        <f t="shared" si="17"/>
        <v>601.64</v>
      </c>
      <c r="K29" s="42" t="s">
        <v>121</v>
      </c>
      <c r="L29" s="44">
        <v>150.41</v>
      </c>
      <c r="M29" s="44">
        <v>150.41</v>
      </c>
      <c r="N29" s="41">
        <v>146.16</v>
      </c>
      <c r="O29" s="45" t="s">
        <v>69</v>
      </c>
      <c r="P29" s="45" t="s">
        <v>121</v>
      </c>
      <c r="Q29" s="45" t="s">
        <v>122</v>
      </c>
      <c r="R29" s="45" t="s">
        <v>864</v>
      </c>
      <c r="S29" s="46">
        <f t="shared" si="18"/>
        <v>29149.252327860002</v>
      </c>
      <c r="T29" s="46">
        <f t="shared" si="0"/>
        <v>37.393847916487076</v>
      </c>
      <c r="U29" s="47">
        <f t="shared" si="19"/>
        <v>29149.252327860002</v>
      </c>
      <c r="V29" s="47">
        <f t="shared" si="1"/>
        <v>0</v>
      </c>
      <c r="W29" s="47">
        <f t="shared" si="20"/>
        <v>28709.533711958637</v>
      </c>
      <c r="X29" s="47">
        <f t="shared" si="2"/>
        <v>439.71861590136541</v>
      </c>
      <c r="Y29" s="48">
        <f t="shared" si="21"/>
        <v>29149.252327860002</v>
      </c>
      <c r="Z29" s="47">
        <f t="shared" si="3"/>
        <v>0</v>
      </c>
      <c r="AA29" s="48">
        <f t="shared" si="22"/>
        <v>29149.252327860002</v>
      </c>
      <c r="AB29" s="47">
        <f t="shared" si="4"/>
        <v>0</v>
      </c>
      <c r="AC29" s="47">
        <f t="shared" si="23"/>
        <v>439.71861590136541</v>
      </c>
      <c r="AD29" s="47">
        <f t="shared" si="24"/>
        <v>28709.533711958637</v>
      </c>
      <c r="AE29" s="47">
        <f t="shared" si="25"/>
        <v>36.829758969569269</v>
      </c>
      <c r="AF29" s="49">
        <f t="shared" si="26"/>
        <v>1.5085073570861196E-2</v>
      </c>
      <c r="AG29" s="47">
        <f>IF(ISBLANK($D29),"",S29*_xlfn.XLOOKUP(Q29,DATA!$B$24:$B$25,DATA!$C$24:$C$25,"error",0,1)/1000)</f>
        <v>3.905024265160808</v>
      </c>
      <c r="AH29" s="47">
        <f>IF(ISBLANK($D29),"",V29*_xlfn.XLOOKUP(Q29,DATA!$B$24:$B$25,DATA!$C$24:$C$25,"error",0,1)/1000)</f>
        <v>0</v>
      </c>
      <c r="AI29" s="47">
        <f>IF(ISBLANK($D29),"",X29*_xlfn.XLOOKUP(Q29,DATA!$B$24:$B$25,DATA!$C$24:$C$25,"error",0,1)/1000)</f>
        <v>5.8907578335949014E-2</v>
      </c>
      <c r="AJ29" s="47">
        <f>IF(ISBLANK($D29),"",Z29*_xlfn.XLOOKUP(Q29,DATA!$B$24:$B$25,DATA!$C$24:$C$25,"error",0,1)/1000)</f>
        <v>0</v>
      </c>
      <c r="AK29" s="47">
        <f>IF(ISBLANK($D29),"",AB29*_xlfn.XLOOKUP(Q29,DATA!$B$24:$B$25,DATA!$C$24:$C$25,"error",0,1)/1000)</f>
        <v>0</v>
      </c>
      <c r="AL29" s="47">
        <f t="shared" si="5"/>
        <v>5.8907578335949014E-2</v>
      </c>
      <c r="AM29" s="47">
        <f t="shared" si="6"/>
        <v>3.8461166868248591</v>
      </c>
      <c r="AN29" s="47">
        <f t="shared" si="27"/>
        <v>0.39581815864234676</v>
      </c>
      <c r="AO29" s="47">
        <f t="shared" si="28"/>
        <v>0</v>
      </c>
      <c r="AP29" s="47">
        <f t="shared" si="29"/>
        <v>5.9709460438026139E-3</v>
      </c>
      <c r="AQ29" s="47">
        <f t="shared" si="30"/>
        <v>0</v>
      </c>
      <c r="AR29" s="47">
        <f t="shared" si="31"/>
        <v>0</v>
      </c>
      <c r="AS29" s="47">
        <f t="shared" si="32"/>
        <v>5.9709460438026139E-3</v>
      </c>
      <c r="AT29" s="47">
        <f t="shared" si="33"/>
        <v>0.38984721259854416</v>
      </c>
      <c r="AU29" s="47">
        <f t="shared" si="34"/>
        <v>2.1527139262015018E-2</v>
      </c>
      <c r="AV29" s="47">
        <f t="shared" si="35"/>
        <v>0</v>
      </c>
      <c r="AW29" s="47">
        <f t="shared" si="36"/>
        <v>3.2473847953767138E-4</v>
      </c>
      <c r="AX29" s="47">
        <f t="shared" si="37"/>
        <v>0</v>
      </c>
      <c r="AY29" s="47">
        <f t="shared" si="38"/>
        <v>0</v>
      </c>
      <c r="AZ29" s="47">
        <f t="shared" si="39"/>
        <v>3.2473847953767138E-4</v>
      </c>
      <c r="BA29" s="47">
        <f t="shared" si="40"/>
        <v>2.1202400782477347E-2</v>
      </c>
      <c r="BB29" s="23">
        <f>IF(V29&gt;0,J29*DATA!$C$4,0)</f>
        <v>0</v>
      </c>
      <c r="BC29" s="23">
        <f>IF(X29&gt;0,N29*_xlfn.XLOOKUP(Burgas!O29,DATA!$B$5:$B$6,DATA!$C$5:$C$6,"error",0,1),0)</f>
        <v>7015.68</v>
      </c>
      <c r="BD29" s="23" t="str">
        <f>IF(Z29&gt;0,(L29-M29)*DATA!$C$7,"0,00 ")</f>
        <v xml:space="preserve">0,00 </v>
      </c>
      <c r="BE29" s="23">
        <f>IF(G29="basement",D29*DATA!$C$8,IF(G29="ground",0,"error"))</f>
        <v>0</v>
      </c>
      <c r="BF29" s="23">
        <f t="shared" si="41"/>
        <v>7015.68</v>
      </c>
      <c r="BG29" s="23">
        <v>0.25</v>
      </c>
      <c r="BH29" s="23">
        <v>1.1000000000000001</v>
      </c>
      <c r="BI29" s="23">
        <f t="shared" si="42"/>
        <v>0.56999999999999995</v>
      </c>
      <c r="BJ29" s="23">
        <v>0.22</v>
      </c>
      <c r="BK29" s="23">
        <f t="shared" si="43"/>
        <v>0.25</v>
      </c>
      <c r="BL29" s="23">
        <f t="shared" si="44"/>
        <v>0.12054794520547943</v>
      </c>
      <c r="BM29" s="5">
        <v>1.1000000000000001</v>
      </c>
      <c r="BN29" s="5">
        <f t="shared" si="45"/>
        <v>0.56999999999999995</v>
      </c>
      <c r="BO29" s="50"/>
      <c r="BP29" s="48">
        <f t="shared" si="7"/>
        <v>3097.2</v>
      </c>
      <c r="BQ29" s="51">
        <f t="shared" si="8"/>
        <v>7</v>
      </c>
      <c r="BR29" s="47">
        <f t="shared" si="46"/>
        <v>991.10399999999993</v>
      </c>
      <c r="BS29" s="46">
        <f t="shared" si="9"/>
        <v>22.25</v>
      </c>
      <c r="BT29" s="46">
        <f t="shared" si="47"/>
        <v>2477.7600000000002</v>
      </c>
      <c r="BU29" s="46">
        <f t="shared" si="10"/>
        <v>25.294387650000001</v>
      </c>
      <c r="BV29" s="46">
        <f t="shared" si="11"/>
        <v>25.294387650000001</v>
      </c>
      <c r="BW29" s="46">
        <f t="shared" si="12"/>
        <v>24.912819951369865</v>
      </c>
      <c r="BX29" s="46">
        <f t="shared" si="13"/>
        <v>25.294387650000001</v>
      </c>
      <c r="BY29" s="46">
        <f t="shared" si="14"/>
        <v>25.294387650000001</v>
      </c>
      <c r="BZ29" s="46">
        <f t="shared" si="48"/>
        <v>29149.252327860002</v>
      </c>
      <c r="CA29" s="46">
        <f t="shared" si="48"/>
        <v>29149.252327860002</v>
      </c>
      <c r="CB29" s="46">
        <f t="shared" si="48"/>
        <v>28709.533711958637</v>
      </c>
      <c r="CC29" s="46">
        <f t="shared" si="48"/>
        <v>29149.252327860002</v>
      </c>
      <c r="CD29" s="46">
        <f t="shared" si="48"/>
        <v>29149.252327860002</v>
      </c>
    </row>
    <row r="30" spans="1:82" s="52" customFormat="1" ht="15" customHeight="1" x14ac:dyDescent="0.35">
      <c r="A30" s="39">
        <v>27</v>
      </c>
      <c r="B30" s="40" t="s">
        <v>125</v>
      </c>
      <c r="C30" s="40" t="s">
        <v>152</v>
      </c>
      <c r="D30" s="41">
        <v>164.8</v>
      </c>
      <c r="E30" s="41">
        <f t="shared" si="16"/>
        <v>922.88</v>
      </c>
      <c r="F30" s="41">
        <v>51.4</v>
      </c>
      <c r="G30" s="42" t="s">
        <v>118</v>
      </c>
      <c r="H30" s="43">
        <v>7</v>
      </c>
      <c r="I30" s="44">
        <v>22.25</v>
      </c>
      <c r="J30" s="41">
        <f t="shared" si="17"/>
        <v>914.91999999999985</v>
      </c>
      <c r="K30" s="42" t="s">
        <v>120</v>
      </c>
      <c r="L30" s="44">
        <v>228.73</v>
      </c>
      <c r="M30" s="44">
        <v>68.599999999999994</v>
      </c>
      <c r="N30" s="41">
        <v>173.04000000000002</v>
      </c>
      <c r="O30" s="45" t="s">
        <v>69</v>
      </c>
      <c r="P30" s="45" t="s">
        <v>120</v>
      </c>
      <c r="Q30" s="45" t="s">
        <v>122</v>
      </c>
      <c r="R30" s="45" t="s">
        <v>864</v>
      </c>
      <c r="S30" s="46">
        <f t="shared" si="18"/>
        <v>91292.525554089996</v>
      </c>
      <c r="T30" s="46">
        <f t="shared" si="0"/>
        <v>98.921339235967835</v>
      </c>
      <c r="U30" s="47">
        <f t="shared" si="19"/>
        <v>56317.582139253092</v>
      </c>
      <c r="V30" s="47">
        <f t="shared" si="1"/>
        <v>34974.943414836904</v>
      </c>
      <c r="W30" s="47">
        <f t="shared" si="20"/>
        <v>80348.560367018887</v>
      </c>
      <c r="X30" s="47">
        <f t="shared" si="2"/>
        <v>10943.96518707111</v>
      </c>
      <c r="Y30" s="48">
        <f t="shared" si="21"/>
        <v>82815.503565339997</v>
      </c>
      <c r="Z30" s="47">
        <f t="shared" si="3"/>
        <v>8477.0219887499989</v>
      </c>
      <c r="AA30" s="48">
        <f t="shared" si="22"/>
        <v>91292.525554089996</v>
      </c>
      <c r="AB30" s="47">
        <f t="shared" si="4"/>
        <v>0</v>
      </c>
      <c r="AC30" s="47">
        <f t="shared" si="23"/>
        <v>54395.930590658012</v>
      </c>
      <c r="AD30" s="47">
        <f t="shared" si="24"/>
        <v>36896.594963431984</v>
      </c>
      <c r="AE30" s="47">
        <f t="shared" si="25"/>
        <v>39.979840242969814</v>
      </c>
      <c r="AF30" s="49">
        <f t="shared" si="26"/>
        <v>0.59584210493145928</v>
      </c>
      <c r="AG30" s="47">
        <f>IF(ISBLANK($D30),"",S30*_xlfn.XLOOKUP(Q30,DATA!$B$24:$B$25,DATA!$C$24:$C$25,"error",0,1)/1000)</f>
        <v>12.230143109907583</v>
      </c>
      <c r="AH30" s="47">
        <f>IF(ISBLANK($D30),"",V30*_xlfn.XLOOKUP(Q30,DATA!$B$24:$B$25,DATA!$C$24:$C$25,"error",0,1)/1000)</f>
        <v>4.6854719006643979</v>
      </c>
      <c r="AI30" s="47">
        <f>IF(ISBLANK($D30),"",X30*_xlfn.XLOOKUP(Q30,DATA!$B$24:$B$25,DATA!$C$24:$C$25,"error",0,1)/1000)</f>
        <v>1.4661250701014235</v>
      </c>
      <c r="AJ30" s="47">
        <f>IF(ISBLANK($D30),"",Z30*_xlfn.XLOOKUP(Q30,DATA!$B$24:$B$25,DATA!$C$24:$C$25,"error",0,1)/1000)</f>
        <v>1.1356372434544957</v>
      </c>
      <c r="AK30" s="47">
        <f>IF(ISBLANK($D30),"",AB30*_xlfn.XLOOKUP(Q30,DATA!$B$24:$B$25,DATA!$C$24:$C$25,"error",0,1)/1000)</f>
        <v>0</v>
      </c>
      <c r="AL30" s="47">
        <f t="shared" si="5"/>
        <v>7.2872342142203168</v>
      </c>
      <c r="AM30" s="47">
        <f t="shared" si="6"/>
        <v>4.9429088956872667</v>
      </c>
      <c r="AN30" s="47">
        <f t="shared" si="27"/>
        <v>1.2396626491888538</v>
      </c>
      <c r="AO30" s="47">
        <f t="shared" si="28"/>
        <v>0.47492531010305178</v>
      </c>
      <c r="AP30" s="47">
        <f t="shared" si="29"/>
        <v>0.14860827646176727</v>
      </c>
      <c r="AQ30" s="47">
        <f t="shared" si="30"/>
        <v>0.11510961573277662</v>
      </c>
      <c r="AR30" s="47">
        <f t="shared" si="31"/>
        <v>0</v>
      </c>
      <c r="AS30" s="47">
        <f t="shared" si="32"/>
        <v>0.73864320229759572</v>
      </c>
      <c r="AT30" s="47">
        <f t="shared" si="33"/>
        <v>0.5010194468912581</v>
      </c>
      <c r="AU30" s="47">
        <f t="shared" si="34"/>
        <v>6.7420834300631977E-2</v>
      </c>
      <c r="AV30" s="47">
        <f t="shared" si="35"/>
        <v>2.582949535390585E-2</v>
      </c>
      <c r="AW30" s="47">
        <f t="shared" si="36"/>
        <v>8.0822746330118326E-3</v>
      </c>
      <c r="AX30" s="47">
        <f t="shared" si="37"/>
        <v>6.2604018390060015E-3</v>
      </c>
      <c r="AY30" s="47">
        <f t="shared" si="38"/>
        <v>0</v>
      </c>
      <c r="AZ30" s="47">
        <f t="shared" si="39"/>
        <v>4.0172171825923683E-2</v>
      </c>
      <c r="BA30" s="47">
        <f t="shared" si="40"/>
        <v>2.7248662474708293E-2</v>
      </c>
      <c r="BB30" s="23">
        <f>IF(V30&gt;0,J30*DATA!$C$4,0)</f>
        <v>59469.799999999988</v>
      </c>
      <c r="BC30" s="23">
        <f>IF(X30&gt;0,N30*_xlfn.XLOOKUP(Burgas!O30,DATA!$B$5:$B$6,DATA!$C$5:$C$6,"error",0,1),0)</f>
        <v>8305.9200000000019</v>
      </c>
      <c r="BD30" s="23">
        <f>IF(Z30&gt;0,(L30-M30)*DATA!$C$7,"0,00 ")</f>
        <v>24019.5</v>
      </c>
      <c r="BE30" s="23">
        <f>IF(G30="basement",D30*DATA!$C$8,IF(G30="ground",0,"error"))</f>
        <v>0</v>
      </c>
      <c r="BF30" s="23">
        <f t="shared" si="41"/>
        <v>91795.219999999987</v>
      </c>
      <c r="BG30" s="23">
        <v>1.48</v>
      </c>
      <c r="BH30" s="23">
        <v>2.325145367901019</v>
      </c>
      <c r="BI30" s="23">
        <f t="shared" si="42"/>
        <v>0.56999999999999995</v>
      </c>
      <c r="BJ30" s="23">
        <v>2.33</v>
      </c>
      <c r="BK30" s="23">
        <f t="shared" si="43"/>
        <v>0.21630769230769231</v>
      </c>
      <c r="BL30" s="23">
        <f t="shared" si="44"/>
        <v>0.23928112965340181</v>
      </c>
      <c r="BM30" s="5">
        <v>1.1000000000000001</v>
      </c>
      <c r="BN30" s="5">
        <f t="shared" si="45"/>
        <v>0.56999999999999995</v>
      </c>
      <c r="BO30" s="50"/>
      <c r="BP30" s="48">
        <f t="shared" si="7"/>
        <v>3666.8</v>
      </c>
      <c r="BQ30" s="51">
        <f t="shared" si="8"/>
        <v>7</v>
      </c>
      <c r="BR30" s="47">
        <f t="shared" si="46"/>
        <v>1173.376</v>
      </c>
      <c r="BS30" s="46">
        <f t="shared" si="9"/>
        <v>22.25</v>
      </c>
      <c r="BT30" s="46">
        <f t="shared" si="47"/>
        <v>2933.4400000000005</v>
      </c>
      <c r="BU30" s="46">
        <f t="shared" si="10"/>
        <v>79.219477224999991</v>
      </c>
      <c r="BV30" s="46">
        <f t="shared" si="11"/>
        <v>48.869821363461547</v>
      </c>
      <c r="BW30" s="46">
        <f t="shared" si="12"/>
        <v>69.722804900224645</v>
      </c>
      <c r="BX30" s="46">
        <f t="shared" si="13"/>
        <v>71.863505349999997</v>
      </c>
      <c r="BY30" s="46">
        <f t="shared" si="14"/>
        <v>79.219477224999991</v>
      </c>
      <c r="BZ30" s="46">
        <f t="shared" si="48"/>
        <v>91292.525554089996</v>
      </c>
      <c r="CA30" s="46">
        <f t="shared" si="48"/>
        <v>56317.582139253092</v>
      </c>
      <c r="CB30" s="46">
        <f t="shared" si="48"/>
        <v>80348.560367018887</v>
      </c>
      <c r="CC30" s="46">
        <f t="shared" si="48"/>
        <v>82815.503565339997</v>
      </c>
      <c r="CD30" s="46">
        <f t="shared" si="48"/>
        <v>91292.525554089996</v>
      </c>
    </row>
    <row r="31" spans="1:82" s="52" customFormat="1" ht="15" customHeight="1" x14ac:dyDescent="0.35">
      <c r="A31" s="39">
        <v>28</v>
      </c>
      <c r="B31" s="40" t="s">
        <v>125</v>
      </c>
      <c r="C31" s="40" t="s">
        <v>153</v>
      </c>
      <c r="D31" s="41">
        <v>170.2</v>
      </c>
      <c r="E31" s="41">
        <f t="shared" si="16"/>
        <v>953.12</v>
      </c>
      <c r="F31" s="41">
        <v>52.2</v>
      </c>
      <c r="G31" s="42" t="s">
        <v>118</v>
      </c>
      <c r="H31" s="43">
        <v>7</v>
      </c>
      <c r="I31" s="44">
        <v>22.25</v>
      </c>
      <c r="J31" s="41">
        <f t="shared" si="17"/>
        <v>929.16000000000008</v>
      </c>
      <c r="K31" s="42" t="s">
        <v>121</v>
      </c>
      <c r="L31" s="44">
        <v>232.29</v>
      </c>
      <c r="M31" s="44">
        <v>232.29</v>
      </c>
      <c r="N31" s="41">
        <v>178.71</v>
      </c>
      <c r="O31" s="45" t="s">
        <v>69</v>
      </c>
      <c r="P31" s="45" t="s">
        <v>121</v>
      </c>
      <c r="Q31" s="45" t="s">
        <v>122</v>
      </c>
      <c r="R31" s="45" t="s">
        <v>864</v>
      </c>
      <c r="S31" s="46">
        <f t="shared" si="18"/>
        <v>38714.43824416001</v>
      </c>
      <c r="T31" s="46">
        <f t="shared" si="0"/>
        <v>40.618640091656886</v>
      </c>
      <c r="U31" s="47">
        <f t="shared" si="19"/>
        <v>38714.43824416001</v>
      </c>
      <c r="V31" s="47">
        <f t="shared" si="1"/>
        <v>0</v>
      </c>
      <c r="W31" s="47">
        <f t="shared" si="20"/>
        <v>38176.793787073701</v>
      </c>
      <c r="X31" s="47">
        <f t="shared" si="2"/>
        <v>537.64445708630956</v>
      </c>
      <c r="Y31" s="48">
        <f t="shared" si="21"/>
        <v>38714.43824416001</v>
      </c>
      <c r="Z31" s="47">
        <f t="shared" si="3"/>
        <v>0</v>
      </c>
      <c r="AA31" s="48">
        <f t="shared" si="22"/>
        <v>38714.43824416001</v>
      </c>
      <c r="AB31" s="47">
        <f t="shared" si="4"/>
        <v>0</v>
      </c>
      <c r="AC31" s="47">
        <f t="shared" si="23"/>
        <v>537.64445708630956</v>
      </c>
      <c r="AD31" s="47">
        <f t="shared" si="24"/>
        <v>38176.793787073701</v>
      </c>
      <c r="AE31" s="47">
        <f t="shared" si="25"/>
        <v>40.054551144739065</v>
      </c>
      <c r="AF31" s="49">
        <f t="shared" si="26"/>
        <v>1.3887440486558322E-2</v>
      </c>
      <c r="AG31" s="47">
        <f>IF(ISBLANK($D31),"",S31*_xlfn.XLOOKUP(Q31,DATA!$B$24:$B$25,DATA!$C$24:$C$25,"error",0,1)/1000)</f>
        <v>5.1864390569983927</v>
      </c>
      <c r="AH31" s="47">
        <f>IF(ISBLANK($D31),"",V31*_xlfn.XLOOKUP(Q31,DATA!$B$24:$B$25,DATA!$C$24:$C$25,"error",0,1)/1000)</f>
        <v>0</v>
      </c>
      <c r="AI31" s="47">
        <f>IF(ISBLANK($D31),"",X31*_xlfn.XLOOKUP(Q31,DATA!$B$24:$B$25,DATA!$C$24:$C$25,"error",0,1)/1000)</f>
        <v>7.2026363741226826E-2</v>
      </c>
      <c r="AJ31" s="47">
        <f>IF(ISBLANK($D31),"",Z31*_xlfn.XLOOKUP(Q31,DATA!$B$24:$B$25,DATA!$C$24:$C$25,"error",0,1)/1000)</f>
        <v>0</v>
      </c>
      <c r="AK31" s="47">
        <f>IF(ISBLANK($D31),"",AB31*_xlfn.XLOOKUP(Q31,DATA!$B$24:$B$25,DATA!$C$24:$C$25,"error",0,1)/1000)</f>
        <v>0</v>
      </c>
      <c r="AL31" s="47">
        <f t="shared" si="5"/>
        <v>7.2026363741226826E-2</v>
      </c>
      <c r="AM31" s="47">
        <f t="shared" si="6"/>
        <v>5.1144126932571661</v>
      </c>
      <c r="AN31" s="47">
        <f t="shared" si="27"/>
        <v>0.52570396956734811</v>
      </c>
      <c r="AO31" s="47">
        <f t="shared" si="28"/>
        <v>0</v>
      </c>
      <c r="AP31" s="47">
        <f t="shared" si="29"/>
        <v>7.3006825909140132E-3</v>
      </c>
      <c r="AQ31" s="47">
        <f t="shared" si="30"/>
        <v>0</v>
      </c>
      <c r="AR31" s="47">
        <f t="shared" si="31"/>
        <v>0</v>
      </c>
      <c r="AS31" s="47">
        <f t="shared" si="32"/>
        <v>7.3006825909140132E-3</v>
      </c>
      <c r="AT31" s="47">
        <f t="shared" si="33"/>
        <v>0.51840328697643412</v>
      </c>
      <c r="AU31" s="47">
        <f t="shared" si="34"/>
        <v>2.8591165706715667E-2</v>
      </c>
      <c r="AV31" s="47">
        <f t="shared" si="35"/>
        <v>0</v>
      </c>
      <c r="AW31" s="47">
        <f t="shared" si="36"/>
        <v>3.9705811219334098E-4</v>
      </c>
      <c r="AX31" s="47">
        <f t="shared" si="37"/>
        <v>0</v>
      </c>
      <c r="AY31" s="47">
        <f t="shared" si="38"/>
        <v>0</v>
      </c>
      <c r="AZ31" s="47">
        <f t="shared" si="39"/>
        <v>3.9705811219334098E-4</v>
      </c>
      <c r="BA31" s="47">
        <f t="shared" si="40"/>
        <v>2.8194107594522327E-2</v>
      </c>
      <c r="BB31" s="23">
        <f>IF(V31&gt;0,J31*DATA!$C$4,0)</f>
        <v>0</v>
      </c>
      <c r="BC31" s="23">
        <f>IF(X31&gt;0,N31*_xlfn.XLOOKUP(Burgas!O31,DATA!$B$5:$B$6,DATA!$C$5:$C$6,"error",0,1),0)</f>
        <v>8578.08</v>
      </c>
      <c r="BD31" s="23" t="str">
        <f>IF(Z31&gt;0,(L31-M31)*DATA!$C$7,"0,00 ")</f>
        <v xml:space="preserve">0,00 </v>
      </c>
      <c r="BE31" s="23">
        <f>IF(G31="basement",D31*DATA!$C$8,IF(G31="ground",0,"error"))</f>
        <v>0</v>
      </c>
      <c r="BF31" s="23">
        <f t="shared" si="41"/>
        <v>8578.08</v>
      </c>
      <c r="BG31" s="23">
        <v>0.25</v>
      </c>
      <c r="BH31" s="23">
        <v>1.1000000000000001</v>
      </c>
      <c r="BI31" s="23">
        <f t="shared" si="42"/>
        <v>0.56999999999999995</v>
      </c>
      <c r="BJ31" s="23">
        <v>0.22</v>
      </c>
      <c r="BK31" s="23">
        <f t="shared" si="43"/>
        <v>0.25</v>
      </c>
      <c r="BL31" s="23">
        <f t="shared" si="44"/>
        <v>0.12054794520547943</v>
      </c>
      <c r="BM31" s="5">
        <v>1.1000000000000001</v>
      </c>
      <c r="BN31" s="5">
        <f t="shared" si="45"/>
        <v>0.56999999999999995</v>
      </c>
      <c r="BO31" s="50"/>
      <c r="BP31" s="48">
        <f t="shared" si="7"/>
        <v>3786.95</v>
      </c>
      <c r="BQ31" s="51">
        <f t="shared" si="8"/>
        <v>7</v>
      </c>
      <c r="BR31" s="47">
        <f t="shared" si="46"/>
        <v>1211.8240000000001</v>
      </c>
      <c r="BS31" s="46">
        <f t="shared" si="9"/>
        <v>22.25</v>
      </c>
      <c r="BT31" s="46">
        <f t="shared" si="47"/>
        <v>3029.56</v>
      </c>
      <c r="BU31" s="46">
        <f t="shared" si="10"/>
        <v>33.594618400000009</v>
      </c>
      <c r="BV31" s="46">
        <f t="shared" si="11"/>
        <v>33.594618400000009</v>
      </c>
      <c r="BW31" s="46">
        <f t="shared" si="12"/>
        <v>33.128075136301369</v>
      </c>
      <c r="BX31" s="46">
        <f t="shared" si="13"/>
        <v>33.594618400000009</v>
      </c>
      <c r="BY31" s="46">
        <f t="shared" si="14"/>
        <v>33.594618400000009</v>
      </c>
      <c r="BZ31" s="46">
        <f t="shared" si="48"/>
        <v>38714.43824416001</v>
      </c>
      <c r="CA31" s="46">
        <f t="shared" si="48"/>
        <v>38714.43824416001</v>
      </c>
      <c r="CB31" s="46">
        <f t="shared" si="48"/>
        <v>38176.793787073701</v>
      </c>
      <c r="CC31" s="46">
        <f t="shared" si="48"/>
        <v>38714.43824416001</v>
      </c>
      <c r="CD31" s="46">
        <f t="shared" si="48"/>
        <v>38714.43824416001</v>
      </c>
    </row>
    <row r="32" spans="1:82" s="52" customFormat="1" ht="15" customHeight="1" x14ac:dyDescent="0.35">
      <c r="A32" s="39">
        <v>29</v>
      </c>
      <c r="B32" s="40" t="s">
        <v>125</v>
      </c>
      <c r="C32" s="40" t="s">
        <v>154</v>
      </c>
      <c r="D32" s="41">
        <v>268.7</v>
      </c>
      <c r="E32" s="41">
        <f t="shared" si="16"/>
        <v>1289.76</v>
      </c>
      <c r="F32" s="41">
        <v>66</v>
      </c>
      <c r="G32" s="42" t="s">
        <v>118</v>
      </c>
      <c r="H32" s="43">
        <v>6</v>
      </c>
      <c r="I32" s="44">
        <v>20.5</v>
      </c>
      <c r="J32" s="41">
        <f t="shared" si="17"/>
        <v>1082.4000000000001</v>
      </c>
      <c r="K32" s="42" t="s">
        <v>120</v>
      </c>
      <c r="L32" s="44">
        <v>270.60000000000002</v>
      </c>
      <c r="M32" s="44">
        <v>135.19999999999999</v>
      </c>
      <c r="N32" s="41">
        <v>282.13499999999999</v>
      </c>
      <c r="O32" s="45" t="s">
        <v>69</v>
      </c>
      <c r="P32" s="45" t="s">
        <v>120</v>
      </c>
      <c r="Q32" s="45" t="s">
        <v>122</v>
      </c>
      <c r="R32" s="45" t="s">
        <v>864</v>
      </c>
      <c r="S32" s="46">
        <f t="shared" si="18"/>
        <v>117884.14560023503</v>
      </c>
      <c r="T32" s="46">
        <f t="shared" si="0"/>
        <v>91.400063267766896</v>
      </c>
      <c r="U32" s="47">
        <f t="shared" si="19"/>
        <v>76506.889936111926</v>
      </c>
      <c r="V32" s="47">
        <f t="shared" si="1"/>
        <v>41377.255664123106</v>
      </c>
      <c r="W32" s="47">
        <f t="shared" si="20"/>
        <v>100040.43537107234</v>
      </c>
      <c r="X32" s="47">
        <f t="shared" si="2"/>
        <v>17843.710229162694</v>
      </c>
      <c r="Y32" s="48">
        <f t="shared" si="21"/>
        <v>110716.28962523502</v>
      </c>
      <c r="Z32" s="47">
        <f t="shared" si="3"/>
        <v>7167.8559750000131</v>
      </c>
      <c r="AA32" s="48">
        <f t="shared" si="22"/>
        <v>117884.14560023503</v>
      </c>
      <c r="AB32" s="47">
        <f t="shared" si="4"/>
        <v>0</v>
      </c>
      <c r="AC32" s="47">
        <f t="shared" si="23"/>
        <v>66388.821868285813</v>
      </c>
      <c r="AD32" s="47">
        <f t="shared" si="24"/>
        <v>51495.323731949218</v>
      </c>
      <c r="AE32" s="47">
        <f t="shared" si="25"/>
        <v>39.926283751976506</v>
      </c>
      <c r="AF32" s="49">
        <f t="shared" si="26"/>
        <v>0.56317006439035056</v>
      </c>
      <c r="AG32" s="47">
        <f>IF(ISBLANK($D32),"",S32*_xlfn.XLOOKUP(Q32,DATA!$B$24:$B$25,DATA!$C$24:$C$25,"error",0,1)/1000)</f>
        <v>15.792530246365448</v>
      </c>
      <c r="AH32" s="47">
        <f>IF(ISBLANK($D32),"",V32*_xlfn.XLOOKUP(Q32,DATA!$B$24:$B$25,DATA!$C$24:$C$25,"error",0,1)/1000)</f>
        <v>5.543167473964008</v>
      </c>
      <c r="AI32" s="47">
        <f>IF(ISBLANK($D32),"",X32*_xlfn.XLOOKUP(Q32,DATA!$B$24:$B$25,DATA!$C$24:$C$25,"error",0,1)/1000)</f>
        <v>2.390459989904449</v>
      </c>
      <c r="AJ32" s="47">
        <f>IF(ISBLANK($D32),"",Z32*_xlfn.XLOOKUP(Q32,DATA!$B$24:$B$25,DATA!$C$24:$C$25,"error",0,1)/1000)</f>
        <v>0.96025281186372968</v>
      </c>
      <c r="AK32" s="47">
        <f>IF(ISBLANK($D32),"",AB32*_xlfn.XLOOKUP(Q32,DATA!$B$24:$B$25,DATA!$C$24:$C$25,"error",0,1)/1000)</f>
        <v>0</v>
      </c>
      <c r="AL32" s="47">
        <f t="shared" si="5"/>
        <v>8.8938802757321866</v>
      </c>
      <c r="AM32" s="47">
        <f t="shared" si="6"/>
        <v>6.8986499706332616</v>
      </c>
      <c r="AN32" s="47">
        <f t="shared" si="27"/>
        <v>1.6007506786036643</v>
      </c>
      <c r="AO32" s="47">
        <f t="shared" si="28"/>
        <v>0.56186240945169397</v>
      </c>
      <c r="AP32" s="47">
        <f t="shared" si="29"/>
        <v>0.24230002357570957</v>
      </c>
      <c r="AQ32" s="47">
        <f t="shared" si="30"/>
        <v>9.7332429714719199E-2</v>
      </c>
      <c r="AR32" s="47">
        <f t="shared" si="31"/>
        <v>0</v>
      </c>
      <c r="AS32" s="47">
        <f t="shared" si="32"/>
        <v>0.90149486274212276</v>
      </c>
      <c r="AT32" s="47">
        <f t="shared" si="33"/>
        <v>0.69925581586154151</v>
      </c>
      <c r="AU32" s="47">
        <f t="shared" si="34"/>
        <v>8.7059125584996469E-2</v>
      </c>
      <c r="AV32" s="47">
        <f t="shared" si="35"/>
        <v>3.0557694411607269E-2</v>
      </c>
      <c r="AW32" s="47">
        <f t="shared" si="36"/>
        <v>1.3177834914382786E-2</v>
      </c>
      <c r="AX32" s="47">
        <f t="shared" si="37"/>
        <v>5.2935640354800119E-3</v>
      </c>
      <c r="AY32" s="47">
        <f t="shared" si="38"/>
        <v>0</v>
      </c>
      <c r="AZ32" s="47">
        <f t="shared" si="39"/>
        <v>4.9029093361470065E-2</v>
      </c>
      <c r="BA32" s="47">
        <f t="shared" si="40"/>
        <v>3.8030032223526404E-2</v>
      </c>
      <c r="BB32" s="23">
        <f>IF(V32&gt;0,J32*DATA!$C$4,0)</f>
        <v>70356</v>
      </c>
      <c r="BC32" s="23">
        <f>IF(X32&gt;0,N32*_xlfn.XLOOKUP(Burgas!O32,DATA!$B$5:$B$6,DATA!$C$5:$C$6,"error",0,1),0)</f>
        <v>13542.48</v>
      </c>
      <c r="BD32" s="23">
        <f>IF(Z32&gt;0,(L32-M32)*DATA!$C$7,"0,00 ")</f>
        <v>20310.000000000004</v>
      </c>
      <c r="BE32" s="23">
        <f>IF(G32="basement",D32*DATA!$C$8,IF(G32="ground",0,"error"))</f>
        <v>0</v>
      </c>
      <c r="BF32" s="23">
        <f t="shared" si="41"/>
        <v>104208.48</v>
      </c>
      <c r="BG32" s="23">
        <v>1.48</v>
      </c>
      <c r="BH32" s="23">
        <v>1.9756467110125651</v>
      </c>
      <c r="BI32" s="23">
        <f t="shared" si="42"/>
        <v>0.56999999999999995</v>
      </c>
      <c r="BJ32" s="23">
        <v>2.33</v>
      </c>
      <c r="BK32" s="23">
        <f t="shared" si="43"/>
        <v>0.21630769230769231</v>
      </c>
      <c r="BL32" s="23">
        <f t="shared" si="44"/>
        <v>0.23928112965340181</v>
      </c>
      <c r="BM32" s="5">
        <v>1.1000000000000001</v>
      </c>
      <c r="BN32" s="5">
        <f t="shared" si="45"/>
        <v>0.56999999999999995</v>
      </c>
      <c r="BO32" s="50"/>
      <c r="BP32" s="48">
        <f t="shared" si="7"/>
        <v>5508.3499999999995</v>
      </c>
      <c r="BQ32" s="51">
        <f t="shared" si="8"/>
        <v>6</v>
      </c>
      <c r="BR32" s="47">
        <f t="shared" si="46"/>
        <v>1762.6719999999998</v>
      </c>
      <c r="BS32" s="46">
        <f t="shared" si="9"/>
        <v>20.5</v>
      </c>
      <c r="BT32" s="46">
        <f t="shared" si="47"/>
        <v>4406.6799999999994</v>
      </c>
      <c r="BU32" s="46">
        <f t="shared" si="10"/>
        <v>102.29446858750002</v>
      </c>
      <c r="BV32" s="46">
        <f t="shared" si="11"/>
        <v>66.389179049038461</v>
      </c>
      <c r="BW32" s="46">
        <f t="shared" si="12"/>
        <v>86.810513164762526</v>
      </c>
      <c r="BX32" s="46">
        <f t="shared" si="13"/>
        <v>96.074531087500006</v>
      </c>
      <c r="BY32" s="46">
        <f t="shared" si="14"/>
        <v>102.29446858750002</v>
      </c>
      <c r="BZ32" s="46">
        <f t="shared" si="48"/>
        <v>117884.14560023503</v>
      </c>
      <c r="CA32" s="46">
        <f t="shared" si="48"/>
        <v>76506.889936111926</v>
      </c>
      <c r="CB32" s="46">
        <f t="shared" si="48"/>
        <v>100040.43537107234</v>
      </c>
      <c r="CC32" s="46">
        <f t="shared" si="48"/>
        <v>110716.28962523502</v>
      </c>
      <c r="CD32" s="46">
        <f t="shared" si="48"/>
        <v>117884.14560023503</v>
      </c>
    </row>
    <row r="33" spans="1:82" s="52" customFormat="1" ht="15" customHeight="1" x14ac:dyDescent="0.35">
      <c r="A33" s="39">
        <v>30</v>
      </c>
      <c r="B33" s="40" t="s">
        <v>125</v>
      </c>
      <c r="C33" s="40" t="s">
        <v>155</v>
      </c>
      <c r="D33" s="41">
        <v>252</v>
      </c>
      <c r="E33" s="41">
        <f t="shared" si="16"/>
        <v>1209.6000000000001</v>
      </c>
      <c r="F33" s="41">
        <v>63.8</v>
      </c>
      <c r="G33" s="42" t="s">
        <v>118</v>
      </c>
      <c r="H33" s="43">
        <v>6</v>
      </c>
      <c r="I33" s="44">
        <v>20.5</v>
      </c>
      <c r="J33" s="41">
        <f t="shared" si="17"/>
        <v>1046.32</v>
      </c>
      <c r="K33" s="42" t="s">
        <v>120</v>
      </c>
      <c r="L33" s="44">
        <v>261.58</v>
      </c>
      <c r="M33" s="44">
        <v>130.5</v>
      </c>
      <c r="N33" s="41">
        <v>264.60000000000002</v>
      </c>
      <c r="O33" s="45" t="s">
        <v>69</v>
      </c>
      <c r="P33" s="45" t="s">
        <v>120</v>
      </c>
      <c r="Q33" s="45" t="s">
        <v>122</v>
      </c>
      <c r="R33" s="45" t="s">
        <v>864</v>
      </c>
      <c r="S33" s="46">
        <f t="shared" si="18"/>
        <v>112430.30302140002</v>
      </c>
      <c r="T33" s="46">
        <f t="shared" si="0"/>
        <v>92.948332524305556</v>
      </c>
      <c r="U33" s="47">
        <f t="shared" si="19"/>
        <v>72432.289212747695</v>
      </c>
      <c r="V33" s="47">
        <f t="shared" si="1"/>
        <v>39998.013808652322</v>
      </c>
      <c r="W33" s="47">
        <f t="shared" si="20"/>
        <v>95695.598973208733</v>
      </c>
      <c r="X33" s="47">
        <f t="shared" si="2"/>
        <v>16734.704048191285</v>
      </c>
      <c r="Y33" s="48">
        <f t="shared" si="21"/>
        <v>105491.14082640001</v>
      </c>
      <c r="Z33" s="47">
        <f t="shared" si="3"/>
        <v>6939.1621950000117</v>
      </c>
      <c r="AA33" s="48">
        <f t="shared" si="22"/>
        <v>112430.30302140002</v>
      </c>
      <c r="AB33" s="47">
        <f t="shared" si="4"/>
        <v>0</v>
      </c>
      <c r="AC33" s="47">
        <f t="shared" si="23"/>
        <v>63671.880051843618</v>
      </c>
      <c r="AD33" s="47">
        <f t="shared" si="24"/>
        <v>48758.422969556399</v>
      </c>
      <c r="AE33" s="47">
        <f t="shared" si="25"/>
        <v>40.309542798905746</v>
      </c>
      <c r="AF33" s="49">
        <f t="shared" si="26"/>
        <v>0.56632312055340006</v>
      </c>
      <c r="AG33" s="47">
        <f>IF(ISBLANK($D33),"",S33*_xlfn.XLOOKUP(Q33,DATA!$B$24:$B$25,DATA!$C$24:$C$25,"error",0,1)/1000)</f>
        <v>15.061897866187294</v>
      </c>
      <c r="AH33" s="47">
        <f>IF(ISBLANK($D33),"",V33*_xlfn.XLOOKUP(Q33,DATA!$B$24:$B$25,DATA!$C$24:$C$25,"error",0,1)/1000)</f>
        <v>5.3583952248318729</v>
      </c>
      <c r="AI33" s="47">
        <f>IF(ISBLANK($D33),"",X33*_xlfn.XLOOKUP(Q33,DATA!$B$24:$B$25,DATA!$C$24:$C$25,"error",0,1)/1000)</f>
        <v>2.2418902770968403</v>
      </c>
      <c r="AJ33" s="47">
        <f>IF(ISBLANK($D33),"",Z33*_xlfn.XLOOKUP(Q33,DATA!$B$24:$B$25,DATA!$C$24:$C$25,"error",0,1)/1000)</f>
        <v>0.92961549910707286</v>
      </c>
      <c r="AK33" s="47">
        <f>IF(ISBLANK($D33),"",AB33*_xlfn.XLOOKUP(Q33,DATA!$B$24:$B$25,DATA!$C$24:$C$25,"error",0,1)/1000)</f>
        <v>0</v>
      </c>
      <c r="AL33" s="47">
        <f t="shared" si="5"/>
        <v>8.5299010010357854</v>
      </c>
      <c r="AM33" s="47">
        <f t="shared" si="6"/>
        <v>6.531996865151509</v>
      </c>
      <c r="AN33" s="47">
        <f t="shared" si="27"/>
        <v>1.5266928639194621</v>
      </c>
      <c r="AO33" s="47">
        <f t="shared" si="28"/>
        <v>0.54313366246997064</v>
      </c>
      <c r="AP33" s="47">
        <f t="shared" si="29"/>
        <v>0.22724081109445032</v>
      </c>
      <c r="AQ33" s="47">
        <f t="shared" si="30"/>
        <v>9.4226993257056052E-2</v>
      </c>
      <c r="AR33" s="47">
        <f t="shared" si="31"/>
        <v>0</v>
      </c>
      <c r="AS33" s="47">
        <f t="shared" si="32"/>
        <v>0.86460146682147709</v>
      </c>
      <c r="AT33" s="47">
        <f t="shared" si="33"/>
        <v>0.66209139709798503</v>
      </c>
      <c r="AU33" s="47">
        <f t="shared" si="34"/>
        <v>8.3031384928489965E-2</v>
      </c>
      <c r="AV33" s="47">
        <f t="shared" si="35"/>
        <v>2.9539104597887018E-2</v>
      </c>
      <c r="AW33" s="47">
        <f t="shared" si="36"/>
        <v>1.2358818006789956E-2</v>
      </c>
      <c r="AX33" s="47">
        <f t="shared" si="37"/>
        <v>5.1246704118960108E-3</v>
      </c>
      <c r="AY33" s="47">
        <f t="shared" si="38"/>
        <v>0</v>
      </c>
      <c r="AZ33" s="47">
        <f t="shared" si="39"/>
        <v>4.7022593016572981E-2</v>
      </c>
      <c r="BA33" s="47">
        <f t="shared" si="40"/>
        <v>3.6008791911916985E-2</v>
      </c>
      <c r="BB33" s="23">
        <f>IF(V33&gt;0,J33*DATA!$C$4,0)</f>
        <v>68010.8</v>
      </c>
      <c r="BC33" s="23">
        <f>IF(X33&gt;0,N33*_xlfn.XLOOKUP(Burgas!O33,DATA!$B$5:$B$6,DATA!$C$5:$C$6,"error",0,1),0)</f>
        <v>12700.800000000001</v>
      </c>
      <c r="BD33" s="23">
        <f>IF(Z33&gt;0,(L33-M33)*DATA!$C$7,"0,00 ")</f>
        <v>19661.999999999996</v>
      </c>
      <c r="BE33" s="23">
        <f>IF(G33="basement",D33*DATA!$C$8,IF(G33="ground",0,"error"))</f>
        <v>0</v>
      </c>
      <c r="BF33" s="23">
        <f t="shared" si="41"/>
        <v>100373.6</v>
      </c>
      <c r="BG33" s="23">
        <v>1.48</v>
      </c>
      <c r="BH33" s="23">
        <v>1.9769401330376939</v>
      </c>
      <c r="BI33" s="23">
        <f t="shared" si="42"/>
        <v>0.56999999999999995</v>
      </c>
      <c r="BJ33" s="23">
        <v>2.33</v>
      </c>
      <c r="BK33" s="23">
        <f t="shared" si="43"/>
        <v>0.21630769230769231</v>
      </c>
      <c r="BL33" s="23">
        <f t="shared" si="44"/>
        <v>0.23928112965340181</v>
      </c>
      <c r="BM33" s="5">
        <v>1.1000000000000001</v>
      </c>
      <c r="BN33" s="5">
        <f t="shared" si="45"/>
        <v>0.56999999999999995</v>
      </c>
      <c r="BO33" s="50"/>
      <c r="BP33" s="48">
        <f t="shared" si="7"/>
        <v>5166</v>
      </c>
      <c r="BQ33" s="51">
        <f t="shared" si="8"/>
        <v>6</v>
      </c>
      <c r="BR33" s="47">
        <f t="shared" si="46"/>
        <v>1653.1200000000001</v>
      </c>
      <c r="BS33" s="46">
        <f t="shared" si="9"/>
        <v>20.5</v>
      </c>
      <c r="BT33" s="46">
        <f t="shared" si="47"/>
        <v>4132.8</v>
      </c>
      <c r="BU33" s="46">
        <f t="shared" si="10"/>
        <v>97.561873500000004</v>
      </c>
      <c r="BV33" s="46">
        <f t="shared" si="11"/>
        <v>62.853426946153846</v>
      </c>
      <c r="BW33" s="46">
        <f t="shared" si="12"/>
        <v>83.04026290629011</v>
      </c>
      <c r="BX33" s="46">
        <f t="shared" si="13"/>
        <v>91.540385999999998</v>
      </c>
      <c r="BY33" s="46">
        <f t="shared" si="14"/>
        <v>97.561873500000004</v>
      </c>
      <c r="BZ33" s="46">
        <f t="shared" si="48"/>
        <v>112430.30302140002</v>
      </c>
      <c r="CA33" s="46">
        <f t="shared" si="48"/>
        <v>72432.289212747695</v>
      </c>
      <c r="CB33" s="46">
        <f t="shared" si="48"/>
        <v>95695.598973208733</v>
      </c>
      <c r="CC33" s="46">
        <f t="shared" si="48"/>
        <v>105491.14082640001</v>
      </c>
      <c r="CD33" s="46">
        <f t="shared" si="48"/>
        <v>112430.30302140002</v>
      </c>
    </row>
    <row r="34" spans="1:82" s="52" customFormat="1" ht="15" customHeight="1" x14ac:dyDescent="0.35">
      <c r="A34" s="39">
        <v>31</v>
      </c>
      <c r="B34" s="40" t="s">
        <v>125</v>
      </c>
      <c r="C34" s="40" t="s">
        <v>156</v>
      </c>
      <c r="D34" s="41">
        <v>153.9</v>
      </c>
      <c r="E34" s="41">
        <f t="shared" si="16"/>
        <v>738.72</v>
      </c>
      <c r="F34" s="41">
        <v>53</v>
      </c>
      <c r="G34" s="42" t="s">
        <v>118</v>
      </c>
      <c r="H34" s="43">
        <v>6</v>
      </c>
      <c r="I34" s="44">
        <v>20.5</v>
      </c>
      <c r="J34" s="41">
        <f t="shared" si="17"/>
        <v>869.2</v>
      </c>
      <c r="K34" s="42" t="s">
        <v>121</v>
      </c>
      <c r="L34" s="44">
        <v>217.3</v>
      </c>
      <c r="M34" s="44">
        <v>217.3</v>
      </c>
      <c r="N34" s="41">
        <v>161.595</v>
      </c>
      <c r="O34" s="45" t="s">
        <v>69</v>
      </c>
      <c r="P34" s="45" t="s">
        <v>121</v>
      </c>
      <c r="Q34" s="45" t="s">
        <v>122</v>
      </c>
      <c r="R34" s="45" t="s">
        <v>864</v>
      </c>
      <c r="S34" s="46">
        <f t="shared" si="18"/>
        <v>33990.373550070006</v>
      </c>
      <c r="T34" s="46">
        <f t="shared" si="0"/>
        <v>46.012526464790454</v>
      </c>
      <c r="U34" s="47">
        <f t="shared" si="19"/>
        <v>33990.373550070006</v>
      </c>
      <c r="V34" s="47">
        <f t="shared" si="1"/>
        <v>0</v>
      </c>
      <c r="W34" s="47">
        <f t="shared" si="20"/>
        <v>33504.219132058366</v>
      </c>
      <c r="X34" s="47">
        <f t="shared" si="2"/>
        <v>486.15441801163979</v>
      </c>
      <c r="Y34" s="48">
        <f t="shared" si="21"/>
        <v>33990.373550070006</v>
      </c>
      <c r="Z34" s="47">
        <f t="shared" si="3"/>
        <v>0</v>
      </c>
      <c r="AA34" s="48">
        <f t="shared" si="22"/>
        <v>33990.373550070006</v>
      </c>
      <c r="AB34" s="47">
        <f t="shared" si="4"/>
        <v>0</v>
      </c>
      <c r="AC34" s="47">
        <f t="shared" si="23"/>
        <v>486.15441801163979</v>
      </c>
      <c r="AD34" s="47">
        <f t="shared" si="24"/>
        <v>33504.219132058366</v>
      </c>
      <c r="AE34" s="47">
        <f t="shared" si="25"/>
        <v>45.354422693386347</v>
      </c>
      <c r="AF34" s="49">
        <f t="shared" si="26"/>
        <v>1.4302708891842708E-2</v>
      </c>
      <c r="AG34" s="47">
        <f>IF(ISBLANK($D34),"",S34*_xlfn.XLOOKUP(Q34,DATA!$B$24:$B$25,DATA!$C$24:$C$25,"error",0,1)/1000)</f>
        <v>4.5535724896806684</v>
      </c>
      <c r="AH34" s="47">
        <f>IF(ISBLANK($D34),"",V34*_xlfn.XLOOKUP(Q34,DATA!$B$24:$B$25,DATA!$C$24:$C$25,"error",0,1)/1000)</f>
        <v>0</v>
      </c>
      <c r="AI34" s="47">
        <f>IF(ISBLANK($D34),"",X34*_xlfn.XLOOKUP(Q34,DATA!$B$24:$B$25,DATA!$C$24:$C$25,"error",0,1)/1000)</f>
        <v>6.5128421737805808E-2</v>
      </c>
      <c r="AJ34" s="47">
        <f>IF(ISBLANK($D34),"",Z34*_xlfn.XLOOKUP(Q34,DATA!$B$24:$B$25,DATA!$C$24:$C$25,"error",0,1)/1000)</f>
        <v>0</v>
      </c>
      <c r="AK34" s="47">
        <f>IF(ISBLANK($D34),"",AB34*_xlfn.XLOOKUP(Q34,DATA!$B$24:$B$25,DATA!$C$24:$C$25,"error",0,1)/1000)</f>
        <v>0</v>
      </c>
      <c r="AL34" s="47">
        <f t="shared" si="5"/>
        <v>6.5128421737805808E-2</v>
      </c>
      <c r="AM34" s="47">
        <f t="shared" si="6"/>
        <v>4.4884440679428623</v>
      </c>
      <c r="AN34" s="47">
        <f t="shared" si="27"/>
        <v>0.46155582032871878</v>
      </c>
      <c r="AO34" s="47">
        <f t="shared" si="28"/>
        <v>0</v>
      </c>
      <c r="AP34" s="47">
        <f t="shared" si="29"/>
        <v>6.6014985354972983E-3</v>
      </c>
      <c r="AQ34" s="47">
        <f t="shared" si="30"/>
        <v>0</v>
      </c>
      <c r="AR34" s="47">
        <f t="shared" si="31"/>
        <v>0</v>
      </c>
      <c r="AS34" s="47">
        <f t="shared" si="32"/>
        <v>6.6014985354972983E-3</v>
      </c>
      <c r="AT34" s="47">
        <f t="shared" si="33"/>
        <v>0.45495432179322148</v>
      </c>
      <c r="AU34" s="47">
        <f t="shared" si="34"/>
        <v>2.5102376443491711E-2</v>
      </c>
      <c r="AV34" s="47">
        <f t="shared" si="35"/>
        <v>0</v>
      </c>
      <c r="AW34" s="47">
        <f t="shared" si="36"/>
        <v>3.5903198276471059E-4</v>
      </c>
      <c r="AX34" s="47">
        <f t="shared" si="37"/>
        <v>0</v>
      </c>
      <c r="AY34" s="47">
        <f t="shared" si="38"/>
        <v>0</v>
      </c>
      <c r="AZ34" s="47">
        <f t="shared" si="39"/>
        <v>3.5903198276471059E-4</v>
      </c>
      <c r="BA34" s="47">
        <f t="shared" si="40"/>
        <v>2.4743344460727002E-2</v>
      </c>
      <c r="BB34" s="23">
        <f>IF(V34&gt;0,J34*DATA!$C$4,0)</f>
        <v>0</v>
      </c>
      <c r="BC34" s="23">
        <f>IF(X34&gt;0,N34*_xlfn.XLOOKUP(Burgas!O34,DATA!$B$5:$B$6,DATA!$C$5:$C$6,"error",0,1),0)</f>
        <v>7756.5599999999995</v>
      </c>
      <c r="BD34" s="23" t="str">
        <f>IF(Z34&gt;0,(L34-M34)*DATA!$C$7,"0,00 ")</f>
        <v xml:space="preserve">0,00 </v>
      </c>
      <c r="BE34" s="23">
        <f>IF(G34="basement",D34*DATA!$C$8,IF(G34="ground",0,"error"))</f>
        <v>0</v>
      </c>
      <c r="BF34" s="23">
        <f t="shared" si="41"/>
        <v>7756.5599999999995</v>
      </c>
      <c r="BG34" s="23">
        <v>0.25</v>
      </c>
      <c r="BH34" s="23">
        <v>1.1000000000000001</v>
      </c>
      <c r="BI34" s="23">
        <f t="shared" si="42"/>
        <v>0.56999999999999995</v>
      </c>
      <c r="BJ34" s="23">
        <v>0.22</v>
      </c>
      <c r="BK34" s="23">
        <f t="shared" si="43"/>
        <v>0.25</v>
      </c>
      <c r="BL34" s="23">
        <f t="shared" si="44"/>
        <v>0.12054794520547943</v>
      </c>
      <c r="BM34" s="5">
        <v>1.1000000000000001</v>
      </c>
      <c r="BN34" s="5">
        <f t="shared" si="45"/>
        <v>0.56999999999999995</v>
      </c>
      <c r="BO34" s="50"/>
      <c r="BP34" s="48">
        <f t="shared" si="7"/>
        <v>3154.9500000000003</v>
      </c>
      <c r="BQ34" s="51">
        <f t="shared" si="8"/>
        <v>6</v>
      </c>
      <c r="BR34" s="47">
        <f t="shared" si="46"/>
        <v>1009.5840000000001</v>
      </c>
      <c r="BS34" s="46">
        <f t="shared" si="9"/>
        <v>20.5</v>
      </c>
      <c r="BT34" s="46">
        <f t="shared" si="47"/>
        <v>2523.9600000000005</v>
      </c>
      <c r="BU34" s="46">
        <f t="shared" si="10"/>
        <v>29.495291175000006</v>
      </c>
      <c r="BV34" s="46">
        <f t="shared" si="11"/>
        <v>29.495291175000006</v>
      </c>
      <c r="BW34" s="46">
        <f t="shared" si="12"/>
        <v>29.073428611643841</v>
      </c>
      <c r="BX34" s="46">
        <f t="shared" si="13"/>
        <v>29.495291175000006</v>
      </c>
      <c r="BY34" s="46">
        <f t="shared" si="14"/>
        <v>29.495291175000006</v>
      </c>
      <c r="BZ34" s="46">
        <f t="shared" si="48"/>
        <v>33990.373550070006</v>
      </c>
      <c r="CA34" s="46">
        <f t="shared" si="48"/>
        <v>33990.373550070006</v>
      </c>
      <c r="CB34" s="46">
        <f t="shared" si="48"/>
        <v>33504.219132058366</v>
      </c>
      <c r="CC34" s="46">
        <f t="shared" si="48"/>
        <v>33990.373550070006</v>
      </c>
      <c r="CD34" s="46">
        <f t="shared" si="48"/>
        <v>33990.373550070006</v>
      </c>
    </row>
    <row r="35" spans="1:82" s="52" customFormat="1" ht="15" customHeight="1" x14ac:dyDescent="0.35">
      <c r="A35" s="39">
        <v>32</v>
      </c>
      <c r="B35" s="40" t="s">
        <v>125</v>
      </c>
      <c r="C35" s="40" t="s">
        <v>157</v>
      </c>
      <c r="D35" s="41">
        <v>133.80000000000001</v>
      </c>
      <c r="E35" s="41">
        <f t="shared" si="16"/>
        <v>642.24000000000012</v>
      </c>
      <c r="F35" s="41">
        <v>50.4</v>
      </c>
      <c r="G35" s="42" t="s">
        <v>118</v>
      </c>
      <c r="H35" s="43">
        <v>6</v>
      </c>
      <c r="I35" s="44">
        <v>20.5</v>
      </c>
      <c r="J35" s="41">
        <f t="shared" si="17"/>
        <v>826.56000000000006</v>
      </c>
      <c r="K35" s="42" t="s">
        <v>120</v>
      </c>
      <c r="L35" s="44">
        <v>206.64</v>
      </c>
      <c r="M35" s="44">
        <v>206.64</v>
      </c>
      <c r="N35" s="41">
        <v>140.49</v>
      </c>
      <c r="O35" s="45" t="s">
        <v>69</v>
      </c>
      <c r="P35" s="45" t="s">
        <v>120</v>
      </c>
      <c r="Q35" s="45" t="s">
        <v>122</v>
      </c>
      <c r="R35" s="45" t="s">
        <v>864</v>
      </c>
      <c r="S35" s="46">
        <f t="shared" si="18"/>
        <v>70398.799642290018</v>
      </c>
      <c r="T35" s="46">
        <f t="shared" si="0"/>
        <v>109.6144737828382</v>
      </c>
      <c r="U35" s="47">
        <f t="shared" si="19"/>
        <v>38801.622589686929</v>
      </c>
      <c r="V35" s="47">
        <f t="shared" si="1"/>
        <v>31597.177052603089</v>
      </c>
      <c r="W35" s="47">
        <f t="shared" si="20"/>
        <v>61513.468683369407</v>
      </c>
      <c r="X35" s="47">
        <f t="shared" si="2"/>
        <v>8885.330958920611</v>
      </c>
      <c r="Y35" s="48">
        <f t="shared" si="21"/>
        <v>70398.799642290018</v>
      </c>
      <c r="Z35" s="47">
        <f t="shared" si="3"/>
        <v>0</v>
      </c>
      <c r="AA35" s="48">
        <f t="shared" si="22"/>
        <v>70398.799642290018</v>
      </c>
      <c r="AB35" s="47">
        <f t="shared" si="4"/>
        <v>0</v>
      </c>
      <c r="AC35" s="47">
        <f t="shared" si="23"/>
        <v>40482.5080115237</v>
      </c>
      <c r="AD35" s="47">
        <f t="shared" si="24"/>
        <v>29916.291630766318</v>
      </c>
      <c r="AE35" s="47">
        <f t="shared" si="25"/>
        <v>46.581171572568373</v>
      </c>
      <c r="AF35" s="49">
        <f t="shared" si="26"/>
        <v>0.57504542999629527</v>
      </c>
      <c r="AG35" s="47">
        <f>IF(ISBLANK($D35),"",S35*_xlfn.XLOOKUP(Q35,DATA!$B$24:$B$25,DATA!$C$24:$C$25,"error",0,1)/1000)</f>
        <v>9.4310830943195949</v>
      </c>
      <c r="AH35" s="47">
        <f>IF(ISBLANK($D35),"",V35*_xlfn.XLOOKUP(Q35,DATA!$B$24:$B$25,DATA!$C$24:$C$25,"error",0,1)/1000)</f>
        <v>4.2329642528452416</v>
      </c>
      <c r="AI35" s="47">
        <f>IF(ISBLANK($D35),"",X35*_xlfn.XLOOKUP(Q35,DATA!$B$24:$B$25,DATA!$C$24:$C$25,"error",0,1)/1000)</f>
        <v>1.1903369804585604</v>
      </c>
      <c r="AJ35" s="47">
        <f>IF(ISBLANK($D35),"",Z35*_xlfn.XLOOKUP(Q35,DATA!$B$24:$B$25,DATA!$C$24:$C$25,"error",0,1)/1000)</f>
        <v>0</v>
      </c>
      <c r="AK35" s="47">
        <f>IF(ISBLANK($D35),"",AB35*_xlfn.XLOOKUP(Q35,DATA!$B$24:$B$25,DATA!$C$24:$C$25,"error",0,1)/1000)</f>
        <v>0</v>
      </c>
      <c r="AL35" s="47">
        <f t="shared" si="5"/>
        <v>5.4233012333038015</v>
      </c>
      <c r="AM35" s="47">
        <f t="shared" si="6"/>
        <v>4.0077818610157934</v>
      </c>
      <c r="AN35" s="47">
        <f t="shared" si="27"/>
        <v>0.95594641439259376</v>
      </c>
      <c r="AO35" s="47">
        <f t="shared" si="28"/>
        <v>0.42905856721765712</v>
      </c>
      <c r="AP35" s="47">
        <f t="shared" si="29"/>
        <v>0.12065404970014863</v>
      </c>
      <c r="AQ35" s="47">
        <f t="shared" si="30"/>
        <v>0</v>
      </c>
      <c r="AR35" s="47">
        <f t="shared" si="31"/>
        <v>0</v>
      </c>
      <c r="AS35" s="47">
        <f t="shared" si="32"/>
        <v>0.54971261691780571</v>
      </c>
      <c r="AT35" s="47">
        <f t="shared" si="33"/>
        <v>0.40623379747478805</v>
      </c>
      <c r="AU35" s="47">
        <f t="shared" si="34"/>
        <v>5.1990519232968942E-2</v>
      </c>
      <c r="AV35" s="47">
        <f t="shared" si="35"/>
        <v>2.3334966641590998E-2</v>
      </c>
      <c r="AW35" s="47">
        <f t="shared" si="36"/>
        <v>6.5619438464622872E-3</v>
      </c>
      <c r="AX35" s="47">
        <f t="shared" si="37"/>
        <v>0</v>
      </c>
      <c r="AY35" s="47">
        <f t="shared" si="38"/>
        <v>0</v>
      </c>
      <c r="AZ35" s="47">
        <f t="shared" si="39"/>
        <v>2.9896910488053288E-2</v>
      </c>
      <c r="BA35" s="47">
        <f t="shared" si="40"/>
        <v>2.2093608744915654E-2</v>
      </c>
      <c r="BB35" s="23">
        <f>IF(V35&gt;0,J35*DATA!$C$4,0)</f>
        <v>53726.400000000001</v>
      </c>
      <c r="BC35" s="23">
        <f>IF(X35&gt;0,N35*_xlfn.XLOOKUP(Burgas!O35,DATA!$B$5:$B$6,DATA!$C$5:$C$6,"error",0,1),0)</f>
        <v>6743.52</v>
      </c>
      <c r="BD35" s="23" t="str">
        <f>IF(Z35&gt;0,(L35-M35)*DATA!$C$7,"0,00 ")</f>
        <v xml:space="preserve">0,00 </v>
      </c>
      <c r="BE35" s="23">
        <f>IF(G35="basement",D35*DATA!$C$8,IF(G35="ground",0,"error"))</f>
        <v>0</v>
      </c>
      <c r="BF35" s="23">
        <f t="shared" si="41"/>
        <v>60469.919999999998</v>
      </c>
      <c r="BG35" s="23">
        <v>1.48</v>
      </c>
      <c r="BH35" s="23">
        <v>1.1000000000000001</v>
      </c>
      <c r="BI35" s="23">
        <f t="shared" si="42"/>
        <v>0.56999999999999995</v>
      </c>
      <c r="BJ35" s="23">
        <v>2.33</v>
      </c>
      <c r="BK35" s="23">
        <f t="shared" si="43"/>
        <v>0.21630769230769231</v>
      </c>
      <c r="BL35" s="23">
        <f t="shared" si="44"/>
        <v>0.23928112965340181</v>
      </c>
      <c r="BM35" s="5">
        <v>1.1000000000000001</v>
      </c>
      <c r="BN35" s="5">
        <f t="shared" si="45"/>
        <v>0.56999999999999995</v>
      </c>
      <c r="BO35" s="50"/>
      <c r="BP35" s="48">
        <f t="shared" si="7"/>
        <v>2742.9</v>
      </c>
      <c r="BQ35" s="51">
        <f t="shared" si="8"/>
        <v>6</v>
      </c>
      <c r="BR35" s="47">
        <f t="shared" si="46"/>
        <v>877.72800000000007</v>
      </c>
      <c r="BS35" s="46">
        <f t="shared" si="9"/>
        <v>20.5</v>
      </c>
      <c r="BT35" s="46">
        <f t="shared" si="47"/>
        <v>2194.3200000000002</v>
      </c>
      <c r="BU35" s="46">
        <f t="shared" si="10"/>
        <v>61.088857725000011</v>
      </c>
      <c r="BV35" s="46">
        <f t="shared" si="11"/>
        <v>33.670272986538464</v>
      </c>
      <c r="BW35" s="46">
        <f t="shared" si="12"/>
        <v>53.378574005006421</v>
      </c>
      <c r="BX35" s="46">
        <f t="shared" si="13"/>
        <v>61.088857725000011</v>
      </c>
      <c r="BY35" s="46">
        <f t="shared" si="14"/>
        <v>61.088857725000011</v>
      </c>
      <c r="BZ35" s="46">
        <f t="shared" si="48"/>
        <v>70398.799642290018</v>
      </c>
      <c r="CA35" s="46">
        <f t="shared" si="48"/>
        <v>38801.622589686929</v>
      </c>
      <c r="CB35" s="46">
        <f t="shared" si="48"/>
        <v>61513.468683369407</v>
      </c>
      <c r="CC35" s="46">
        <f t="shared" si="48"/>
        <v>70398.799642290018</v>
      </c>
      <c r="CD35" s="46">
        <f t="shared" si="48"/>
        <v>70398.799642290018</v>
      </c>
    </row>
    <row r="36" spans="1:82" s="52" customFormat="1" ht="15" customHeight="1" x14ac:dyDescent="0.35">
      <c r="A36" s="39">
        <v>33</v>
      </c>
      <c r="B36" s="40" t="s">
        <v>125</v>
      </c>
      <c r="C36" s="40" t="s">
        <v>158</v>
      </c>
      <c r="D36" s="41">
        <v>146.9</v>
      </c>
      <c r="E36" s="41">
        <f t="shared" si="16"/>
        <v>705.12000000000012</v>
      </c>
      <c r="F36" s="41">
        <v>50.8</v>
      </c>
      <c r="G36" s="42" t="s">
        <v>118</v>
      </c>
      <c r="H36" s="43">
        <v>6</v>
      </c>
      <c r="I36" s="44">
        <v>20.5</v>
      </c>
      <c r="J36" s="41">
        <f t="shared" si="17"/>
        <v>833.11999999999989</v>
      </c>
      <c r="K36" s="42" t="s">
        <v>120</v>
      </c>
      <c r="L36" s="44">
        <v>208.28</v>
      </c>
      <c r="M36" s="44">
        <v>208.28</v>
      </c>
      <c r="N36" s="41">
        <v>154.245</v>
      </c>
      <c r="O36" s="45" t="s">
        <v>69</v>
      </c>
      <c r="P36" s="45" t="s">
        <v>120</v>
      </c>
      <c r="Q36" s="45" t="s">
        <v>122</v>
      </c>
      <c r="R36" s="45" t="s">
        <v>864</v>
      </c>
      <c r="S36" s="46">
        <f t="shared" si="18"/>
        <v>73343.279754744988</v>
      </c>
      <c r="T36" s="46">
        <f t="shared" si="0"/>
        <v>104.01531619404496</v>
      </c>
      <c r="U36" s="47">
        <f t="shared" si="19"/>
        <v>41495.3314556927</v>
      </c>
      <c r="V36" s="47">
        <f t="shared" si="1"/>
        <v>31847.948299052288</v>
      </c>
      <c r="W36" s="47">
        <f t="shared" si="20"/>
        <v>63588.009815541438</v>
      </c>
      <c r="X36" s="47">
        <f t="shared" si="2"/>
        <v>9755.2699392035502</v>
      </c>
      <c r="Y36" s="48">
        <f t="shared" si="21"/>
        <v>73343.279754744988</v>
      </c>
      <c r="Z36" s="47">
        <f t="shared" si="3"/>
        <v>0</v>
      </c>
      <c r="AA36" s="48">
        <f t="shared" si="22"/>
        <v>73343.279754744988</v>
      </c>
      <c r="AB36" s="47">
        <f t="shared" si="4"/>
        <v>0</v>
      </c>
      <c r="AC36" s="47">
        <f t="shared" si="23"/>
        <v>41603.218238255839</v>
      </c>
      <c r="AD36" s="47">
        <f t="shared" si="24"/>
        <v>31740.06151648915</v>
      </c>
      <c r="AE36" s="47">
        <f t="shared" si="25"/>
        <v>45.013701946461801</v>
      </c>
      <c r="AF36" s="49">
        <f t="shared" si="26"/>
        <v>0.56723967590997038</v>
      </c>
      <c r="AG36" s="47">
        <f>IF(ISBLANK($D36),"",S36*_xlfn.XLOOKUP(Q36,DATA!$B$24:$B$25,DATA!$C$24:$C$25,"error",0,1)/1000)</f>
        <v>9.8255448855892915</v>
      </c>
      <c r="AH36" s="47">
        <f>IF(ISBLANK($D36),"",V36*_xlfn.XLOOKUP(Q36,DATA!$B$24:$B$25,DATA!$C$24:$C$25,"error",0,1)/1000)</f>
        <v>4.2665592072328984</v>
      </c>
      <c r="AI36" s="47">
        <f>IF(ISBLANK($D36),"",X36*_xlfn.XLOOKUP(Q36,DATA!$B$24:$B$25,DATA!$C$24:$C$25,"error",0,1)/1000)</f>
        <v>1.3068796893076393</v>
      </c>
      <c r="AJ36" s="47">
        <f>IF(ISBLANK($D36),"",Z36*_xlfn.XLOOKUP(Q36,DATA!$B$24:$B$25,DATA!$C$24:$C$25,"error",0,1)/1000)</f>
        <v>0</v>
      </c>
      <c r="AK36" s="47">
        <f>IF(ISBLANK($D36),"",AB36*_xlfn.XLOOKUP(Q36,DATA!$B$24:$B$25,DATA!$C$24:$C$25,"error",0,1)/1000)</f>
        <v>0</v>
      </c>
      <c r="AL36" s="47">
        <f t="shared" si="5"/>
        <v>5.5734388965405373</v>
      </c>
      <c r="AM36" s="47">
        <f t="shared" si="6"/>
        <v>4.2521059890487543</v>
      </c>
      <c r="AN36" s="47">
        <f t="shared" si="27"/>
        <v>0.99592955643555481</v>
      </c>
      <c r="AO36" s="47">
        <f t="shared" si="28"/>
        <v>0.43246379394160633</v>
      </c>
      <c r="AP36" s="47">
        <f t="shared" si="29"/>
        <v>0.13246696488005827</v>
      </c>
      <c r="AQ36" s="47">
        <f t="shared" si="30"/>
        <v>0</v>
      </c>
      <c r="AR36" s="47">
        <f t="shared" si="31"/>
        <v>0</v>
      </c>
      <c r="AS36" s="47">
        <f t="shared" si="32"/>
        <v>0.56493075882166466</v>
      </c>
      <c r="AT36" s="47">
        <f t="shared" si="33"/>
        <v>0.43099879761389015</v>
      </c>
      <c r="AU36" s="47">
        <f t="shared" si="34"/>
        <v>5.4165059860018551E-2</v>
      </c>
      <c r="AV36" s="47">
        <f t="shared" si="35"/>
        <v>2.352016478954011E-2</v>
      </c>
      <c r="AW36" s="47">
        <f t="shared" si="36"/>
        <v>7.2044062111009562E-3</v>
      </c>
      <c r="AX36" s="47">
        <f t="shared" si="37"/>
        <v>0</v>
      </c>
      <c r="AY36" s="47">
        <f t="shared" si="38"/>
        <v>0</v>
      </c>
      <c r="AZ36" s="47">
        <f t="shared" si="39"/>
        <v>3.0724571000641066E-2</v>
      </c>
      <c r="BA36" s="47">
        <f t="shared" si="40"/>
        <v>2.3440488859377485E-2</v>
      </c>
      <c r="BB36" s="23">
        <f>IF(V36&gt;0,J36*DATA!$C$4,0)</f>
        <v>54152.799999999996</v>
      </c>
      <c r="BC36" s="23">
        <f>IF(X36&gt;0,N36*_xlfn.XLOOKUP(Burgas!O36,DATA!$B$5:$B$6,DATA!$C$5:$C$6,"error",0,1),0)</f>
        <v>7403.76</v>
      </c>
      <c r="BD36" s="23" t="str">
        <f>IF(Z36&gt;0,(L36-M36)*DATA!$C$7,"0,00 ")</f>
        <v xml:space="preserve">0,00 </v>
      </c>
      <c r="BE36" s="23">
        <f>IF(G36="basement",D36*DATA!$C$8,IF(G36="ground",0,"error"))</f>
        <v>0</v>
      </c>
      <c r="BF36" s="23">
        <f t="shared" si="41"/>
        <v>61556.56</v>
      </c>
      <c r="BG36" s="23">
        <v>1.48</v>
      </c>
      <c r="BH36" s="23">
        <v>1.1000000000000001</v>
      </c>
      <c r="BI36" s="23">
        <f t="shared" si="42"/>
        <v>0.56999999999999995</v>
      </c>
      <c r="BJ36" s="23">
        <v>2.33</v>
      </c>
      <c r="BK36" s="23">
        <f t="shared" si="43"/>
        <v>0.21630769230769231</v>
      </c>
      <c r="BL36" s="23">
        <f t="shared" si="44"/>
        <v>0.23928112965340181</v>
      </c>
      <c r="BM36" s="5">
        <v>1.1000000000000001</v>
      </c>
      <c r="BN36" s="5">
        <f t="shared" si="45"/>
        <v>0.56999999999999995</v>
      </c>
      <c r="BO36" s="50"/>
      <c r="BP36" s="48">
        <f t="shared" si="7"/>
        <v>3011.4500000000003</v>
      </c>
      <c r="BQ36" s="51">
        <f t="shared" si="8"/>
        <v>6</v>
      </c>
      <c r="BR36" s="47">
        <f t="shared" si="46"/>
        <v>963.6640000000001</v>
      </c>
      <c r="BS36" s="46">
        <f t="shared" si="9"/>
        <v>20.5</v>
      </c>
      <c r="BT36" s="46">
        <f t="shared" si="47"/>
        <v>2409.1600000000003</v>
      </c>
      <c r="BU36" s="46">
        <f t="shared" si="10"/>
        <v>63.643942862499991</v>
      </c>
      <c r="BV36" s="46">
        <f t="shared" si="11"/>
        <v>36.007750308653847</v>
      </c>
      <c r="BW36" s="46">
        <f t="shared" si="12"/>
        <v>55.178765893388956</v>
      </c>
      <c r="BX36" s="46">
        <f t="shared" si="13"/>
        <v>63.643942862499991</v>
      </c>
      <c r="BY36" s="46">
        <f t="shared" si="14"/>
        <v>63.643942862499991</v>
      </c>
      <c r="BZ36" s="46">
        <f t="shared" si="48"/>
        <v>73343.279754744988</v>
      </c>
      <c r="CA36" s="46">
        <f t="shared" si="48"/>
        <v>41495.3314556927</v>
      </c>
      <c r="CB36" s="46">
        <f t="shared" si="48"/>
        <v>63588.009815541438</v>
      </c>
      <c r="CC36" s="46">
        <f t="shared" si="48"/>
        <v>73343.279754744988</v>
      </c>
      <c r="CD36" s="46">
        <f t="shared" si="48"/>
        <v>73343.279754744988</v>
      </c>
    </row>
    <row r="37" spans="1:82" s="52" customFormat="1" ht="15" customHeight="1" x14ac:dyDescent="0.35">
      <c r="A37" s="39">
        <v>34</v>
      </c>
      <c r="B37" s="40" t="s">
        <v>125</v>
      </c>
      <c r="C37" s="40" t="s">
        <v>159</v>
      </c>
      <c r="D37" s="41">
        <v>255.9</v>
      </c>
      <c r="E37" s="41">
        <f t="shared" si="16"/>
        <v>1433.0400000000002</v>
      </c>
      <c r="F37" s="41">
        <v>64.400000000000006</v>
      </c>
      <c r="G37" s="42" t="s">
        <v>118</v>
      </c>
      <c r="H37" s="43">
        <v>7</v>
      </c>
      <c r="I37" s="44">
        <v>22.25</v>
      </c>
      <c r="J37" s="41">
        <f t="shared" si="17"/>
        <v>1146.3200000000002</v>
      </c>
      <c r="K37" s="42" t="s">
        <v>120</v>
      </c>
      <c r="L37" s="44">
        <v>286.58</v>
      </c>
      <c r="M37" s="44">
        <v>12.9</v>
      </c>
      <c r="N37" s="41">
        <v>268.69499999999999</v>
      </c>
      <c r="O37" s="45" t="s">
        <v>69</v>
      </c>
      <c r="P37" s="45" t="s">
        <v>120</v>
      </c>
      <c r="Q37" s="45" t="s">
        <v>122</v>
      </c>
      <c r="R37" s="45" t="s">
        <v>864</v>
      </c>
      <c r="S37" s="46">
        <f t="shared" si="18"/>
        <v>128517.70617199503</v>
      </c>
      <c r="T37" s="46">
        <f t="shared" si="0"/>
        <v>89.681869432810672</v>
      </c>
      <c r="U37" s="47">
        <f t="shared" si="19"/>
        <v>84696.959947958108</v>
      </c>
      <c r="V37" s="47">
        <f t="shared" si="1"/>
        <v>43820.74622403692</v>
      </c>
      <c r="W37" s="47">
        <f t="shared" si="20"/>
        <v>111524.01265639128</v>
      </c>
      <c r="X37" s="47">
        <f t="shared" si="2"/>
        <v>16993.693515603751</v>
      </c>
      <c r="Y37" s="48">
        <f t="shared" si="21"/>
        <v>114029.53170199502</v>
      </c>
      <c r="Z37" s="47">
        <f t="shared" si="3"/>
        <v>14488.174470000013</v>
      </c>
      <c r="AA37" s="48">
        <f t="shared" si="22"/>
        <v>128517.70617199503</v>
      </c>
      <c r="AB37" s="47">
        <f t="shared" si="4"/>
        <v>0</v>
      </c>
      <c r="AC37" s="47">
        <f t="shared" si="23"/>
        <v>75302.614209640684</v>
      </c>
      <c r="AD37" s="47">
        <f t="shared" si="24"/>
        <v>53215.091962354345</v>
      </c>
      <c r="AE37" s="47">
        <f t="shared" si="25"/>
        <v>37.134407945594219</v>
      </c>
      <c r="AF37" s="49">
        <f t="shared" si="26"/>
        <v>0.58593182568060564</v>
      </c>
      <c r="AG37" s="47">
        <f>IF(ISBLANK($D37),"",S37*_xlfn.XLOOKUP(Q37,DATA!$B$24:$B$25,DATA!$C$24:$C$25,"error",0,1)/1000)</f>
        <v>17.217071486419567</v>
      </c>
      <c r="AH37" s="47">
        <f>IF(ISBLANK($D37),"",V37*_xlfn.XLOOKUP(Q37,DATA!$B$24:$B$25,DATA!$C$24:$C$25,"error",0,1)/1000)</f>
        <v>5.870513431960843</v>
      </c>
      <c r="AI37" s="47">
        <f>IF(ISBLANK($D37),"",X37*_xlfn.XLOOKUP(Q37,DATA!$B$24:$B$25,DATA!$C$24:$C$25,"error",0,1)/1000)</f>
        <v>2.2765861980519082</v>
      </c>
      <c r="AJ37" s="47">
        <f>IF(ISBLANK($D37),"",Z37*_xlfn.XLOOKUP(Q37,DATA!$B$24:$B$25,DATA!$C$24:$C$25,"error",0,1)/1000)</f>
        <v>1.9409304988985618</v>
      </c>
      <c r="AK37" s="47">
        <f>IF(ISBLANK($D37),"",AB37*_xlfn.XLOOKUP(Q37,DATA!$B$24:$B$25,DATA!$C$24:$C$25,"error",0,1)/1000)</f>
        <v>0</v>
      </c>
      <c r="AL37" s="47">
        <f t="shared" si="5"/>
        <v>10.088030128911312</v>
      </c>
      <c r="AM37" s="47">
        <f t="shared" si="6"/>
        <v>7.129041357508255</v>
      </c>
      <c r="AN37" s="47">
        <f t="shared" si="27"/>
        <v>1.7451439658820178</v>
      </c>
      <c r="AO37" s="47">
        <f t="shared" si="28"/>
        <v>0.59504260643261775</v>
      </c>
      <c r="AP37" s="47">
        <f t="shared" si="29"/>
        <v>0.23075763317091183</v>
      </c>
      <c r="AQ37" s="47">
        <f t="shared" si="30"/>
        <v>0.19673515040121362</v>
      </c>
      <c r="AR37" s="47">
        <f t="shared" si="31"/>
        <v>0</v>
      </c>
      <c r="AS37" s="47">
        <f t="shared" si="32"/>
        <v>1.0225353900047431</v>
      </c>
      <c r="AT37" s="47">
        <f t="shared" si="33"/>
        <v>0.72260857587727467</v>
      </c>
      <c r="AU37" s="47">
        <f t="shared" si="34"/>
        <v>9.491216197524939E-2</v>
      </c>
      <c r="AV37" s="47">
        <f t="shared" si="35"/>
        <v>3.2362247097111621E-2</v>
      </c>
      <c r="AW37" s="47">
        <f t="shared" si="36"/>
        <v>1.2550085428323598E-2</v>
      </c>
      <c r="AX37" s="47">
        <f t="shared" si="37"/>
        <v>1.0699723820016013E-2</v>
      </c>
      <c r="AY37" s="47">
        <f t="shared" si="38"/>
        <v>0</v>
      </c>
      <c r="AZ37" s="47">
        <f t="shared" si="39"/>
        <v>5.5612056345451237E-2</v>
      </c>
      <c r="BA37" s="47">
        <f t="shared" si="40"/>
        <v>3.9300105629798153E-2</v>
      </c>
      <c r="BB37" s="23">
        <f>IF(V37&gt;0,J37*DATA!$C$4,0)</f>
        <v>74510.800000000017</v>
      </c>
      <c r="BC37" s="23">
        <f>IF(X37&gt;0,N37*_xlfn.XLOOKUP(Burgas!O37,DATA!$B$5:$B$6,DATA!$C$5:$C$6,"error",0,1),0)</f>
        <v>12897.36</v>
      </c>
      <c r="BD37" s="23">
        <f>IF(Z37&gt;0,(L37-M37)*DATA!$C$7,"0,00 ")</f>
        <v>41052</v>
      </c>
      <c r="BE37" s="23">
        <f>IF(G37="basement",D37*DATA!$C$8,IF(G37="ground",0,"error"))</f>
        <v>0</v>
      </c>
      <c r="BF37" s="23">
        <f t="shared" si="41"/>
        <v>128460.16000000002</v>
      </c>
      <c r="BG37" s="23">
        <v>1.48</v>
      </c>
      <c r="BH37" s="23">
        <v>2.7712261846604793</v>
      </c>
      <c r="BI37" s="23">
        <f t="shared" si="42"/>
        <v>0.56999999999999995</v>
      </c>
      <c r="BJ37" s="23">
        <v>2.33</v>
      </c>
      <c r="BK37" s="23">
        <f t="shared" si="43"/>
        <v>0.21630769230769231</v>
      </c>
      <c r="BL37" s="23">
        <f t="shared" si="44"/>
        <v>0.23928112965340181</v>
      </c>
      <c r="BM37" s="5">
        <v>1.1000000000000001</v>
      </c>
      <c r="BN37" s="5">
        <f t="shared" si="45"/>
        <v>0.56999999999999995</v>
      </c>
      <c r="BO37" s="50"/>
      <c r="BP37" s="48">
        <f t="shared" si="7"/>
        <v>5693.7750000000005</v>
      </c>
      <c r="BQ37" s="51">
        <f t="shared" si="8"/>
        <v>7</v>
      </c>
      <c r="BR37" s="47">
        <f t="shared" si="46"/>
        <v>1822.0080000000003</v>
      </c>
      <c r="BS37" s="46">
        <f t="shared" si="9"/>
        <v>22.25</v>
      </c>
      <c r="BT37" s="46">
        <f t="shared" si="47"/>
        <v>4555.0200000000004</v>
      </c>
      <c r="BU37" s="46">
        <f t="shared" si="10"/>
        <v>111.52178598750001</v>
      </c>
      <c r="BV37" s="46">
        <f t="shared" si="11"/>
        <v>73.496147125961556</v>
      </c>
      <c r="BW37" s="46">
        <f t="shared" si="12"/>
        <v>96.775436182220815</v>
      </c>
      <c r="BX37" s="46">
        <f t="shared" si="13"/>
        <v>98.949610987500009</v>
      </c>
      <c r="BY37" s="46">
        <f t="shared" si="14"/>
        <v>111.52178598750001</v>
      </c>
      <c r="BZ37" s="46">
        <f t="shared" si="48"/>
        <v>128517.70617199503</v>
      </c>
      <c r="CA37" s="46">
        <f t="shared" si="48"/>
        <v>84696.959947958108</v>
      </c>
      <c r="CB37" s="46">
        <f t="shared" si="48"/>
        <v>111524.01265639128</v>
      </c>
      <c r="CC37" s="46">
        <f t="shared" si="48"/>
        <v>114029.53170199502</v>
      </c>
      <c r="CD37" s="46">
        <f t="shared" si="48"/>
        <v>128517.70617199503</v>
      </c>
    </row>
    <row r="38" spans="1:82" s="52" customFormat="1" ht="15" customHeight="1" x14ac:dyDescent="0.35">
      <c r="A38" s="39">
        <v>35</v>
      </c>
      <c r="B38" s="40" t="s">
        <v>125</v>
      </c>
      <c r="C38" s="40" t="s">
        <v>160</v>
      </c>
      <c r="D38" s="41">
        <v>123.4</v>
      </c>
      <c r="E38" s="41">
        <f t="shared" si="16"/>
        <v>592.32000000000005</v>
      </c>
      <c r="F38" s="41">
        <v>44.4</v>
      </c>
      <c r="G38" s="42" t="s">
        <v>118</v>
      </c>
      <c r="H38" s="43">
        <v>6</v>
      </c>
      <c r="I38" s="44">
        <v>20.5</v>
      </c>
      <c r="J38" s="41">
        <f t="shared" si="17"/>
        <v>728.16</v>
      </c>
      <c r="K38" s="42" t="s">
        <v>120</v>
      </c>
      <c r="L38" s="44">
        <v>182.04</v>
      </c>
      <c r="M38" s="44">
        <v>45.5</v>
      </c>
      <c r="N38" s="41">
        <v>129.57000000000002</v>
      </c>
      <c r="O38" s="45" t="s">
        <v>69</v>
      </c>
      <c r="P38" s="45" t="s">
        <v>120</v>
      </c>
      <c r="Q38" s="45" t="s">
        <v>122</v>
      </c>
      <c r="R38" s="45" t="s">
        <v>864</v>
      </c>
      <c r="S38" s="46">
        <f t="shared" si="18"/>
        <v>70341.871024670007</v>
      </c>
      <c r="T38" s="46">
        <f t="shared" si="0"/>
        <v>118.75653536039641</v>
      </c>
      <c r="U38" s="47">
        <f t="shared" si="19"/>
        <v>42506.262668805393</v>
      </c>
      <c r="V38" s="47">
        <f t="shared" si="1"/>
        <v>27835.608355864613</v>
      </c>
      <c r="W38" s="47">
        <f t="shared" si="20"/>
        <v>62147.178645516018</v>
      </c>
      <c r="X38" s="47">
        <f t="shared" si="2"/>
        <v>8194.6923791539884</v>
      </c>
      <c r="Y38" s="48">
        <f t="shared" si="21"/>
        <v>63113.665302169997</v>
      </c>
      <c r="Z38" s="47">
        <f t="shared" si="3"/>
        <v>7228.2057225000099</v>
      </c>
      <c r="AA38" s="48">
        <f t="shared" si="22"/>
        <v>70341.871024670007</v>
      </c>
      <c r="AB38" s="47">
        <f t="shared" si="4"/>
        <v>0</v>
      </c>
      <c r="AC38" s="47">
        <f t="shared" si="23"/>
        <v>43258.506457518612</v>
      </c>
      <c r="AD38" s="47">
        <f t="shared" si="24"/>
        <v>27083.364567151395</v>
      </c>
      <c r="AE38" s="47">
        <f t="shared" si="25"/>
        <v>45.724210844056238</v>
      </c>
      <c r="AF38" s="49">
        <f t="shared" si="26"/>
        <v>0.61497520363578573</v>
      </c>
      <c r="AG38" s="47">
        <f>IF(ISBLANK($D38),"",S38*_xlfn.XLOOKUP(Q38,DATA!$B$24:$B$25,DATA!$C$24:$C$25,"error",0,1)/1000)</f>
        <v>9.4234565648056385</v>
      </c>
      <c r="AH38" s="47">
        <f>IF(ISBLANK($D38),"",V38*_xlfn.XLOOKUP(Q38,DATA!$B$24:$B$25,DATA!$C$24:$C$25,"error",0,1)/1000)</f>
        <v>3.72903993703033</v>
      </c>
      <c r="AI38" s="47">
        <f>IF(ISBLANK($D38),"",X38*_xlfn.XLOOKUP(Q38,DATA!$B$24:$B$25,DATA!$C$24:$C$25,"error",0,1)/1000)</f>
        <v>1.0978145245783735</v>
      </c>
      <c r="AJ38" s="47">
        <f>IF(ISBLANK($D38),"",Z38*_xlfn.XLOOKUP(Q38,DATA!$B$24:$B$25,DATA!$C$24:$C$25,"error",0,1)/1000)</f>
        <v>0.96833765828562468</v>
      </c>
      <c r="AK38" s="47">
        <f>IF(ISBLANK($D38),"",AB38*_xlfn.XLOOKUP(Q38,DATA!$B$24:$B$25,DATA!$C$24:$C$25,"error",0,1)/1000)</f>
        <v>0</v>
      </c>
      <c r="AL38" s="47">
        <f t="shared" si="5"/>
        <v>5.7951921198943275</v>
      </c>
      <c r="AM38" s="47">
        <f t="shared" si="6"/>
        <v>3.6282644449113111</v>
      </c>
      <c r="AN38" s="47">
        <f t="shared" si="27"/>
        <v>0.95517337979304517</v>
      </c>
      <c r="AO38" s="47">
        <f t="shared" si="28"/>
        <v>0.37798016635841208</v>
      </c>
      <c r="AP38" s="47">
        <f t="shared" si="29"/>
        <v>0.11127585749625071</v>
      </c>
      <c r="AQ38" s="47">
        <f t="shared" si="30"/>
        <v>9.8151919891046921E-2</v>
      </c>
      <c r="AR38" s="47">
        <f t="shared" si="31"/>
        <v>0</v>
      </c>
      <c r="AS38" s="47">
        <f t="shared" si="32"/>
        <v>0.58740794374570959</v>
      </c>
      <c r="AT38" s="47">
        <f t="shared" si="33"/>
        <v>0.36776543604733558</v>
      </c>
      <c r="AU38" s="47">
        <f t="shared" si="34"/>
        <v>5.1948476635590601E-2</v>
      </c>
      <c r="AV38" s="47">
        <f t="shared" si="35"/>
        <v>2.0556994422353966E-2</v>
      </c>
      <c r="AW38" s="47">
        <f t="shared" si="36"/>
        <v>6.0518973890392111E-3</v>
      </c>
      <c r="AX38" s="47">
        <f t="shared" si="37"/>
        <v>5.3381331861480094E-3</v>
      </c>
      <c r="AY38" s="47">
        <f t="shared" si="38"/>
        <v>0</v>
      </c>
      <c r="AZ38" s="47">
        <f t="shared" si="39"/>
        <v>3.1947024997541186E-2</v>
      </c>
      <c r="BA38" s="47">
        <f t="shared" si="40"/>
        <v>2.0001451638049415E-2</v>
      </c>
      <c r="BB38" s="23">
        <f>IF(V38&gt;0,J38*DATA!$C$4,0)</f>
        <v>47330.400000000001</v>
      </c>
      <c r="BC38" s="23">
        <f>IF(X38&gt;0,N38*_xlfn.XLOOKUP(Burgas!O38,DATA!$B$5:$B$6,DATA!$C$5:$C$6,"error",0,1),0)</f>
        <v>6219.3600000000006</v>
      </c>
      <c r="BD38" s="23">
        <f>IF(Z38&gt;0,(L38-M38)*DATA!$C$7,"0,00 ")</f>
        <v>20481</v>
      </c>
      <c r="BE38" s="23">
        <f>IF(G38="basement",D38*DATA!$C$8,IF(G38="ground",0,"error"))</f>
        <v>0</v>
      </c>
      <c r="BF38" s="23">
        <f t="shared" si="41"/>
        <v>74030.760000000009</v>
      </c>
      <c r="BG38" s="23">
        <v>1.48</v>
      </c>
      <c r="BH38" s="23">
        <v>2.4125961327180843</v>
      </c>
      <c r="BI38" s="23">
        <f t="shared" si="42"/>
        <v>0.56999999999999995</v>
      </c>
      <c r="BJ38" s="23">
        <v>2.33</v>
      </c>
      <c r="BK38" s="23">
        <f t="shared" si="43"/>
        <v>0.21630769230769231</v>
      </c>
      <c r="BL38" s="23">
        <f t="shared" si="44"/>
        <v>0.23928112965340181</v>
      </c>
      <c r="BM38" s="5">
        <v>1.1000000000000001</v>
      </c>
      <c r="BN38" s="5">
        <f t="shared" si="45"/>
        <v>0.56999999999999995</v>
      </c>
      <c r="BO38" s="50"/>
      <c r="BP38" s="48">
        <f t="shared" si="7"/>
        <v>2529.7000000000003</v>
      </c>
      <c r="BQ38" s="51">
        <f t="shared" si="8"/>
        <v>6</v>
      </c>
      <c r="BR38" s="47">
        <f t="shared" si="46"/>
        <v>809.50400000000013</v>
      </c>
      <c r="BS38" s="46">
        <f t="shared" si="9"/>
        <v>20.5</v>
      </c>
      <c r="BT38" s="46">
        <f t="shared" si="47"/>
        <v>2023.7600000000002</v>
      </c>
      <c r="BU38" s="46">
        <f t="shared" si="10"/>
        <v>61.039457675000001</v>
      </c>
      <c r="BV38" s="46">
        <f t="shared" si="11"/>
        <v>36.884990167307699</v>
      </c>
      <c r="BW38" s="46">
        <f t="shared" si="12"/>
        <v>53.928478519191266</v>
      </c>
      <c r="BX38" s="46">
        <f t="shared" si="13"/>
        <v>54.767151424999994</v>
      </c>
      <c r="BY38" s="46">
        <f t="shared" si="14"/>
        <v>61.039457675000001</v>
      </c>
      <c r="BZ38" s="46">
        <f t="shared" si="48"/>
        <v>70341.871024670007</v>
      </c>
      <c r="CA38" s="46">
        <f t="shared" si="48"/>
        <v>42506.262668805393</v>
      </c>
      <c r="CB38" s="46">
        <f t="shared" si="48"/>
        <v>62147.178645516018</v>
      </c>
      <c r="CC38" s="46">
        <f t="shared" si="48"/>
        <v>63113.665302169997</v>
      </c>
      <c r="CD38" s="46">
        <f t="shared" si="48"/>
        <v>70341.871024670007</v>
      </c>
    </row>
    <row r="39" spans="1:82" s="52" customFormat="1" ht="15" customHeight="1" x14ac:dyDescent="0.35">
      <c r="A39" s="39">
        <v>36</v>
      </c>
      <c r="B39" s="40" t="s">
        <v>125</v>
      </c>
      <c r="C39" s="40" t="s">
        <v>161</v>
      </c>
      <c r="D39" s="41">
        <v>242.1</v>
      </c>
      <c r="E39" s="41">
        <f t="shared" si="16"/>
        <v>1162.08</v>
      </c>
      <c r="F39" s="41">
        <v>62.8</v>
      </c>
      <c r="G39" s="42" t="s">
        <v>118</v>
      </c>
      <c r="H39" s="43">
        <v>6</v>
      </c>
      <c r="I39" s="44">
        <v>20.5</v>
      </c>
      <c r="J39" s="41">
        <f t="shared" si="17"/>
        <v>1029.9199999999998</v>
      </c>
      <c r="K39" s="42" t="s">
        <v>120</v>
      </c>
      <c r="L39" s="44">
        <v>257.48</v>
      </c>
      <c r="M39" s="44">
        <v>115.8</v>
      </c>
      <c r="N39" s="41">
        <v>254.20500000000001</v>
      </c>
      <c r="O39" s="45" t="s">
        <v>69</v>
      </c>
      <c r="P39" s="45" t="s">
        <v>120</v>
      </c>
      <c r="Q39" s="45" t="s">
        <v>122</v>
      </c>
      <c r="R39" s="45" t="s">
        <v>864</v>
      </c>
      <c r="S39" s="46">
        <f t="shared" si="18"/>
        <v>110158.75697830501</v>
      </c>
      <c r="T39" s="46">
        <f t="shared" si="0"/>
        <v>94.794469381027994</v>
      </c>
      <c r="U39" s="47">
        <f t="shared" si="19"/>
        <v>70787.671285775781</v>
      </c>
      <c r="V39" s="47">
        <f t="shared" si="1"/>
        <v>39371.085692529232</v>
      </c>
      <c r="W39" s="47">
        <f t="shared" si="20"/>
        <v>94081.487732006965</v>
      </c>
      <c r="X39" s="47">
        <f t="shared" si="2"/>
        <v>16077.269246298049</v>
      </c>
      <c r="Y39" s="48">
        <f t="shared" si="21"/>
        <v>102658.44800830501</v>
      </c>
      <c r="Z39" s="47">
        <f t="shared" si="3"/>
        <v>7500.3089699999982</v>
      </c>
      <c r="AA39" s="48">
        <f t="shared" si="22"/>
        <v>110158.75697830501</v>
      </c>
      <c r="AB39" s="47">
        <f t="shared" si="4"/>
        <v>0</v>
      </c>
      <c r="AC39" s="47">
        <f t="shared" si="23"/>
        <v>62948.663908827279</v>
      </c>
      <c r="AD39" s="47">
        <f t="shared" si="24"/>
        <v>47210.093069477734</v>
      </c>
      <c r="AE39" s="47">
        <f t="shared" si="25"/>
        <v>40.625510351677796</v>
      </c>
      <c r="AF39" s="49">
        <f t="shared" si="26"/>
        <v>0.57143585889612547</v>
      </c>
      <c r="AG39" s="47">
        <f>IF(ISBLANK($D39),"",S39*_xlfn.XLOOKUP(Q39,DATA!$B$24:$B$25,DATA!$C$24:$C$25,"error",0,1)/1000)</f>
        <v>14.757586718925451</v>
      </c>
      <c r="AH39" s="47">
        <f>IF(ISBLANK($D39),"",V39*_xlfn.XLOOKUP(Q39,DATA!$B$24:$B$25,DATA!$C$24:$C$25,"error",0,1)/1000)</f>
        <v>5.2744078388627198</v>
      </c>
      <c r="AI39" s="47">
        <f>IF(ISBLANK($D39),"",X39*_xlfn.XLOOKUP(Q39,DATA!$B$24:$B$25,DATA!$C$24:$C$25,"error",0,1)/1000)</f>
        <v>2.1538160162108921</v>
      </c>
      <c r="AJ39" s="47">
        <f>IF(ISBLANK($D39),"",Z39*_xlfn.XLOOKUP(Q39,DATA!$B$24:$B$25,DATA!$C$24:$C$25,"error",0,1)/1000)</f>
        <v>1.004790386889608</v>
      </c>
      <c r="AK39" s="47">
        <f>IF(ISBLANK($D39),"",AB39*_xlfn.XLOOKUP(Q39,DATA!$B$24:$B$25,DATA!$C$24:$C$25,"error",0,1)/1000)</f>
        <v>0</v>
      </c>
      <c r="AL39" s="47">
        <f t="shared" si="5"/>
        <v>8.4330142419632192</v>
      </c>
      <c r="AM39" s="47">
        <f t="shared" si="6"/>
        <v>6.3245724769622313</v>
      </c>
      <c r="AN39" s="47">
        <f t="shared" si="27"/>
        <v>1.4958475042534161</v>
      </c>
      <c r="AO39" s="47">
        <f t="shared" si="28"/>
        <v>0.53462059566009634</v>
      </c>
      <c r="AP39" s="47">
        <f t="shared" si="29"/>
        <v>0.21831349351573967</v>
      </c>
      <c r="AQ39" s="47">
        <f t="shared" si="30"/>
        <v>0.10184681419484037</v>
      </c>
      <c r="AR39" s="47">
        <f t="shared" si="31"/>
        <v>0</v>
      </c>
      <c r="AS39" s="47">
        <f t="shared" si="32"/>
        <v>0.85478090337067647</v>
      </c>
      <c r="AT39" s="47">
        <f t="shared" si="33"/>
        <v>0.64106660088273959</v>
      </c>
      <c r="AU39" s="47">
        <f t="shared" si="34"/>
        <v>8.1353815725006537E-2</v>
      </c>
      <c r="AV39" s="47">
        <f t="shared" si="35"/>
        <v>2.9076109228014173E-2</v>
      </c>
      <c r="AW39" s="47">
        <f t="shared" si="36"/>
        <v>1.1873293013666061E-2</v>
      </c>
      <c r="AX39" s="47">
        <f t="shared" si="37"/>
        <v>5.5390853216160003E-3</v>
      </c>
      <c r="AY39" s="47">
        <f t="shared" si="38"/>
        <v>0</v>
      </c>
      <c r="AZ39" s="47">
        <f t="shared" si="39"/>
        <v>4.6488487563296231E-2</v>
      </c>
      <c r="BA39" s="47">
        <f t="shared" si="40"/>
        <v>3.4865328161710306E-2</v>
      </c>
      <c r="BB39" s="23">
        <f>IF(V39&gt;0,J39*DATA!$C$4,0)</f>
        <v>66944.799999999988</v>
      </c>
      <c r="BC39" s="23">
        <f>IF(X39&gt;0,N39*_xlfn.XLOOKUP(Burgas!O39,DATA!$B$5:$B$6,DATA!$C$5:$C$6,"error",0,1),0)</f>
        <v>12201.84</v>
      </c>
      <c r="BD39" s="23">
        <f>IF(Z39&gt;0,(L39-M39)*DATA!$C$7,"0,00 ")</f>
        <v>21252</v>
      </c>
      <c r="BE39" s="23">
        <f>IF(G39="basement",D39*DATA!$C$8,IF(G39="ground",0,"error"))</f>
        <v>0</v>
      </c>
      <c r="BF39" s="23">
        <f t="shared" si="41"/>
        <v>100398.63999999998</v>
      </c>
      <c r="BG39" s="23">
        <v>1.48</v>
      </c>
      <c r="BH39" s="23">
        <v>2.0629485785303712</v>
      </c>
      <c r="BI39" s="23">
        <f t="shared" si="42"/>
        <v>0.56999999999999995</v>
      </c>
      <c r="BJ39" s="23">
        <v>2.33</v>
      </c>
      <c r="BK39" s="23">
        <f t="shared" si="43"/>
        <v>0.21630769230769231</v>
      </c>
      <c r="BL39" s="23">
        <f t="shared" si="44"/>
        <v>0.23928112965340181</v>
      </c>
      <c r="BM39" s="5">
        <v>1.1000000000000001</v>
      </c>
      <c r="BN39" s="5">
        <f t="shared" si="45"/>
        <v>0.56999999999999995</v>
      </c>
      <c r="BO39" s="50"/>
      <c r="BP39" s="48">
        <f t="shared" si="7"/>
        <v>4963.05</v>
      </c>
      <c r="BQ39" s="51">
        <f t="shared" si="8"/>
        <v>6</v>
      </c>
      <c r="BR39" s="47">
        <f t="shared" si="46"/>
        <v>1588.1760000000002</v>
      </c>
      <c r="BS39" s="46">
        <f t="shared" si="9"/>
        <v>20.5</v>
      </c>
      <c r="BT39" s="46">
        <f t="shared" si="47"/>
        <v>3970.4400000000005</v>
      </c>
      <c r="BU39" s="46">
        <f t="shared" si="10"/>
        <v>95.590729762500004</v>
      </c>
      <c r="BV39" s="46">
        <f t="shared" si="11"/>
        <v>61.426302747115393</v>
      </c>
      <c r="BW39" s="46">
        <f t="shared" si="12"/>
        <v>81.639611013543004</v>
      </c>
      <c r="BX39" s="46">
        <f t="shared" si="13"/>
        <v>89.082304762500002</v>
      </c>
      <c r="BY39" s="46">
        <f t="shared" si="14"/>
        <v>95.590729762500004</v>
      </c>
      <c r="BZ39" s="46">
        <f t="shared" si="48"/>
        <v>110158.75697830501</v>
      </c>
      <c r="CA39" s="46">
        <f t="shared" si="48"/>
        <v>70787.671285775781</v>
      </c>
      <c r="CB39" s="46">
        <f t="shared" si="48"/>
        <v>94081.487732006965</v>
      </c>
      <c r="CC39" s="46">
        <f t="shared" si="48"/>
        <v>102658.44800830501</v>
      </c>
      <c r="CD39" s="46">
        <f t="shared" si="48"/>
        <v>110158.75697830501</v>
      </c>
    </row>
    <row r="40" spans="1:82" s="52" customFormat="1" ht="15" customHeight="1" x14ac:dyDescent="0.35">
      <c r="A40" s="39">
        <v>37</v>
      </c>
      <c r="B40" s="40" t="s">
        <v>125</v>
      </c>
      <c r="C40" s="40" t="s">
        <v>162</v>
      </c>
      <c r="D40" s="41">
        <v>48.4</v>
      </c>
      <c r="E40" s="41">
        <f t="shared" si="16"/>
        <v>271.03999999999996</v>
      </c>
      <c r="F40" s="41">
        <v>29</v>
      </c>
      <c r="G40" s="42" t="s">
        <v>118</v>
      </c>
      <c r="H40" s="43">
        <v>7</v>
      </c>
      <c r="I40" s="44">
        <v>22.25</v>
      </c>
      <c r="J40" s="41">
        <f t="shared" si="17"/>
        <v>516.20000000000005</v>
      </c>
      <c r="K40" s="42" t="s">
        <v>121</v>
      </c>
      <c r="L40" s="44">
        <v>129.05000000000001</v>
      </c>
      <c r="M40" s="44">
        <v>129.05000000000001</v>
      </c>
      <c r="N40" s="41">
        <v>50.82</v>
      </c>
      <c r="O40" s="45" t="s">
        <v>69</v>
      </c>
      <c r="P40" s="45" t="s">
        <v>121</v>
      </c>
      <c r="Q40" s="45" t="s">
        <v>122</v>
      </c>
      <c r="R40" s="45" t="s">
        <v>864</v>
      </c>
      <c r="S40" s="46">
        <f t="shared" si="18"/>
        <v>15010.997088220001</v>
      </c>
      <c r="T40" s="46">
        <f t="shared" si="0"/>
        <v>55.382958560433899</v>
      </c>
      <c r="U40" s="47">
        <f t="shared" si="19"/>
        <v>15010.997088220001</v>
      </c>
      <c r="V40" s="47">
        <f t="shared" si="1"/>
        <v>0</v>
      </c>
      <c r="W40" s="47">
        <f t="shared" si="20"/>
        <v>14858.106420047401</v>
      </c>
      <c r="X40" s="47">
        <f t="shared" si="2"/>
        <v>152.89066817260027</v>
      </c>
      <c r="Y40" s="48">
        <f t="shared" si="21"/>
        <v>15010.997088220001</v>
      </c>
      <c r="Z40" s="47">
        <f t="shared" si="3"/>
        <v>0</v>
      </c>
      <c r="AA40" s="48">
        <f t="shared" si="22"/>
        <v>15010.997088220001</v>
      </c>
      <c r="AB40" s="47">
        <f t="shared" si="4"/>
        <v>0</v>
      </c>
      <c r="AC40" s="47">
        <f t="shared" si="23"/>
        <v>152.89066817260027</v>
      </c>
      <c r="AD40" s="47">
        <f t="shared" si="24"/>
        <v>14858.106420047401</v>
      </c>
      <c r="AE40" s="47">
        <f t="shared" si="25"/>
        <v>54.8188696135161</v>
      </c>
      <c r="AF40" s="49">
        <f t="shared" si="26"/>
        <v>1.0185244009712213E-2</v>
      </c>
      <c r="AG40" s="47">
        <f>IF(ISBLANK($D40),"",S40*_xlfn.XLOOKUP(Q40,DATA!$B$24:$B$25,DATA!$C$24:$C$25,"error",0,1)/1000)</f>
        <v>2.0109712322786297</v>
      </c>
      <c r="AH40" s="47">
        <f>IF(ISBLANK($D40),"",V40*_xlfn.XLOOKUP(Q40,DATA!$B$24:$B$25,DATA!$C$24:$C$25,"error",0,1)/1000)</f>
        <v>0</v>
      </c>
      <c r="AI40" s="47">
        <f>IF(ISBLANK($D40),"",X40*_xlfn.XLOOKUP(Q40,DATA!$B$24:$B$25,DATA!$C$24:$C$25,"error",0,1)/1000)</f>
        <v>2.0482232697269502E-2</v>
      </c>
      <c r="AJ40" s="47">
        <f>IF(ISBLANK($D40),"",Z40*_xlfn.XLOOKUP(Q40,DATA!$B$24:$B$25,DATA!$C$24:$C$25,"error",0,1)/1000)</f>
        <v>0</v>
      </c>
      <c r="AK40" s="47">
        <f>IF(ISBLANK($D40),"",AB40*_xlfn.XLOOKUP(Q40,DATA!$B$24:$B$25,DATA!$C$24:$C$25,"error",0,1)/1000)</f>
        <v>0</v>
      </c>
      <c r="AL40" s="47">
        <f t="shared" si="5"/>
        <v>2.0482232697269502E-2</v>
      </c>
      <c r="AM40" s="47">
        <f t="shared" si="6"/>
        <v>1.9904889995813602</v>
      </c>
      <c r="AN40" s="47">
        <f t="shared" si="27"/>
        <v>0.2038345670076086</v>
      </c>
      <c r="AO40" s="47">
        <f t="shared" si="28"/>
        <v>0</v>
      </c>
      <c r="AP40" s="47">
        <f t="shared" si="29"/>
        <v>2.0761048025865281E-3</v>
      </c>
      <c r="AQ40" s="47">
        <f t="shared" si="30"/>
        <v>0</v>
      </c>
      <c r="AR40" s="47">
        <f t="shared" si="31"/>
        <v>0</v>
      </c>
      <c r="AS40" s="47">
        <f t="shared" si="32"/>
        <v>2.0761048025865281E-3</v>
      </c>
      <c r="AT40" s="47">
        <f t="shared" si="33"/>
        <v>0.20175846220502208</v>
      </c>
      <c r="AU40" s="47">
        <f t="shared" si="34"/>
        <v>1.108583579246602E-2</v>
      </c>
      <c r="AV40" s="47">
        <f t="shared" si="35"/>
        <v>0</v>
      </c>
      <c r="AW40" s="47">
        <f t="shared" si="36"/>
        <v>1.1291194259786782E-4</v>
      </c>
      <c r="AX40" s="47">
        <f t="shared" si="37"/>
        <v>0</v>
      </c>
      <c r="AY40" s="47">
        <f t="shared" si="38"/>
        <v>0</v>
      </c>
      <c r="AZ40" s="47">
        <f t="shared" si="39"/>
        <v>1.1291194259786782E-4</v>
      </c>
      <c r="BA40" s="47">
        <f t="shared" si="40"/>
        <v>1.0972923849868152E-2</v>
      </c>
      <c r="BB40" s="23">
        <f>IF(V40&gt;0,J40*DATA!$C$4,0)</f>
        <v>0</v>
      </c>
      <c r="BC40" s="23">
        <f>IF(X40&gt;0,N40*_xlfn.XLOOKUP(Burgas!O40,DATA!$B$5:$B$6,DATA!$C$5:$C$6,"error",0,1),0)</f>
        <v>2439.36</v>
      </c>
      <c r="BD40" s="23" t="str">
        <f>IF(Z40&gt;0,(L40-M40)*DATA!$C$7,"0,00 ")</f>
        <v xml:space="preserve">0,00 </v>
      </c>
      <c r="BE40" s="23">
        <f>IF(G40="basement",D40*DATA!$C$8,IF(G40="ground",0,"error"))</f>
        <v>0</v>
      </c>
      <c r="BF40" s="23">
        <f t="shared" si="41"/>
        <v>2439.36</v>
      </c>
      <c r="BG40" s="23">
        <v>0.25</v>
      </c>
      <c r="BH40" s="23">
        <v>1.1000000000000001</v>
      </c>
      <c r="BI40" s="23">
        <f t="shared" si="42"/>
        <v>0.56999999999999995</v>
      </c>
      <c r="BJ40" s="23">
        <v>0.22</v>
      </c>
      <c r="BK40" s="23">
        <f t="shared" si="43"/>
        <v>0.25</v>
      </c>
      <c r="BL40" s="23">
        <f t="shared" si="44"/>
        <v>0.12054794520547943</v>
      </c>
      <c r="BM40" s="5">
        <v>1.1000000000000001</v>
      </c>
      <c r="BN40" s="5">
        <f t="shared" si="45"/>
        <v>0.56999999999999995</v>
      </c>
      <c r="BO40" s="50"/>
      <c r="BP40" s="48">
        <f t="shared" si="7"/>
        <v>1076.8999999999999</v>
      </c>
      <c r="BQ40" s="51">
        <f t="shared" si="8"/>
        <v>7</v>
      </c>
      <c r="BR40" s="47">
        <f t="shared" si="46"/>
        <v>344.60799999999995</v>
      </c>
      <c r="BS40" s="46">
        <f t="shared" si="9"/>
        <v>22.25</v>
      </c>
      <c r="BT40" s="46">
        <f t="shared" si="47"/>
        <v>861.52</v>
      </c>
      <c r="BU40" s="46">
        <f t="shared" si="10"/>
        <v>13.02585655</v>
      </c>
      <c r="BV40" s="46">
        <f t="shared" si="11"/>
        <v>13.02585655</v>
      </c>
      <c r="BW40" s="46">
        <f t="shared" si="12"/>
        <v>12.893185022602742</v>
      </c>
      <c r="BX40" s="46">
        <f t="shared" si="13"/>
        <v>13.02585655</v>
      </c>
      <c r="BY40" s="46">
        <f t="shared" si="14"/>
        <v>13.02585655</v>
      </c>
      <c r="BZ40" s="46">
        <f t="shared" si="48"/>
        <v>15010.997088220001</v>
      </c>
      <c r="CA40" s="46">
        <f t="shared" si="48"/>
        <v>15010.997088220001</v>
      </c>
      <c r="CB40" s="46">
        <f t="shared" si="48"/>
        <v>14858.106420047401</v>
      </c>
      <c r="CC40" s="46">
        <f t="shared" si="48"/>
        <v>15010.997088220001</v>
      </c>
      <c r="CD40" s="46">
        <f t="shared" si="48"/>
        <v>15010.997088220001</v>
      </c>
    </row>
    <row r="41" spans="1:82" s="52" customFormat="1" ht="15" customHeight="1" x14ac:dyDescent="0.35">
      <c r="A41" s="39">
        <v>38</v>
      </c>
      <c r="B41" s="40" t="s">
        <v>125</v>
      </c>
      <c r="C41" s="40" t="s">
        <v>163</v>
      </c>
      <c r="D41" s="41">
        <v>155.9</v>
      </c>
      <c r="E41" s="41">
        <f t="shared" si="16"/>
        <v>873.04000000000008</v>
      </c>
      <c r="F41" s="41">
        <v>50.4</v>
      </c>
      <c r="G41" s="42" t="s">
        <v>118</v>
      </c>
      <c r="H41" s="43">
        <v>7</v>
      </c>
      <c r="I41" s="44">
        <v>22.25</v>
      </c>
      <c r="J41" s="41">
        <f t="shared" si="17"/>
        <v>897.11999999999989</v>
      </c>
      <c r="K41" s="42" t="s">
        <v>121</v>
      </c>
      <c r="L41" s="44">
        <v>224.28</v>
      </c>
      <c r="M41" s="44">
        <v>224.28</v>
      </c>
      <c r="N41" s="41">
        <v>163.69500000000002</v>
      </c>
      <c r="O41" s="45" t="s">
        <v>69</v>
      </c>
      <c r="P41" s="45" t="s">
        <v>120</v>
      </c>
      <c r="Q41" s="45" t="s">
        <v>122</v>
      </c>
      <c r="R41" s="45" t="s">
        <v>864</v>
      </c>
      <c r="S41" s="46">
        <f t="shared" si="18"/>
        <v>46641.089795195003</v>
      </c>
      <c r="T41" s="46">
        <f t="shared" si="0"/>
        <v>53.423771872073445</v>
      </c>
      <c r="U41" s="47">
        <f t="shared" si="19"/>
        <v>46641.089795195003</v>
      </c>
      <c r="V41" s="47">
        <f t="shared" si="1"/>
        <v>0</v>
      </c>
      <c r="W41" s="47">
        <f t="shared" si="20"/>
        <v>36288.151854270327</v>
      </c>
      <c r="X41" s="47">
        <f t="shared" si="2"/>
        <v>10352.937940924676</v>
      </c>
      <c r="Y41" s="48">
        <f t="shared" si="21"/>
        <v>46641.089795195003</v>
      </c>
      <c r="Z41" s="47">
        <f t="shared" si="3"/>
        <v>0</v>
      </c>
      <c r="AA41" s="48">
        <f t="shared" si="22"/>
        <v>46641.089795195003</v>
      </c>
      <c r="AB41" s="47">
        <f t="shared" si="4"/>
        <v>0</v>
      </c>
      <c r="AC41" s="47">
        <f t="shared" si="23"/>
        <v>10352.937940924676</v>
      </c>
      <c r="AD41" s="47">
        <f t="shared" si="24"/>
        <v>36288.151854270327</v>
      </c>
      <c r="AE41" s="47">
        <f t="shared" si="25"/>
        <v>41.565279774432241</v>
      </c>
      <c r="AF41" s="49">
        <f t="shared" si="26"/>
        <v>0.22197032673089989</v>
      </c>
      <c r="AG41" s="47">
        <f>IF(ISBLANK($D41),"",S41*_xlfn.XLOOKUP(Q41,DATA!$B$24:$B$25,DATA!$C$24:$C$25,"error",0,1)/1000)</f>
        <v>6.2483450812116281</v>
      </c>
      <c r="AH41" s="47">
        <f>IF(ISBLANK($D41),"",V41*_xlfn.XLOOKUP(Q41,DATA!$B$24:$B$25,DATA!$C$24:$C$25,"error",0,1)/1000)</f>
        <v>0</v>
      </c>
      <c r="AI41" s="47">
        <f>IF(ISBLANK($D41),"",X41*_xlfn.XLOOKUP(Q41,DATA!$B$24:$B$25,DATA!$C$24:$C$25,"error",0,1)/1000)</f>
        <v>1.3869471992039561</v>
      </c>
      <c r="AJ41" s="47">
        <f>IF(ISBLANK($D41),"",Z41*_xlfn.XLOOKUP(Q41,DATA!$B$24:$B$25,DATA!$C$24:$C$25,"error",0,1)/1000)</f>
        <v>0</v>
      </c>
      <c r="AK41" s="47">
        <f>IF(ISBLANK($D41),"",AB41*_xlfn.XLOOKUP(Q41,DATA!$B$24:$B$25,DATA!$C$24:$C$25,"error",0,1)/1000)</f>
        <v>0</v>
      </c>
      <c r="AL41" s="47">
        <f t="shared" si="5"/>
        <v>1.3869471992039561</v>
      </c>
      <c r="AM41" s="47">
        <f t="shared" si="6"/>
        <v>4.8613978820076724</v>
      </c>
      <c r="AN41" s="47">
        <f t="shared" si="27"/>
        <v>0.63334009641686695</v>
      </c>
      <c r="AO41" s="47">
        <f t="shared" si="28"/>
        <v>0</v>
      </c>
      <c r="AP41" s="47">
        <f t="shared" si="29"/>
        <v>0.1405827081334316</v>
      </c>
      <c r="AQ41" s="47">
        <f t="shared" si="30"/>
        <v>0</v>
      </c>
      <c r="AR41" s="47">
        <f t="shared" si="31"/>
        <v>0</v>
      </c>
      <c r="AS41" s="47">
        <f t="shared" si="32"/>
        <v>0.1405827081334316</v>
      </c>
      <c r="AT41" s="47">
        <f t="shared" si="33"/>
        <v>0.49275738828343535</v>
      </c>
      <c r="AU41" s="47">
        <f t="shared" si="34"/>
        <v>3.4445111115034316E-2</v>
      </c>
      <c r="AV41" s="47">
        <f t="shared" si="35"/>
        <v>0</v>
      </c>
      <c r="AW41" s="47">
        <f t="shared" si="36"/>
        <v>7.6457925684863181E-3</v>
      </c>
      <c r="AX41" s="47">
        <f t="shared" si="37"/>
        <v>0</v>
      </c>
      <c r="AY41" s="47">
        <f t="shared" si="38"/>
        <v>0</v>
      </c>
      <c r="AZ41" s="47">
        <f t="shared" si="39"/>
        <v>7.6457925684863181E-3</v>
      </c>
      <c r="BA41" s="47">
        <f t="shared" si="40"/>
        <v>2.6799318546547997E-2</v>
      </c>
      <c r="BB41" s="23">
        <f>IF(V41&gt;0,J41*DATA!$C$4,0)</f>
        <v>0</v>
      </c>
      <c r="BC41" s="23">
        <f>IF(X41&gt;0,N41*_xlfn.XLOOKUP(Burgas!O41,DATA!$B$5:$B$6,DATA!$C$5:$C$6,"error",0,1),0)</f>
        <v>7857.3600000000006</v>
      </c>
      <c r="BD41" s="23" t="str">
        <f>IF(Z41&gt;0,(L41-M41)*DATA!$C$7,"0,00 ")</f>
        <v xml:space="preserve">0,00 </v>
      </c>
      <c r="BE41" s="23">
        <f>IF(G41="basement",D41*DATA!$C$8,IF(G41="ground",0,"error"))</f>
        <v>0</v>
      </c>
      <c r="BF41" s="23">
        <f t="shared" si="41"/>
        <v>7857.3600000000006</v>
      </c>
      <c r="BG41" s="23">
        <v>0.25</v>
      </c>
      <c r="BH41" s="23">
        <v>1.1000000000000001</v>
      </c>
      <c r="BI41" s="23">
        <f t="shared" si="42"/>
        <v>0.56999999999999995</v>
      </c>
      <c r="BJ41" s="23">
        <v>2.33</v>
      </c>
      <c r="BK41" s="23">
        <f t="shared" si="43"/>
        <v>0.25</v>
      </c>
      <c r="BL41" s="23">
        <f t="shared" si="44"/>
        <v>0.23928112965340181</v>
      </c>
      <c r="BM41" s="5">
        <v>1.1000000000000001</v>
      </c>
      <c r="BN41" s="5">
        <f t="shared" si="45"/>
        <v>0.56999999999999995</v>
      </c>
      <c r="BO41" s="50"/>
      <c r="BP41" s="48">
        <f t="shared" si="7"/>
        <v>3468.7750000000001</v>
      </c>
      <c r="BQ41" s="51">
        <f t="shared" si="8"/>
        <v>7</v>
      </c>
      <c r="BR41" s="47">
        <f t="shared" si="46"/>
        <v>1110.008</v>
      </c>
      <c r="BS41" s="46">
        <f t="shared" si="9"/>
        <v>22.25</v>
      </c>
      <c r="BT41" s="46">
        <f t="shared" si="47"/>
        <v>2775.0200000000004</v>
      </c>
      <c r="BU41" s="46">
        <f t="shared" si="10"/>
        <v>40.4730039875</v>
      </c>
      <c r="BV41" s="46">
        <f t="shared" si="11"/>
        <v>40.4730039875</v>
      </c>
      <c r="BW41" s="46">
        <f t="shared" si="12"/>
        <v>31.489198068613607</v>
      </c>
      <c r="BX41" s="46">
        <f t="shared" si="13"/>
        <v>40.4730039875</v>
      </c>
      <c r="BY41" s="46">
        <f t="shared" si="14"/>
        <v>40.4730039875</v>
      </c>
      <c r="BZ41" s="46">
        <f t="shared" si="48"/>
        <v>46641.089795195003</v>
      </c>
      <c r="CA41" s="46">
        <f t="shared" si="48"/>
        <v>46641.089795195003</v>
      </c>
      <c r="CB41" s="46">
        <f t="shared" si="48"/>
        <v>36288.151854270327</v>
      </c>
      <c r="CC41" s="46">
        <f t="shared" si="48"/>
        <v>46641.089795195003</v>
      </c>
      <c r="CD41" s="46">
        <f t="shared" si="48"/>
        <v>46641.089795195003</v>
      </c>
    </row>
    <row r="42" spans="1:82" s="52" customFormat="1" ht="15" customHeight="1" x14ac:dyDescent="0.35">
      <c r="A42" s="39">
        <v>39</v>
      </c>
      <c r="B42" s="40" t="s">
        <v>125</v>
      </c>
      <c r="C42" s="40" t="s">
        <v>164</v>
      </c>
      <c r="D42" s="41">
        <v>86.6</v>
      </c>
      <c r="E42" s="41">
        <f t="shared" si="16"/>
        <v>484.96000000000004</v>
      </c>
      <c r="F42" s="41">
        <v>38.200000000000003</v>
      </c>
      <c r="G42" s="42" t="s">
        <v>118</v>
      </c>
      <c r="H42" s="43">
        <v>7</v>
      </c>
      <c r="I42" s="44">
        <v>22.25</v>
      </c>
      <c r="J42" s="41">
        <f t="shared" si="17"/>
        <v>679.96</v>
      </c>
      <c r="K42" s="42" t="s">
        <v>121</v>
      </c>
      <c r="L42" s="44">
        <v>169.99</v>
      </c>
      <c r="M42" s="44">
        <v>169.99</v>
      </c>
      <c r="N42" s="41">
        <v>90.929999999999993</v>
      </c>
      <c r="O42" s="45" t="s">
        <v>70</v>
      </c>
      <c r="P42" s="45" t="s">
        <v>120</v>
      </c>
      <c r="Q42" s="45" t="s">
        <v>122</v>
      </c>
      <c r="R42" s="45" t="s">
        <v>864</v>
      </c>
      <c r="S42" s="46">
        <f t="shared" si="18"/>
        <v>30030.660339679998</v>
      </c>
      <c r="T42" s="46">
        <f t="shared" si="0"/>
        <v>61.923994431870661</v>
      </c>
      <c r="U42" s="47">
        <f t="shared" si="19"/>
        <v>30030.660339679998</v>
      </c>
      <c r="V42" s="47">
        <f t="shared" si="1"/>
        <v>0</v>
      </c>
      <c r="W42" s="47">
        <f t="shared" si="20"/>
        <v>22960.259147427456</v>
      </c>
      <c r="X42" s="47">
        <f t="shared" si="2"/>
        <v>7070.4011922525424</v>
      </c>
      <c r="Y42" s="48">
        <f t="shared" si="21"/>
        <v>30030.660339679998</v>
      </c>
      <c r="Z42" s="47">
        <f t="shared" si="3"/>
        <v>0</v>
      </c>
      <c r="AA42" s="48">
        <f t="shared" si="22"/>
        <v>30030.660339679998</v>
      </c>
      <c r="AB42" s="47">
        <f t="shared" si="4"/>
        <v>0</v>
      </c>
      <c r="AC42" s="47">
        <f t="shared" si="23"/>
        <v>7070.4011922525424</v>
      </c>
      <c r="AD42" s="47">
        <f t="shared" si="24"/>
        <v>22960.259147427456</v>
      </c>
      <c r="AE42" s="47">
        <f t="shared" si="25"/>
        <v>47.344645223167795</v>
      </c>
      <c r="AF42" s="49">
        <f t="shared" si="26"/>
        <v>0.23543941799076284</v>
      </c>
      <c r="AG42" s="47">
        <f>IF(ISBLANK($D42),"",S42*_xlfn.XLOOKUP(Q42,DATA!$B$24:$B$25,DATA!$C$24:$C$25,"error",0,1)/1000)</f>
        <v>4.0231034403983337</v>
      </c>
      <c r="AH42" s="47">
        <f>IF(ISBLANK($D42),"",V42*_xlfn.XLOOKUP(Q42,DATA!$B$24:$B$25,DATA!$C$24:$C$25,"error",0,1)/1000)</f>
        <v>0</v>
      </c>
      <c r="AI42" s="47">
        <f>IF(ISBLANK($D42),"",X42*_xlfn.XLOOKUP(Q42,DATA!$B$24:$B$25,DATA!$C$24:$C$25,"error",0,1)/1000)</f>
        <v>0.94719713252401927</v>
      </c>
      <c r="AJ42" s="47">
        <f>IF(ISBLANK($D42),"",Z42*_xlfn.XLOOKUP(Q42,DATA!$B$24:$B$25,DATA!$C$24:$C$25,"error",0,1)/1000)</f>
        <v>0</v>
      </c>
      <c r="AK42" s="47">
        <f>IF(ISBLANK($D42),"",AB42*_xlfn.XLOOKUP(Q42,DATA!$B$24:$B$25,DATA!$C$24:$C$25,"error",0,1)/1000)</f>
        <v>0</v>
      </c>
      <c r="AL42" s="47">
        <f t="shared" si="5"/>
        <v>0.94719713252401927</v>
      </c>
      <c r="AM42" s="47">
        <f t="shared" si="6"/>
        <v>3.0759063078743143</v>
      </c>
      <c r="AN42" s="47">
        <f t="shared" si="27"/>
        <v>0.40778681198299377</v>
      </c>
      <c r="AO42" s="47">
        <f t="shared" si="28"/>
        <v>0</v>
      </c>
      <c r="AP42" s="47">
        <f t="shared" si="29"/>
        <v>9.6009089677584675E-2</v>
      </c>
      <c r="AQ42" s="47">
        <f t="shared" si="30"/>
        <v>0</v>
      </c>
      <c r="AR42" s="47">
        <f t="shared" si="31"/>
        <v>0</v>
      </c>
      <c r="AS42" s="47">
        <f t="shared" si="32"/>
        <v>9.6009089677584675E-2</v>
      </c>
      <c r="AT42" s="47">
        <f t="shared" si="33"/>
        <v>0.31177772230540912</v>
      </c>
      <c r="AU42" s="47">
        <f t="shared" si="34"/>
        <v>2.2178071670287111E-2</v>
      </c>
      <c r="AV42" s="47">
        <f t="shared" si="35"/>
        <v>0</v>
      </c>
      <c r="AW42" s="47">
        <f t="shared" si="36"/>
        <v>5.2215922862098221E-3</v>
      </c>
      <c r="AX42" s="47">
        <f t="shared" si="37"/>
        <v>0</v>
      </c>
      <c r="AY42" s="47">
        <f t="shared" si="38"/>
        <v>0</v>
      </c>
      <c r="AZ42" s="47">
        <f t="shared" si="39"/>
        <v>5.2215922862098221E-3</v>
      </c>
      <c r="BA42" s="47">
        <f t="shared" si="40"/>
        <v>1.6956479384077287E-2</v>
      </c>
      <c r="BB42" s="23">
        <f>IF(V42&gt;0,J42*DATA!$C$4,0)</f>
        <v>0</v>
      </c>
      <c r="BC42" s="23">
        <f>IF(X42&gt;0,N42*_xlfn.XLOOKUP(Burgas!O42,DATA!$B$5:$B$6,DATA!$C$5:$C$6,"error",0,1),0)</f>
        <v>7729.0499999999993</v>
      </c>
      <c r="BD42" s="23" t="str">
        <f>IF(Z42&gt;0,(L42-M42)*DATA!$C$7,"0,00 ")</f>
        <v xml:space="preserve">0,00 </v>
      </c>
      <c r="BE42" s="23">
        <f>IF(G42="basement",D42*DATA!$C$8,IF(G42="ground",0,"error"))</f>
        <v>0</v>
      </c>
      <c r="BF42" s="23">
        <f t="shared" si="41"/>
        <v>7729.0499999999993</v>
      </c>
      <c r="BG42" s="23">
        <v>0.25</v>
      </c>
      <c r="BH42" s="23">
        <v>1.1000000000000001</v>
      </c>
      <c r="BI42" s="23">
        <f t="shared" si="42"/>
        <v>0.56999999999999995</v>
      </c>
      <c r="BJ42" s="23">
        <v>2.78</v>
      </c>
      <c r="BK42" s="23">
        <f t="shared" si="43"/>
        <v>0.25</v>
      </c>
      <c r="BL42" s="23">
        <f t="shared" si="44"/>
        <v>0.20957871396895789</v>
      </c>
      <c r="BM42" s="5">
        <v>1.1000000000000001</v>
      </c>
      <c r="BN42" s="5">
        <f t="shared" si="45"/>
        <v>0.56999999999999995</v>
      </c>
      <c r="BO42" s="50"/>
      <c r="BP42" s="48">
        <f t="shared" si="7"/>
        <v>1926.85</v>
      </c>
      <c r="BQ42" s="51">
        <f t="shared" si="8"/>
        <v>7</v>
      </c>
      <c r="BR42" s="47">
        <f t="shared" si="46"/>
        <v>616.59199999999998</v>
      </c>
      <c r="BS42" s="46">
        <f t="shared" si="9"/>
        <v>22.25</v>
      </c>
      <c r="BT42" s="46">
        <f t="shared" si="47"/>
        <v>1541.48</v>
      </c>
      <c r="BU42" s="46">
        <f t="shared" si="10"/>
        <v>26.059233199999998</v>
      </c>
      <c r="BV42" s="46">
        <f t="shared" si="11"/>
        <v>26.059233199999998</v>
      </c>
      <c r="BW42" s="46">
        <f t="shared" si="12"/>
        <v>19.923862502106434</v>
      </c>
      <c r="BX42" s="46">
        <f t="shared" si="13"/>
        <v>26.059233199999998</v>
      </c>
      <c r="BY42" s="46">
        <f t="shared" si="14"/>
        <v>26.059233199999998</v>
      </c>
      <c r="BZ42" s="46">
        <f t="shared" si="48"/>
        <v>30030.660339679998</v>
      </c>
      <c r="CA42" s="46">
        <f t="shared" si="48"/>
        <v>30030.660339679998</v>
      </c>
      <c r="CB42" s="46">
        <f t="shared" si="48"/>
        <v>22960.259147427456</v>
      </c>
      <c r="CC42" s="46">
        <f t="shared" si="48"/>
        <v>30030.660339679998</v>
      </c>
      <c r="CD42" s="46">
        <f t="shared" si="48"/>
        <v>30030.660339679998</v>
      </c>
    </row>
    <row r="43" spans="1:82" s="52" customFormat="1" ht="15" customHeight="1" x14ac:dyDescent="0.35">
      <c r="A43" s="39">
        <v>40</v>
      </c>
      <c r="B43" s="40" t="s">
        <v>125</v>
      </c>
      <c r="C43" s="40" t="s">
        <v>165</v>
      </c>
      <c r="D43" s="41">
        <v>167.6</v>
      </c>
      <c r="E43" s="41">
        <f t="shared" si="16"/>
        <v>938.56000000000006</v>
      </c>
      <c r="F43" s="41">
        <v>52</v>
      </c>
      <c r="G43" s="42" t="s">
        <v>118</v>
      </c>
      <c r="H43" s="43">
        <v>7</v>
      </c>
      <c r="I43" s="44">
        <v>22.25</v>
      </c>
      <c r="J43" s="41">
        <f t="shared" si="17"/>
        <v>925.6</v>
      </c>
      <c r="K43" s="42" t="s">
        <v>120</v>
      </c>
      <c r="L43" s="44">
        <v>231.4</v>
      </c>
      <c r="M43" s="44">
        <v>80.900000000000006</v>
      </c>
      <c r="N43" s="41">
        <v>175.98</v>
      </c>
      <c r="O43" s="45" t="s">
        <v>69</v>
      </c>
      <c r="P43" s="45" t="s">
        <v>120</v>
      </c>
      <c r="Q43" s="45" t="s">
        <v>122</v>
      </c>
      <c r="R43" s="45" t="s">
        <v>864</v>
      </c>
      <c r="S43" s="46">
        <f t="shared" si="18"/>
        <v>91931.520377480017</v>
      </c>
      <c r="T43" s="46">
        <f t="shared" si="0"/>
        <v>97.949540122613371</v>
      </c>
      <c r="U43" s="47">
        <f t="shared" si="19"/>
        <v>56548.309140680009</v>
      </c>
      <c r="V43" s="47">
        <f t="shared" si="1"/>
        <v>35383.211236800009</v>
      </c>
      <c r="W43" s="47">
        <f t="shared" si="20"/>
        <v>80801.61403431787</v>
      </c>
      <c r="X43" s="47">
        <f t="shared" si="2"/>
        <v>11129.906343162147</v>
      </c>
      <c r="Y43" s="48">
        <f t="shared" si="21"/>
        <v>83964.294939980013</v>
      </c>
      <c r="Z43" s="47">
        <f t="shared" si="3"/>
        <v>7967.2254375000048</v>
      </c>
      <c r="AA43" s="48">
        <f t="shared" si="22"/>
        <v>91931.520377480017</v>
      </c>
      <c r="AB43" s="47">
        <f t="shared" si="4"/>
        <v>0</v>
      </c>
      <c r="AC43" s="47">
        <f t="shared" si="23"/>
        <v>54480.343017462161</v>
      </c>
      <c r="AD43" s="47">
        <f t="shared" si="24"/>
        <v>37451.177360017857</v>
      </c>
      <c r="AE43" s="47">
        <f t="shared" si="25"/>
        <v>39.90280574499004</v>
      </c>
      <c r="AF43" s="49">
        <f t="shared" si="26"/>
        <v>0.59261875354351179</v>
      </c>
      <c r="AG43" s="47">
        <f>IF(ISBLANK($D43),"",S43*_xlfn.XLOOKUP(Q43,DATA!$B$24:$B$25,DATA!$C$24:$C$25,"error",0,1)/1000)</f>
        <v>12.315747030810392</v>
      </c>
      <c r="AH43" s="47">
        <f>IF(ISBLANK($D43),"",V43*_xlfn.XLOOKUP(Q43,DATA!$B$24:$B$25,DATA!$C$24:$C$25,"error",0,1)/1000)</f>
        <v>4.7401661251857758</v>
      </c>
      <c r="AI43" s="47">
        <f>IF(ISBLANK($D43),"",X43*_xlfn.XLOOKUP(Q43,DATA!$B$24:$B$25,DATA!$C$24:$C$25,"error",0,1)/1000)</f>
        <v>1.4910349620691692</v>
      </c>
      <c r="AJ43" s="47">
        <f>IF(ISBLANK($D43),"",Z43*_xlfn.XLOOKUP(Q43,DATA!$B$24:$B$25,DATA!$C$24:$C$25,"error",0,1)/1000)</f>
        <v>1.0673415671011162</v>
      </c>
      <c r="AK43" s="47">
        <f>IF(ISBLANK($D43),"",AB43*_xlfn.XLOOKUP(Q43,DATA!$B$24:$B$25,DATA!$C$24:$C$25,"error",0,1)/1000)</f>
        <v>0</v>
      </c>
      <c r="AL43" s="47">
        <f t="shared" si="5"/>
        <v>7.2985426543560612</v>
      </c>
      <c r="AM43" s="47">
        <f t="shared" si="6"/>
        <v>5.0172043764543313</v>
      </c>
      <c r="AN43" s="47">
        <f t="shared" si="27"/>
        <v>1.2483395700076594</v>
      </c>
      <c r="AO43" s="47">
        <f t="shared" si="28"/>
        <v>0.48046918531826288</v>
      </c>
      <c r="AP43" s="47">
        <f t="shared" si="29"/>
        <v>0.15113317436281704</v>
      </c>
      <c r="AQ43" s="47">
        <f t="shared" si="30"/>
        <v>0.10818708029590265</v>
      </c>
      <c r="AR43" s="47">
        <f t="shared" si="31"/>
        <v>0</v>
      </c>
      <c r="AS43" s="47">
        <f t="shared" si="32"/>
        <v>0.73978943997698265</v>
      </c>
      <c r="AT43" s="47">
        <f t="shared" si="33"/>
        <v>0.50855013003067673</v>
      </c>
      <c r="AU43" s="47">
        <f t="shared" si="34"/>
        <v>6.7892741106202997E-2</v>
      </c>
      <c r="AV43" s="47">
        <f t="shared" si="35"/>
        <v>2.613100697282306E-2</v>
      </c>
      <c r="AW43" s="47">
        <f t="shared" si="36"/>
        <v>8.2195948330872938E-3</v>
      </c>
      <c r="AX43" s="47">
        <f t="shared" si="37"/>
        <v>5.8839098031000063E-3</v>
      </c>
      <c r="AY43" s="47">
        <f t="shared" si="38"/>
        <v>0</v>
      </c>
      <c r="AZ43" s="47">
        <f t="shared" si="39"/>
        <v>4.0234511609010357E-2</v>
      </c>
      <c r="BA43" s="47">
        <f t="shared" si="40"/>
        <v>2.7658229497192641E-2</v>
      </c>
      <c r="BB43" s="23">
        <f>IF(V43&gt;0,J43*DATA!$C$4,0)</f>
        <v>60164</v>
      </c>
      <c r="BC43" s="23">
        <f>IF(X43&gt;0,N43*_xlfn.XLOOKUP(Burgas!O43,DATA!$B$5:$B$6,DATA!$C$5:$C$6,"error",0,1),0)</f>
        <v>8447.0399999999991</v>
      </c>
      <c r="BD43" s="23">
        <f>IF(Z43&gt;0,(L43-M43)*DATA!$C$7,"0,00 ")</f>
        <v>22575</v>
      </c>
      <c r="BE43" s="23">
        <f>IF(G43="basement",D43*DATA!$C$8,IF(G43="ground",0,"error"))</f>
        <v>0</v>
      </c>
      <c r="BF43" s="23">
        <f t="shared" si="41"/>
        <v>91186.04</v>
      </c>
      <c r="BG43" s="23">
        <v>1.48</v>
      </c>
      <c r="BH43" s="23">
        <v>2.2381806395851336</v>
      </c>
      <c r="BI43" s="23">
        <f t="shared" si="42"/>
        <v>0.56999999999999995</v>
      </c>
      <c r="BJ43" s="23">
        <v>2.33</v>
      </c>
      <c r="BK43" s="23">
        <f t="shared" si="43"/>
        <v>0.21630769230769231</v>
      </c>
      <c r="BL43" s="23">
        <f t="shared" si="44"/>
        <v>0.23928112965340181</v>
      </c>
      <c r="BM43" s="5">
        <v>1.1000000000000001</v>
      </c>
      <c r="BN43" s="5">
        <f t="shared" si="45"/>
        <v>0.56999999999999995</v>
      </c>
      <c r="BO43" s="50"/>
      <c r="BP43" s="48">
        <f t="shared" si="7"/>
        <v>3729.1</v>
      </c>
      <c r="BQ43" s="51">
        <f t="shared" si="8"/>
        <v>7</v>
      </c>
      <c r="BR43" s="47">
        <f t="shared" si="46"/>
        <v>1193.3119999999999</v>
      </c>
      <c r="BS43" s="46">
        <f t="shared" si="9"/>
        <v>22.25</v>
      </c>
      <c r="BT43" s="46">
        <f t="shared" si="47"/>
        <v>2983.28</v>
      </c>
      <c r="BU43" s="46">
        <f t="shared" si="10"/>
        <v>79.773967700000014</v>
      </c>
      <c r="BV43" s="46">
        <f t="shared" si="11"/>
        <v>49.070035700000005</v>
      </c>
      <c r="BW43" s="46">
        <f t="shared" si="12"/>
        <v>70.115944146405639</v>
      </c>
      <c r="BX43" s="46">
        <f t="shared" si="13"/>
        <v>72.86037395000001</v>
      </c>
      <c r="BY43" s="46">
        <f t="shared" si="14"/>
        <v>79.773967700000014</v>
      </c>
      <c r="BZ43" s="46">
        <f t="shared" si="48"/>
        <v>91931.520377480017</v>
      </c>
      <c r="CA43" s="46">
        <f t="shared" si="48"/>
        <v>56548.309140680009</v>
      </c>
      <c r="CB43" s="46">
        <f t="shared" si="48"/>
        <v>80801.61403431787</v>
      </c>
      <c r="CC43" s="46">
        <f t="shared" si="48"/>
        <v>83964.294939980013</v>
      </c>
      <c r="CD43" s="46">
        <f t="shared" si="48"/>
        <v>91931.520377480017</v>
      </c>
    </row>
    <row r="44" spans="1:82" s="52" customFormat="1" ht="15" customHeight="1" x14ac:dyDescent="0.35">
      <c r="A44" s="39">
        <v>41</v>
      </c>
      <c r="B44" s="40" t="s">
        <v>125</v>
      </c>
      <c r="C44" s="40" t="s">
        <v>166</v>
      </c>
      <c r="D44" s="41">
        <v>130.69999999999999</v>
      </c>
      <c r="E44" s="41">
        <f t="shared" si="16"/>
        <v>731.92000000000007</v>
      </c>
      <c r="F44" s="41">
        <v>46.8</v>
      </c>
      <c r="G44" s="42" t="s">
        <v>118</v>
      </c>
      <c r="H44" s="43">
        <v>7</v>
      </c>
      <c r="I44" s="44">
        <v>22.25</v>
      </c>
      <c r="J44" s="41">
        <f t="shared" si="17"/>
        <v>833.04</v>
      </c>
      <c r="K44" s="42" t="s">
        <v>120</v>
      </c>
      <c r="L44" s="44">
        <v>208.26</v>
      </c>
      <c r="M44" s="44">
        <v>52.1</v>
      </c>
      <c r="N44" s="41">
        <v>137.23499999999999</v>
      </c>
      <c r="O44" s="45" t="s">
        <v>69</v>
      </c>
      <c r="P44" s="45" t="s">
        <v>120</v>
      </c>
      <c r="Q44" s="45" t="s">
        <v>122</v>
      </c>
      <c r="R44" s="45" t="s">
        <v>864</v>
      </c>
      <c r="S44" s="46">
        <f t="shared" si="18"/>
        <v>79649.959857335023</v>
      </c>
      <c r="T44" s="46">
        <f t="shared" si="0"/>
        <v>108.82331382847171</v>
      </c>
      <c r="U44" s="47">
        <f t="shared" si="19"/>
        <v>47805.069744215005</v>
      </c>
      <c r="V44" s="47">
        <f t="shared" si="1"/>
        <v>31844.890113120018</v>
      </c>
      <c r="W44" s="47">
        <f t="shared" si="20"/>
        <v>70970.492321229438</v>
      </c>
      <c r="X44" s="47">
        <f t="shared" si="2"/>
        <v>8679.4675361055852</v>
      </c>
      <c r="Y44" s="48">
        <f t="shared" si="21"/>
        <v>71383.103217334996</v>
      </c>
      <c r="Z44" s="47">
        <f t="shared" si="3"/>
        <v>8266.8566400000273</v>
      </c>
      <c r="AA44" s="48">
        <f t="shared" si="22"/>
        <v>79649.959857335023</v>
      </c>
      <c r="AB44" s="47">
        <f t="shared" si="4"/>
        <v>0</v>
      </c>
      <c r="AC44" s="47">
        <f t="shared" si="23"/>
        <v>48791.214289225631</v>
      </c>
      <c r="AD44" s="47">
        <f t="shared" si="24"/>
        <v>30858.745568109392</v>
      </c>
      <c r="AE44" s="47">
        <f t="shared" si="25"/>
        <v>42.161364039935222</v>
      </c>
      <c r="AF44" s="49">
        <f t="shared" si="26"/>
        <v>0.61257048185106411</v>
      </c>
      <c r="AG44" s="47">
        <f>IF(ISBLANK($D44),"",S44*_xlfn.XLOOKUP(Q44,DATA!$B$24:$B$25,DATA!$C$24:$C$25,"error",0,1)/1000)</f>
        <v>10.670428951781359</v>
      </c>
      <c r="AH44" s="47">
        <f>IF(ISBLANK($D44),"",V44*_xlfn.XLOOKUP(Q44,DATA!$B$24:$B$25,DATA!$C$24:$C$25,"error",0,1)/1000)</f>
        <v>4.2661495126671998</v>
      </c>
      <c r="AI44" s="47">
        <f>IF(ISBLANK($D44),"",X44*_xlfn.XLOOKUP(Q44,DATA!$B$24:$B$25,DATA!$C$24:$C$25,"error",0,1)/1000)</f>
        <v>1.1627581714942774</v>
      </c>
      <c r="AJ44" s="47">
        <f>IF(ISBLANK($D44),"",Z44*_xlfn.XLOOKUP(Q44,DATA!$B$24:$B$25,DATA!$C$24:$C$25,"error",0,1)/1000)</f>
        <v>1.1074821203887757</v>
      </c>
      <c r="AK44" s="47">
        <f>IF(ISBLANK($D44),"",AB44*_xlfn.XLOOKUP(Q44,DATA!$B$24:$B$25,DATA!$C$24:$C$25,"error",0,1)/1000)</f>
        <v>0</v>
      </c>
      <c r="AL44" s="47">
        <f t="shared" si="5"/>
        <v>6.5363898045502529</v>
      </c>
      <c r="AM44" s="47">
        <f t="shared" si="6"/>
        <v>4.134039147231106</v>
      </c>
      <c r="AN44" s="47">
        <f t="shared" si="27"/>
        <v>1.0815680653508459</v>
      </c>
      <c r="AO44" s="47">
        <f t="shared" si="28"/>
        <v>0.43242226678643675</v>
      </c>
      <c r="AP44" s="47">
        <f t="shared" si="29"/>
        <v>0.11785862702398708</v>
      </c>
      <c r="AQ44" s="47">
        <f t="shared" si="30"/>
        <v>0.11225577713626714</v>
      </c>
      <c r="AR44" s="47">
        <f t="shared" si="31"/>
        <v>0</v>
      </c>
      <c r="AS44" s="47">
        <f t="shared" si="32"/>
        <v>0.662536670946691</v>
      </c>
      <c r="AT44" s="47">
        <f t="shared" si="33"/>
        <v>0.41903139440415493</v>
      </c>
      <c r="AU44" s="47">
        <f t="shared" si="34"/>
        <v>5.8822633211211325E-2</v>
      </c>
      <c r="AV44" s="47">
        <f t="shared" si="35"/>
        <v>2.3517906275540758E-2</v>
      </c>
      <c r="AW44" s="47">
        <f t="shared" si="36"/>
        <v>6.4099107678073503E-3</v>
      </c>
      <c r="AX44" s="47">
        <f t="shared" si="37"/>
        <v>6.1051917265920229E-3</v>
      </c>
      <c r="AY44" s="47">
        <f t="shared" si="38"/>
        <v>0</v>
      </c>
      <c r="AZ44" s="47">
        <f t="shared" si="39"/>
        <v>3.6033008769940131E-2</v>
      </c>
      <c r="BA44" s="47">
        <f t="shared" si="40"/>
        <v>2.2789624441271195E-2</v>
      </c>
      <c r="BB44" s="23">
        <f>IF(V44&gt;0,J44*DATA!$C$4,0)</f>
        <v>54147.6</v>
      </c>
      <c r="BC44" s="23">
        <f>IF(X44&gt;0,N44*_xlfn.XLOOKUP(Burgas!O44,DATA!$B$5:$B$6,DATA!$C$5:$C$6,"error",0,1),0)</f>
        <v>6587.2799999999988</v>
      </c>
      <c r="BD44" s="23">
        <f>IF(Z44&gt;0,(L44-M44)*DATA!$C$7,"0,00 ")</f>
        <v>23424</v>
      </c>
      <c r="BE44" s="23">
        <f>IF(G44="basement",D44*DATA!$C$8,IF(G44="ground",0,"error"))</f>
        <v>0</v>
      </c>
      <c r="BF44" s="23">
        <f t="shared" si="41"/>
        <v>84158.88</v>
      </c>
      <c r="BG44" s="23">
        <v>1.48</v>
      </c>
      <c r="BH44" s="23">
        <v>2.4122058964755593</v>
      </c>
      <c r="BI44" s="23">
        <f t="shared" si="42"/>
        <v>0.56999999999999995</v>
      </c>
      <c r="BJ44" s="23">
        <v>2.33</v>
      </c>
      <c r="BK44" s="23">
        <f t="shared" si="43"/>
        <v>0.21630769230769231</v>
      </c>
      <c r="BL44" s="23">
        <f t="shared" si="44"/>
        <v>0.23928112965340181</v>
      </c>
      <c r="BM44" s="5">
        <v>1.1000000000000001</v>
      </c>
      <c r="BN44" s="5">
        <f t="shared" si="45"/>
        <v>0.56999999999999995</v>
      </c>
      <c r="BO44" s="50"/>
      <c r="BP44" s="48">
        <f t="shared" si="7"/>
        <v>2908.0749999999998</v>
      </c>
      <c r="BQ44" s="51">
        <f t="shared" si="8"/>
        <v>7</v>
      </c>
      <c r="BR44" s="47">
        <f t="shared" si="46"/>
        <v>930.58399999999995</v>
      </c>
      <c r="BS44" s="46">
        <f t="shared" si="9"/>
        <v>22.25</v>
      </c>
      <c r="BT44" s="46">
        <f t="shared" si="47"/>
        <v>2326.46</v>
      </c>
      <c r="BU44" s="46">
        <f t="shared" si="10"/>
        <v>69.116591337500012</v>
      </c>
      <c r="BV44" s="46">
        <f t="shared" si="11"/>
        <v>41.483052537500001</v>
      </c>
      <c r="BW44" s="46">
        <f t="shared" si="12"/>
        <v>61.584946477984587</v>
      </c>
      <c r="BX44" s="46">
        <f t="shared" si="13"/>
        <v>61.942991337499997</v>
      </c>
      <c r="BY44" s="46">
        <f t="shared" si="14"/>
        <v>69.116591337500012</v>
      </c>
      <c r="BZ44" s="46">
        <f t="shared" si="48"/>
        <v>79649.959857335023</v>
      </c>
      <c r="CA44" s="46">
        <f t="shared" si="48"/>
        <v>47805.069744215005</v>
      </c>
      <c r="CB44" s="46">
        <f t="shared" si="48"/>
        <v>70970.492321229438</v>
      </c>
      <c r="CC44" s="46">
        <f t="shared" si="48"/>
        <v>71383.103217334996</v>
      </c>
      <c r="CD44" s="46">
        <f t="shared" si="48"/>
        <v>79649.959857335023</v>
      </c>
    </row>
    <row r="45" spans="1:82" s="52" customFormat="1" ht="15" customHeight="1" x14ac:dyDescent="0.35">
      <c r="A45" s="39">
        <v>42</v>
      </c>
      <c r="B45" s="40" t="s">
        <v>125</v>
      </c>
      <c r="C45" s="40" t="s">
        <v>167</v>
      </c>
      <c r="D45" s="41">
        <v>104.4</v>
      </c>
      <c r="E45" s="41">
        <f t="shared" si="16"/>
        <v>584.6400000000001</v>
      </c>
      <c r="F45" s="41">
        <v>43</v>
      </c>
      <c r="G45" s="42" t="s">
        <v>118</v>
      </c>
      <c r="H45" s="43">
        <v>7</v>
      </c>
      <c r="I45" s="44">
        <v>22.25</v>
      </c>
      <c r="J45" s="41">
        <f t="shared" si="17"/>
        <v>765.4</v>
      </c>
      <c r="K45" s="42" t="s">
        <v>120</v>
      </c>
      <c r="L45" s="44">
        <v>191.35</v>
      </c>
      <c r="M45" s="44">
        <v>28.7</v>
      </c>
      <c r="N45" s="41">
        <v>109.62</v>
      </c>
      <c r="O45" s="45" t="s">
        <v>69</v>
      </c>
      <c r="P45" s="45" t="s">
        <v>120</v>
      </c>
      <c r="Q45" s="45" t="s">
        <v>122</v>
      </c>
      <c r="R45" s="45" t="s">
        <v>864</v>
      </c>
      <c r="S45" s="46">
        <f t="shared" si="18"/>
        <v>70937.838141870001</v>
      </c>
      <c r="T45" s="46">
        <f t="shared" si="0"/>
        <v>121.3359300456178</v>
      </c>
      <c r="U45" s="47">
        <f t="shared" si="19"/>
        <v>41678.644234516156</v>
      </c>
      <c r="V45" s="47">
        <f t="shared" si="1"/>
        <v>29259.193907353845</v>
      </c>
      <c r="W45" s="47">
        <f t="shared" si="20"/>
        <v>64004.889321905051</v>
      </c>
      <c r="X45" s="47">
        <f t="shared" si="2"/>
        <v>6932.9488199649495</v>
      </c>
      <c r="Y45" s="48">
        <f t="shared" si="21"/>
        <v>62327.411448120009</v>
      </c>
      <c r="Z45" s="47">
        <f t="shared" si="3"/>
        <v>8610.4266937499924</v>
      </c>
      <c r="AA45" s="48">
        <f t="shared" si="22"/>
        <v>70937.838141870001</v>
      </c>
      <c r="AB45" s="47">
        <f t="shared" si="4"/>
        <v>0</v>
      </c>
      <c r="AC45" s="47">
        <f t="shared" si="23"/>
        <v>44802.569421068787</v>
      </c>
      <c r="AD45" s="47">
        <f t="shared" si="24"/>
        <v>26135.268720801214</v>
      </c>
      <c r="AE45" s="47">
        <f t="shared" si="25"/>
        <v>44.703182677889316</v>
      </c>
      <c r="AF45" s="49">
        <f t="shared" si="26"/>
        <v>0.63157506056876489</v>
      </c>
      <c r="AG45" s="47">
        <f>IF(ISBLANK($D45),"",S45*_xlfn.XLOOKUP(Q45,DATA!$B$24:$B$25,DATA!$C$24:$C$25,"error",0,1)/1000)</f>
        <v>9.5032962131001355</v>
      </c>
      <c r="AH45" s="47">
        <f>IF(ISBLANK($D45),"",V45*_xlfn.XLOOKUP(Q45,DATA!$B$24:$B$25,DATA!$C$24:$C$25,"error",0,1)/1000)</f>
        <v>3.9197527573651594</v>
      </c>
      <c r="AI45" s="47">
        <f>IF(ISBLANK($D45),"",X45*_xlfn.XLOOKUP(Q45,DATA!$B$24:$B$25,DATA!$C$24:$C$25,"error",0,1)/1000)</f>
        <v>0.92878311479726083</v>
      </c>
      <c r="AJ45" s="47">
        <f>IF(ISBLANK($D45),"",Z45*_xlfn.XLOOKUP(Q45,DATA!$B$24:$B$25,DATA!$C$24:$C$25,"error",0,1)/1000)</f>
        <v>1.1535090092292113</v>
      </c>
      <c r="AK45" s="47">
        <f>IF(ISBLANK($D45),"",AB45*_xlfn.XLOOKUP(Q45,DATA!$B$24:$B$25,DATA!$C$24:$C$25,"error",0,1)/1000)</f>
        <v>0</v>
      </c>
      <c r="AL45" s="47">
        <f t="shared" si="5"/>
        <v>6.0020448813916314</v>
      </c>
      <c r="AM45" s="47">
        <f t="shared" si="6"/>
        <v>3.5012513317085041</v>
      </c>
      <c r="AN45" s="47">
        <f t="shared" si="27"/>
        <v>0.96326602670858996</v>
      </c>
      <c r="AO45" s="47">
        <f t="shared" si="28"/>
        <v>0.39731105709010189</v>
      </c>
      <c r="AP45" s="47">
        <f t="shared" si="29"/>
        <v>9.4142621739129267E-2</v>
      </c>
      <c r="AQ45" s="47">
        <f t="shared" si="30"/>
        <v>0.11692112033308001</v>
      </c>
      <c r="AR45" s="47">
        <f t="shared" si="31"/>
        <v>0</v>
      </c>
      <c r="AS45" s="47">
        <f t="shared" si="32"/>
        <v>0.60837479916231119</v>
      </c>
      <c r="AT45" s="47">
        <f t="shared" si="33"/>
        <v>0.35489122754627878</v>
      </c>
      <c r="AU45" s="47">
        <f t="shared" si="34"/>
        <v>5.2388606865458757E-2</v>
      </c>
      <c r="AV45" s="47">
        <f t="shared" si="35"/>
        <v>2.1608332689065216E-2</v>
      </c>
      <c r="AW45" s="47">
        <f t="shared" si="36"/>
        <v>5.1200817456701162E-3</v>
      </c>
      <c r="AX45" s="47">
        <f t="shared" si="37"/>
        <v>6.358923119429997E-3</v>
      </c>
      <c r="AY45" s="47">
        <f t="shared" si="38"/>
        <v>0</v>
      </c>
      <c r="AZ45" s="47">
        <f t="shared" si="39"/>
        <v>3.3087337554165333E-2</v>
      </c>
      <c r="BA45" s="47">
        <f t="shared" si="40"/>
        <v>1.9301269311293424E-2</v>
      </c>
      <c r="BB45" s="23">
        <f>IF(V45&gt;0,J45*DATA!$C$4,0)</f>
        <v>49751</v>
      </c>
      <c r="BC45" s="23">
        <f>IF(X45&gt;0,N45*_xlfn.XLOOKUP(Burgas!O45,DATA!$B$5:$B$6,DATA!$C$5:$C$6,"error",0,1),0)</f>
        <v>5261.76</v>
      </c>
      <c r="BD45" s="23">
        <f>IF(Z45&gt;0,(L45-M45)*DATA!$C$7,"0,00 ")</f>
        <v>24397.5</v>
      </c>
      <c r="BE45" s="23">
        <f>IF(G45="basement",D45*DATA!$C$8,IF(G45="ground",0,"error"))</f>
        <v>0</v>
      </c>
      <c r="BF45" s="23">
        <f t="shared" si="41"/>
        <v>79410.260000000009</v>
      </c>
      <c r="BG45" s="23">
        <v>1.48</v>
      </c>
      <c r="BH45" s="23">
        <v>2.5875228638620329</v>
      </c>
      <c r="BI45" s="23">
        <f t="shared" si="42"/>
        <v>0.56999999999999995</v>
      </c>
      <c r="BJ45" s="23">
        <v>2.33</v>
      </c>
      <c r="BK45" s="23">
        <f t="shared" si="43"/>
        <v>0.21630769230769231</v>
      </c>
      <c r="BL45" s="23">
        <f t="shared" si="44"/>
        <v>0.23928112965340181</v>
      </c>
      <c r="BM45" s="5">
        <v>1.1000000000000001</v>
      </c>
      <c r="BN45" s="5">
        <f t="shared" si="45"/>
        <v>0.56999999999999995</v>
      </c>
      <c r="BO45" s="50"/>
      <c r="BP45" s="48">
        <f t="shared" si="7"/>
        <v>2322.9</v>
      </c>
      <c r="BQ45" s="51">
        <f t="shared" si="8"/>
        <v>7</v>
      </c>
      <c r="BR45" s="47">
        <f t="shared" si="46"/>
        <v>743.32800000000009</v>
      </c>
      <c r="BS45" s="46">
        <f t="shared" si="9"/>
        <v>22.25</v>
      </c>
      <c r="BT45" s="46">
        <f t="shared" si="47"/>
        <v>1858.3200000000002</v>
      </c>
      <c r="BU45" s="46">
        <f t="shared" si="10"/>
        <v>61.556610675000002</v>
      </c>
      <c r="BV45" s="46">
        <f t="shared" si="11"/>
        <v>36.166820751923076</v>
      </c>
      <c r="BW45" s="46">
        <f t="shared" si="12"/>
        <v>55.540514857605906</v>
      </c>
      <c r="BX45" s="46">
        <f t="shared" si="13"/>
        <v>54.084876300000005</v>
      </c>
      <c r="BY45" s="46">
        <f t="shared" si="14"/>
        <v>61.556610675000002</v>
      </c>
      <c r="BZ45" s="46">
        <f t="shared" si="48"/>
        <v>70937.838141870001</v>
      </c>
      <c r="CA45" s="46">
        <f t="shared" si="48"/>
        <v>41678.644234516156</v>
      </c>
      <c r="CB45" s="46">
        <f t="shared" si="48"/>
        <v>64004.889321905051</v>
      </c>
      <c r="CC45" s="46">
        <f t="shared" si="48"/>
        <v>62327.411448120009</v>
      </c>
      <c r="CD45" s="46">
        <f t="shared" si="48"/>
        <v>70937.838141870001</v>
      </c>
    </row>
    <row r="46" spans="1:82" s="52" customFormat="1" ht="15" customHeight="1" x14ac:dyDescent="0.35">
      <c r="A46" s="39">
        <v>43</v>
      </c>
      <c r="B46" s="40" t="s">
        <v>125</v>
      </c>
      <c r="C46" s="40" t="s">
        <v>168</v>
      </c>
      <c r="D46" s="41">
        <v>150.19999999999999</v>
      </c>
      <c r="E46" s="41">
        <f t="shared" si="16"/>
        <v>841.12</v>
      </c>
      <c r="F46" s="41">
        <v>49.4</v>
      </c>
      <c r="G46" s="42" t="s">
        <v>118</v>
      </c>
      <c r="H46" s="43">
        <v>7</v>
      </c>
      <c r="I46" s="44">
        <v>22.25</v>
      </c>
      <c r="J46" s="41">
        <f t="shared" si="17"/>
        <v>879.31999999999982</v>
      </c>
      <c r="K46" s="42" t="s">
        <v>121</v>
      </c>
      <c r="L46" s="44">
        <v>219.83</v>
      </c>
      <c r="M46" s="44">
        <v>32.9</v>
      </c>
      <c r="N46" s="41">
        <v>157.71</v>
      </c>
      <c r="O46" s="45" t="s">
        <v>69</v>
      </c>
      <c r="P46" s="45" t="s">
        <v>121</v>
      </c>
      <c r="Q46" s="45" t="s">
        <v>122</v>
      </c>
      <c r="R46" s="45" t="s">
        <v>864</v>
      </c>
      <c r="S46" s="46">
        <f t="shared" si="18"/>
        <v>45003.401233910001</v>
      </c>
      <c r="T46" s="46">
        <f t="shared" si="0"/>
        <v>53.504138807673101</v>
      </c>
      <c r="U46" s="47">
        <f t="shared" si="19"/>
        <v>45003.401233910001</v>
      </c>
      <c r="V46" s="47">
        <f t="shared" si="1"/>
        <v>0</v>
      </c>
      <c r="W46" s="47">
        <f t="shared" si="20"/>
        <v>44528.934738878503</v>
      </c>
      <c r="X46" s="47">
        <f t="shared" si="2"/>
        <v>474.4664950314982</v>
      </c>
      <c r="Y46" s="48">
        <f t="shared" si="21"/>
        <v>35107.630795160003</v>
      </c>
      <c r="Z46" s="47">
        <f t="shared" si="3"/>
        <v>9895.770438749998</v>
      </c>
      <c r="AA46" s="48">
        <f t="shared" si="22"/>
        <v>45003.401233910001</v>
      </c>
      <c r="AB46" s="47">
        <f t="shared" si="4"/>
        <v>0</v>
      </c>
      <c r="AC46" s="47">
        <f t="shared" si="23"/>
        <v>10370.236933781496</v>
      </c>
      <c r="AD46" s="47">
        <f t="shared" si="24"/>
        <v>34633.164300128505</v>
      </c>
      <c r="AE46" s="47">
        <f t="shared" si="25"/>
        <v>41.1750574235882</v>
      </c>
      <c r="AF46" s="49">
        <f t="shared" si="26"/>
        <v>0.2304322928811775</v>
      </c>
      <c r="AG46" s="47">
        <f>IF(ISBLANK($D46),"",S46*_xlfn.XLOOKUP(Q46,DATA!$B$24:$B$25,DATA!$C$24:$C$25,"error",0,1)/1000)</f>
        <v>6.0289496230138244</v>
      </c>
      <c r="AH46" s="47">
        <f>IF(ISBLANK($D46),"",V46*_xlfn.XLOOKUP(Q46,DATA!$B$24:$B$25,DATA!$C$24:$C$25,"error",0,1)/1000)</f>
        <v>0</v>
      </c>
      <c r="AI46" s="47">
        <f>IF(ISBLANK($D46),"",X46*_xlfn.XLOOKUP(Q46,DATA!$B$24:$B$25,DATA!$C$24:$C$25,"error",0,1)/1000)</f>
        <v>6.356263122169159E-2</v>
      </c>
      <c r="AJ46" s="47">
        <f>IF(ISBLANK($D46),"",Z46*_xlfn.XLOOKUP(Q46,DATA!$B$24:$B$25,DATA!$C$24:$C$25,"error",0,1)/1000)</f>
        <v>1.325702054074495</v>
      </c>
      <c r="AK46" s="47">
        <f>IF(ISBLANK($D46),"",AB46*_xlfn.XLOOKUP(Q46,DATA!$B$24:$B$25,DATA!$C$24:$C$25,"error",0,1)/1000)</f>
        <v>0</v>
      </c>
      <c r="AL46" s="47">
        <f t="shared" si="5"/>
        <v>1.3892646852961867</v>
      </c>
      <c r="AM46" s="47">
        <f t="shared" si="6"/>
        <v>4.6396849377176377</v>
      </c>
      <c r="AN46" s="47">
        <f t="shared" si="27"/>
        <v>0.61110189752701383</v>
      </c>
      <c r="AO46" s="47">
        <f t="shared" si="28"/>
        <v>0</v>
      </c>
      <c r="AP46" s="47">
        <f t="shared" si="29"/>
        <v>6.4427880443904111E-3</v>
      </c>
      <c r="AQ46" s="47">
        <f t="shared" si="30"/>
        <v>0.13437482338679779</v>
      </c>
      <c r="AR46" s="47">
        <f t="shared" si="31"/>
        <v>0</v>
      </c>
      <c r="AS46" s="47">
        <f t="shared" si="32"/>
        <v>0.14081761143118821</v>
      </c>
      <c r="AT46" s="47">
        <f t="shared" si="33"/>
        <v>0.47028428609582562</v>
      </c>
      <c r="AU46" s="47">
        <f t="shared" si="34"/>
        <v>3.3235654716974455E-2</v>
      </c>
      <c r="AV46" s="47">
        <f t="shared" si="35"/>
        <v>0</v>
      </c>
      <c r="AW46" s="47">
        <f t="shared" si="36"/>
        <v>3.5040028467354771E-4</v>
      </c>
      <c r="AX46" s="47">
        <f t="shared" si="37"/>
        <v>7.3081678371660014E-3</v>
      </c>
      <c r="AY46" s="47">
        <f t="shared" si="38"/>
        <v>0</v>
      </c>
      <c r="AZ46" s="47">
        <f t="shared" si="39"/>
        <v>7.658568121839549E-3</v>
      </c>
      <c r="BA46" s="47">
        <f t="shared" si="40"/>
        <v>2.5577086595134906E-2</v>
      </c>
      <c r="BB46" s="23">
        <f>IF(V46&gt;0,J46*DATA!$C$4,0)</f>
        <v>0</v>
      </c>
      <c r="BC46" s="23">
        <f>IF(X46&gt;0,N46*_xlfn.XLOOKUP(Burgas!O46,DATA!$B$5:$B$6,DATA!$C$5:$C$6,"error",0,1),0)</f>
        <v>7570.08</v>
      </c>
      <c r="BD46" s="23">
        <f>IF(Z46&gt;0,(L46-M46)*DATA!$C$7,"0,00 ")</f>
        <v>28039.5</v>
      </c>
      <c r="BE46" s="23">
        <f>IF(G46="basement",D46*DATA!$C$8,IF(G46="ground",0,"error"))</f>
        <v>0</v>
      </c>
      <c r="BF46" s="23">
        <f t="shared" si="41"/>
        <v>35609.58</v>
      </c>
      <c r="BG46" s="23">
        <v>0.25</v>
      </c>
      <c r="BH46" s="23">
        <v>2.5880930719192103</v>
      </c>
      <c r="BI46" s="23">
        <f t="shared" si="42"/>
        <v>0.56999999999999995</v>
      </c>
      <c r="BJ46" s="23">
        <v>0.22</v>
      </c>
      <c r="BK46" s="23">
        <f t="shared" si="43"/>
        <v>0.25</v>
      </c>
      <c r="BL46" s="23">
        <f t="shared" si="44"/>
        <v>0.12054794520547943</v>
      </c>
      <c r="BM46" s="5">
        <v>1.1000000000000001</v>
      </c>
      <c r="BN46" s="5">
        <f t="shared" si="45"/>
        <v>0.56999999999999995</v>
      </c>
      <c r="BO46" s="50"/>
      <c r="BP46" s="48">
        <f t="shared" si="7"/>
        <v>3341.95</v>
      </c>
      <c r="BQ46" s="51">
        <f t="shared" si="8"/>
        <v>7</v>
      </c>
      <c r="BR46" s="47">
        <f t="shared" si="46"/>
        <v>1069.424</v>
      </c>
      <c r="BS46" s="46">
        <f t="shared" si="9"/>
        <v>22.25</v>
      </c>
      <c r="BT46" s="46">
        <f t="shared" si="47"/>
        <v>2673.56</v>
      </c>
      <c r="BU46" s="46">
        <f t="shared" si="10"/>
        <v>39.051892774999999</v>
      </c>
      <c r="BV46" s="46">
        <f t="shared" si="11"/>
        <v>39.051892774999999</v>
      </c>
      <c r="BW46" s="46">
        <f t="shared" si="12"/>
        <v>38.640172456506853</v>
      </c>
      <c r="BX46" s="46">
        <f t="shared" si="13"/>
        <v>30.464795900000002</v>
      </c>
      <c r="BY46" s="46">
        <f t="shared" si="14"/>
        <v>39.051892774999999</v>
      </c>
      <c r="BZ46" s="46">
        <f t="shared" si="48"/>
        <v>45003.401233910001</v>
      </c>
      <c r="CA46" s="46">
        <f t="shared" si="48"/>
        <v>45003.401233910001</v>
      </c>
      <c r="CB46" s="46">
        <f t="shared" si="48"/>
        <v>44528.934738878503</v>
      </c>
      <c r="CC46" s="46">
        <f t="shared" si="48"/>
        <v>35107.630795160003</v>
      </c>
      <c r="CD46" s="46">
        <f t="shared" si="48"/>
        <v>45003.401233910001</v>
      </c>
    </row>
    <row r="47" spans="1:82" s="52" customFormat="1" ht="15" customHeight="1" x14ac:dyDescent="0.35">
      <c r="A47" s="39">
        <v>44</v>
      </c>
      <c r="B47" s="40" t="s">
        <v>125</v>
      </c>
      <c r="C47" s="40" t="s">
        <v>169</v>
      </c>
      <c r="D47" s="41">
        <v>94.6</v>
      </c>
      <c r="E47" s="41">
        <f t="shared" si="16"/>
        <v>529.76</v>
      </c>
      <c r="F47" s="41">
        <v>42.2</v>
      </c>
      <c r="G47" s="42" t="s">
        <v>118</v>
      </c>
      <c r="H47" s="43">
        <v>7</v>
      </c>
      <c r="I47" s="44">
        <v>22.25</v>
      </c>
      <c r="J47" s="41">
        <f t="shared" si="17"/>
        <v>751.16000000000008</v>
      </c>
      <c r="K47" s="42" t="s">
        <v>121</v>
      </c>
      <c r="L47" s="44">
        <v>187.79</v>
      </c>
      <c r="M47" s="44">
        <v>187.79</v>
      </c>
      <c r="N47" s="41">
        <v>99.33</v>
      </c>
      <c r="O47" s="45" t="s">
        <v>69</v>
      </c>
      <c r="P47" s="45" t="s">
        <v>121</v>
      </c>
      <c r="Q47" s="45" t="s">
        <v>122</v>
      </c>
      <c r="R47" s="45" t="s">
        <v>864</v>
      </c>
      <c r="S47" s="46">
        <f t="shared" si="18"/>
        <v>25245.797585680004</v>
      </c>
      <c r="T47" s="46">
        <f t="shared" si="0"/>
        <v>47.655160045454551</v>
      </c>
      <c r="U47" s="47">
        <f t="shared" si="19"/>
        <v>25245.797585680004</v>
      </c>
      <c r="V47" s="47">
        <f t="shared" si="1"/>
        <v>0</v>
      </c>
      <c r="W47" s="47">
        <f t="shared" si="20"/>
        <v>24946.965825160827</v>
      </c>
      <c r="X47" s="47">
        <f t="shared" si="2"/>
        <v>298.8317605191769</v>
      </c>
      <c r="Y47" s="48">
        <f t="shared" si="21"/>
        <v>25245.797585680004</v>
      </c>
      <c r="Z47" s="47">
        <f t="shared" si="3"/>
        <v>0</v>
      </c>
      <c r="AA47" s="48">
        <f t="shared" si="22"/>
        <v>25245.797585680004</v>
      </c>
      <c r="AB47" s="47">
        <f t="shared" si="4"/>
        <v>0</v>
      </c>
      <c r="AC47" s="47">
        <f t="shared" si="23"/>
        <v>298.8317605191769</v>
      </c>
      <c r="AD47" s="47">
        <f t="shared" si="24"/>
        <v>24946.965825160827</v>
      </c>
      <c r="AE47" s="47">
        <f t="shared" si="25"/>
        <v>47.091071098536744</v>
      </c>
      <c r="AF47" s="49">
        <f t="shared" si="26"/>
        <v>1.1836891249127346E-2</v>
      </c>
      <c r="AG47" s="47">
        <f>IF(ISBLANK($D47),"",S47*_xlfn.XLOOKUP(Q47,DATA!$B$24:$B$25,DATA!$C$24:$C$25,"error",0,1)/1000)</f>
        <v>3.3820919677995813</v>
      </c>
      <c r="AH47" s="47">
        <f>IF(ISBLANK($D47),"",V47*_xlfn.XLOOKUP(Q47,DATA!$B$24:$B$25,DATA!$C$24:$C$25,"error",0,1)/1000)</f>
        <v>0</v>
      </c>
      <c r="AI47" s="47">
        <f>IF(ISBLANK($D47),"",X47*_xlfn.XLOOKUP(Q47,DATA!$B$24:$B$25,DATA!$C$24:$C$25,"error",0,1)/1000)</f>
        <v>4.003345481739088E-2</v>
      </c>
      <c r="AJ47" s="47">
        <f>IF(ISBLANK($D47),"",Z47*_xlfn.XLOOKUP(Q47,DATA!$B$24:$B$25,DATA!$C$24:$C$25,"error",0,1)/1000)</f>
        <v>0</v>
      </c>
      <c r="AK47" s="47">
        <f>IF(ISBLANK($D47),"",AB47*_xlfn.XLOOKUP(Q47,DATA!$B$24:$B$25,DATA!$C$24:$C$25,"error",0,1)/1000)</f>
        <v>0</v>
      </c>
      <c r="AL47" s="47">
        <f t="shared" si="5"/>
        <v>4.003345481739088E-2</v>
      </c>
      <c r="AM47" s="47">
        <f t="shared" si="6"/>
        <v>3.3420585129821903</v>
      </c>
      <c r="AN47" s="47">
        <f t="shared" si="27"/>
        <v>0.34281308492672691</v>
      </c>
      <c r="AO47" s="47">
        <f t="shared" si="28"/>
        <v>0</v>
      </c>
      <c r="AP47" s="47">
        <f t="shared" si="29"/>
        <v>4.0578412050555372E-3</v>
      </c>
      <c r="AQ47" s="47">
        <f t="shared" si="30"/>
        <v>0</v>
      </c>
      <c r="AR47" s="47">
        <f t="shared" si="31"/>
        <v>0</v>
      </c>
      <c r="AS47" s="47">
        <f t="shared" si="32"/>
        <v>4.0578412050555372E-3</v>
      </c>
      <c r="AT47" s="47">
        <f t="shared" si="33"/>
        <v>0.33875524372167137</v>
      </c>
      <c r="AU47" s="47">
        <f t="shared" si="34"/>
        <v>1.8644382171275915E-2</v>
      </c>
      <c r="AV47" s="47">
        <f t="shared" si="35"/>
        <v>0</v>
      </c>
      <c r="AW47" s="47">
        <f t="shared" si="36"/>
        <v>2.206915241685625E-4</v>
      </c>
      <c r="AX47" s="47">
        <f t="shared" si="37"/>
        <v>0</v>
      </c>
      <c r="AY47" s="47">
        <f t="shared" si="38"/>
        <v>0</v>
      </c>
      <c r="AZ47" s="47">
        <f t="shared" si="39"/>
        <v>2.206915241685625E-4</v>
      </c>
      <c r="BA47" s="47">
        <f t="shared" si="40"/>
        <v>1.8423690647107353E-2</v>
      </c>
      <c r="BB47" s="23">
        <f>IF(V47&gt;0,J47*DATA!$C$4,0)</f>
        <v>0</v>
      </c>
      <c r="BC47" s="23">
        <f>IF(X47&gt;0,N47*_xlfn.XLOOKUP(Burgas!O47,DATA!$B$5:$B$6,DATA!$C$5:$C$6,"error",0,1),0)</f>
        <v>4767.84</v>
      </c>
      <c r="BD47" s="23" t="str">
        <f>IF(Z47&gt;0,(L47-M47)*DATA!$C$7,"0,00 ")</f>
        <v xml:space="preserve">0,00 </v>
      </c>
      <c r="BE47" s="23">
        <f>IF(G47="basement",D47*DATA!$C$8,IF(G47="ground",0,"error"))</f>
        <v>0</v>
      </c>
      <c r="BF47" s="23">
        <f t="shared" si="41"/>
        <v>4767.84</v>
      </c>
      <c r="BG47" s="23">
        <v>0.25</v>
      </c>
      <c r="BH47" s="23">
        <v>1.1000000000000001</v>
      </c>
      <c r="BI47" s="23">
        <f t="shared" si="42"/>
        <v>0.56999999999999995</v>
      </c>
      <c r="BJ47" s="23">
        <v>0.22</v>
      </c>
      <c r="BK47" s="23">
        <f t="shared" si="43"/>
        <v>0.25</v>
      </c>
      <c r="BL47" s="23">
        <f t="shared" si="44"/>
        <v>0.12054794520547943</v>
      </c>
      <c r="BM47" s="5">
        <v>1.1000000000000001</v>
      </c>
      <c r="BN47" s="5">
        <f t="shared" si="45"/>
        <v>0.56999999999999995</v>
      </c>
      <c r="BO47" s="50"/>
      <c r="BP47" s="48">
        <f t="shared" si="7"/>
        <v>2104.85</v>
      </c>
      <c r="BQ47" s="51">
        <f t="shared" si="8"/>
        <v>7</v>
      </c>
      <c r="BR47" s="47">
        <f t="shared" si="46"/>
        <v>673.55200000000002</v>
      </c>
      <c r="BS47" s="46">
        <f t="shared" si="9"/>
        <v>22.25</v>
      </c>
      <c r="BT47" s="46">
        <f t="shared" si="47"/>
        <v>1683.88</v>
      </c>
      <c r="BU47" s="46">
        <f t="shared" si="10"/>
        <v>21.907148200000002</v>
      </c>
      <c r="BV47" s="46">
        <f t="shared" si="11"/>
        <v>21.907148200000002</v>
      </c>
      <c r="BW47" s="46">
        <f t="shared" si="12"/>
        <v>21.647835669178086</v>
      </c>
      <c r="BX47" s="46">
        <f t="shared" si="13"/>
        <v>21.907148200000002</v>
      </c>
      <c r="BY47" s="46">
        <f t="shared" si="14"/>
        <v>21.907148200000002</v>
      </c>
      <c r="BZ47" s="46">
        <f t="shared" si="48"/>
        <v>25245.797585680004</v>
      </c>
      <c r="CA47" s="46">
        <f t="shared" si="48"/>
        <v>25245.797585680004</v>
      </c>
      <c r="CB47" s="46">
        <f t="shared" si="48"/>
        <v>24946.965825160827</v>
      </c>
      <c r="CC47" s="46">
        <f t="shared" si="48"/>
        <v>25245.797585680004</v>
      </c>
      <c r="CD47" s="46">
        <f t="shared" si="48"/>
        <v>25245.797585680004</v>
      </c>
    </row>
    <row r="48" spans="1:82" s="52" customFormat="1" ht="15" customHeight="1" x14ac:dyDescent="0.35">
      <c r="A48" s="39">
        <v>45</v>
      </c>
      <c r="B48" s="40" t="s">
        <v>125</v>
      </c>
      <c r="C48" s="40" t="s">
        <v>170</v>
      </c>
      <c r="D48" s="41">
        <v>76.3</v>
      </c>
      <c r="E48" s="41">
        <f t="shared" si="16"/>
        <v>366.24</v>
      </c>
      <c r="F48" s="41">
        <v>35.799999999999997</v>
      </c>
      <c r="G48" s="42" t="s">
        <v>118</v>
      </c>
      <c r="H48" s="43">
        <v>6</v>
      </c>
      <c r="I48" s="44">
        <v>20.5</v>
      </c>
      <c r="J48" s="41">
        <f t="shared" si="17"/>
        <v>587.12</v>
      </c>
      <c r="K48" s="42" t="s">
        <v>120</v>
      </c>
      <c r="L48" s="44">
        <v>146.78</v>
      </c>
      <c r="M48" s="44">
        <v>146.78</v>
      </c>
      <c r="N48" s="41">
        <v>80.114999999999995</v>
      </c>
      <c r="O48" s="45" t="s">
        <v>69</v>
      </c>
      <c r="P48" s="45" t="s">
        <v>120</v>
      </c>
      <c r="Q48" s="45" t="s">
        <v>122</v>
      </c>
      <c r="R48" s="45" t="s">
        <v>864</v>
      </c>
      <c r="S48" s="46">
        <f t="shared" si="18"/>
        <v>46291.431525815016</v>
      </c>
      <c r="T48" s="46">
        <f t="shared" si="0"/>
        <v>126.3964381984901</v>
      </c>
      <c r="U48" s="47">
        <f t="shared" si="19"/>
        <v>23847.404968608851</v>
      </c>
      <c r="V48" s="47">
        <f t="shared" si="1"/>
        <v>22444.026557206165</v>
      </c>
      <c r="W48" s="47">
        <f t="shared" si="20"/>
        <v>41224.53502233488</v>
      </c>
      <c r="X48" s="47">
        <f t="shared" si="2"/>
        <v>5066.8965034801367</v>
      </c>
      <c r="Y48" s="48">
        <f t="shared" si="21"/>
        <v>46291.431525815016</v>
      </c>
      <c r="Z48" s="47">
        <f t="shared" si="3"/>
        <v>0</v>
      </c>
      <c r="AA48" s="48">
        <f t="shared" si="22"/>
        <v>46291.431525815016</v>
      </c>
      <c r="AB48" s="47">
        <f t="shared" si="4"/>
        <v>0</v>
      </c>
      <c r="AC48" s="47">
        <f t="shared" si="23"/>
        <v>27510.923060686302</v>
      </c>
      <c r="AD48" s="47">
        <f t="shared" si="24"/>
        <v>18780.508465128714</v>
      </c>
      <c r="AE48" s="47">
        <f t="shared" si="25"/>
        <v>51.279238928376785</v>
      </c>
      <c r="AF48" s="49">
        <f t="shared" si="26"/>
        <v>0.59429838641616595</v>
      </c>
      <c r="AG48" s="47">
        <f>IF(ISBLANK($D48),"",S48*_xlfn.XLOOKUP(Q48,DATA!$B$24:$B$25,DATA!$C$24:$C$25,"error",0,1)/1000)</f>
        <v>6.201502575232908</v>
      </c>
      <c r="AH48" s="47">
        <f>IF(ISBLANK($D48),"",V48*_xlfn.XLOOKUP(Q48,DATA!$B$24:$B$25,DATA!$C$24:$C$25,"error",0,1)/1000)</f>
        <v>3.0067484176956283</v>
      </c>
      <c r="AI48" s="47">
        <f>IF(ISBLANK($D48),"",X48*_xlfn.XLOOKUP(Q48,DATA!$B$24:$B$25,DATA!$C$24:$C$25,"error",0,1)/1000)</f>
        <v>0.67879455612098738</v>
      </c>
      <c r="AJ48" s="47">
        <f>IF(ISBLANK($D48),"",Z48*_xlfn.XLOOKUP(Q48,DATA!$B$24:$B$25,DATA!$C$24:$C$25,"error",0,1)/1000)</f>
        <v>0</v>
      </c>
      <c r="AK48" s="47">
        <f>IF(ISBLANK($D48),"",AB48*_xlfn.XLOOKUP(Q48,DATA!$B$24:$B$25,DATA!$C$24:$C$25,"error",0,1)/1000)</f>
        <v>0</v>
      </c>
      <c r="AL48" s="47">
        <f t="shared" si="5"/>
        <v>3.6855429738166157</v>
      </c>
      <c r="AM48" s="47">
        <f t="shared" si="6"/>
        <v>2.5159596014162924</v>
      </c>
      <c r="AN48" s="47">
        <f t="shared" si="27"/>
        <v>0.62859208124366894</v>
      </c>
      <c r="AO48" s="47">
        <f t="shared" si="28"/>
        <v>0.30476779179349456</v>
      </c>
      <c r="AP48" s="47">
        <f t="shared" si="29"/>
        <v>6.8803467803597432E-2</v>
      </c>
      <c r="AQ48" s="47">
        <f t="shared" si="30"/>
        <v>0</v>
      </c>
      <c r="AR48" s="47">
        <f t="shared" si="31"/>
        <v>0</v>
      </c>
      <c r="AS48" s="47">
        <f t="shared" si="32"/>
        <v>0.37357125959709203</v>
      </c>
      <c r="AT48" s="47">
        <f t="shared" si="33"/>
        <v>0.25502082164657691</v>
      </c>
      <c r="AU48" s="47">
        <f t="shared" si="34"/>
        <v>3.4186883487979061E-2</v>
      </c>
      <c r="AV48" s="47">
        <f t="shared" si="35"/>
        <v>1.6575234241447578E-2</v>
      </c>
      <c r="AW48" s="47">
        <f t="shared" si="36"/>
        <v>3.7419754520558466E-3</v>
      </c>
      <c r="AX48" s="47">
        <f t="shared" si="37"/>
        <v>0</v>
      </c>
      <c r="AY48" s="47">
        <f t="shared" si="38"/>
        <v>0</v>
      </c>
      <c r="AZ48" s="47">
        <f t="shared" si="39"/>
        <v>2.0317209693503421E-2</v>
      </c>
      <c r="BA48" s="47">
        <f t="shared" si="40"/>
        <v>1.3869673794475641E-2</v>
      </c>
      <c r="BB48" s="23">
        <f>IF(V48&gt;0,J48*DATA!$C$4,0)</f>
        <v>38162.800000000003</v>
      </c>
      <c r="BC48" s="23">
        <f>IF(X48&gt;0,N48*_xlfn.XLOOKUP(Burgas!O48,DATA!$B$5:$B$6,DATA!$C$5:$C$6,"error",0,1),0)</f>
        <v>3845.5199999999995</v>
      </c>
      <c r="BD48" s="23" t="str">
        <f>IF(Z48&gt;0,(L48-M48)*DATA!$C$7,"0,00 ")</f>
        <v xml:space="preserve">0,00 </v>
      </c>
      <c r="BE48" s="23">
        <f>IF(G48="basement",D48*DATA!$C$8,IF(G48="ground",0,"error"))</f>
        <v>0</v>
      </c>
      <c r="BF48" s="23">
        <f t="shared" si="41"/>
        <v>42008.32</v>
      </c>
      <c r="BG48" s="23">
        <v>1.48</v>
      </c>
      <c r="BH48" s="23">
        <v>1.1000000000000001</v>
      </c>
      <c r="BI48" s="23">
        <f t="shared" si="42"/>
        <v>0.56999999999999995</v>
      </c>
      <c r="BJ48" s="23">
        <v>2.33</v>
      </c>
      <c r="BK48" s="23">
        <f t="shared" si="43"/>
        <v>0.21630769230769231</v>
      </c>
      <c r="BL48" s="23">
        <f t="shared" si="44"/>
        <v>0.23928112965340181</v>
      </c>
      <c r="BM48" s="5">
        <v>1.1000000000000001</v>
      </c>
      <c r="BN48" s="5">
        <f t="shared" si="45"/>
        <v>0.56999999999999995</v>
      </c>
      <c r="BO48" s="50"/>
      <c r="BP48" s="48">
        <f t="shared" si="7"/>
        <v>1564.1499999999999</v>
      </c>
      <c r="BQ48" s="51">
        <f t="shared" si="8"/>
        <v>6</v>
      </c>
      <c r="BR48" s="47">
        <f t="shared" si="46"/>
        <v>500.52799999999996</v>
      </c>
      <c r="BS48" s="46">
        <f t="shared" si="9"/>
        <v>20.5</v>
      </c>
      <c r="BT48" s="46">
        <f t="shared" si="47"/>
        <v>1251.32</v>
      </c>
      <c r="BU48" s="46">
        <f t="shared" si="10"/>
        <v>40.16958653750001</v>
      </c>
      <c r="BV48" s="46">
        <f t="shared" si="11"/>
        <v>20.693687060576927</v>
      </c>
      <c r="BW48" s="46">
        <f t="shared" si="12"/>
        <v>35.772765552182292</v>
      </c>
      <c r="BX48" s="46">
        <f t="shared" si="13"/>
        <v>40.16958653750001</v>
      </c>
      <c r="BY48" s="46">
        <f t="shared" si="14"/>
        <v>40.16958653750001</v>
      </c>
      <c r="BZ48" s="46">
        <f t="shared" si="48"/>
        <v>46291.431525815016</v>
      </c>
      <c r="CA48" s="46">
        <f t="shared" si="48"/>
        <v>23847.404968608851</v>
      </c>
      <c r="CB48" s="46">
        <f t="shared" si="48"/>
        <v>41224.53502233488</v>
      </c>
      <c r="CC48" s="46">
        <f t="shared" si="48"/>
        <v>46291.431525815016</v>
      </c>
      <c r="CD48" s="46">
        <f t="shared" si="48"/>
        <v>46291.431525815016</v>
      </c>
    </row>
    <row r="49" spans="1:82" s="52" customFormat="1" ht="15" customHeight="1" x14ac:dyDescent="0.35">
      <c r="A49" s="39">
        <v>46</v>
      </c>
      <c r="B49" s="40" t="s">
        <v>125</v>
      </c>
      <c r="C49" s="40" t="s">
        <v>171</v>
      </c>
      <c r="D49" s="41">
        <v>64.3</v>
      </c>
      <c r="E49" s="41">
        <f t="shared" si="16"/>
        <v>360.08</v>
      </c>
      <c r="F49" s="41">
        <v>32.200000000000003</v>
      </c>
      <c r="G49" s="42" t="s">
        <v>118</v>
      </c>
      <c r="H49" s="43">
        <v>7</v>
      </c>
      <c r="I49" s="44">
        <v>22.25</v>
      </c>
      <c r="J49" s="41">
        <f t="shared" si="17"/>
        <v>573.16000000000008</v>
      </c>
      <c r="K49" s="42" t="s">
        <v>120</v>
      </c>
      <c r="L49" s="44">
        <v>143.29</v>
      </c>
      <c r="M49" s="44">
        <v>143.29</v>
      </c>
      <c r="N49" s="41">
        <v>67.515000000000001</v>
      </c>
      <c r="O49" s="45" t="s">
        <v>69</v>
      </c>
      <c r="P49" s="45" t="s">
        <v>120</v>
      </c>
      <c r="Q49" s="45" t="s">
        <v>122</v>
      </c>
      <c r="R49" s="45" t="s">
        <v>864</v>
      </c>
      <c r="S49" s="46">
        <f t="shared" si="18"/>
        <v>43789.338052914994</v>
      </c>
      <c r="T49" s="46">
        <f t="shared" si="0"/>
        <v>121.61002569683124</v>
      </c>
      <c r="U49" s="47">
        <f t="shared" si="19"/>
        <v>21878.964940896542</v>
      </c>
      <c r="V49" s="47">
        <f t="shared" si="1"/>
        <v>21910.373112018453</v>
      </c>
      <c r="W49" s="47">
        <f t="shared" si="20"/>
        <v>39519.332218396361</v>
      </c>
      <c r="X49" s="47">
        <f t="shared" si="2"/>
        <v>4270.0058345186335</v>
      </c>
      <c r="Y49" s="48">
        <f t="shared" si="21"/>
        <v>43789.338052914994</v>
      </c>
      <c r="Z49" s="47">
        <f t="shared" si="3"/>
        <v>0</v>
      </c>
      <c r="AA49" s="48">
        <f t="shared" si="22"/>
        <v>43789.338052914994</v>
      </c>
      <c r="AB49" s="47">
        <f t="shared" si="4"/>
        <v>0</v>
      </c>
      <c r="AC49" s="47">
        <f t="shared" si="23"/>
        <v>26180.378946537086</v>
      </c>
      <c r="AD49" s="47">
        <f t="shared" si="24"/>
        <v>17608.959106377908</v>
      </c>
      <c r="AE49" s="47">
        <f t="shared" si="25"/>
        <v>48.902907982609165</v>
      </c>
      <c r="AF49" s="49">
        <f t="shared" si="26"/>
        <v>0.59787108256582322</v>
      </c>
      <c r="AG49" s="47">
        <f>IF(ISBLANK($D49),"",S49*_xlfn.XLOOKUP(Q49,DATA!$B$24:$B$25,DATA!$C$24:$C$25,"error",0,1)/1000)</f>
        <v>5.8663057881771907</v>
      </c>
      <c r="AH49" s="47">
        <f>IF(ISBLANK($D49),"",V49*_xlfn.XLOOKUP(Q49,DATA!$B$24:$B$25,DATA!$C$24:$C$25,"error",0,1)/1000)</f>
        <v>2.9352567159804206</v>
      </c>
      <c r="AI49" s="47">
        <f>IF(ISBLANK($D49),"",X49*_xlfn.XLOOKUP(Q49,DATA!$B$24:$B$25,DATA!$C$24:$C$25,"error",0,1)/1000)</f>
        <v>0.5720378762592313</v>
      </c>
      <c r="AJ49" s="47">
        <f>IF(ISBLANK($D49),"",Z49*_xlfn.XLOOKUP(Q49,DATA!$B$24:$B$25,DATA!$C$24:$C$25,"error",0,1)/1000)</f>
        <v>0</v>
      </c>
      <c r="AK49" s="47">
        <f>IF(ISBLANK($D49),"",AB49*_xlfn.XLOOKUP(Q49,DATA!$B$24:$B$25,DATA!$C$24:$C$25,"error",0,1)/1000)</f>
        <v>0</v>
      </c>
      <c r="AL49" s="47">
        <f t="shared" si="5"/>
        <v>3.5072945922396519</v>
      </c>
      <c r="AM49" s="47">
        <f t="shared" si="6"/>
        <v>2.3590111959375388</v>
      </c>
      <c r="AN49" s="47">
        <f t="shared" si="27"/>
        <v>0.59461611437992368</v>
      </c>
      <c r="AO49" s="47">
        <f t="shared" si="28"/>
        <v>0.29752130321630876</v>
      </c>
      <c r="AP49" s="47">
        <f t="shared" si="29"/>
        <v>5.7982476799099611E-2</v>
      </c>
      <c r="AQ49" s="47">
        <f t="shared" si="30"/>
        <v>0</v>
      </c>
      <c r="AR49" s="47">
        <f t="shared" si="31"/>
        <v>0</v>
      </c>
      <c r="AS49" s="47">
        <f t="shared" si="32"/>
        <v>0.35550378001540839</v>
      </c>
      <c r="AT49" s="47">
        <f t="shared" si="33"/>
        <v>0.23911233436451529</v>
      </c>
      <c r="AU49" s="47">
        <f t="shared" si="34"/>
        <v>3.2339051714049924E-2</v>
      </c>
      <c r="AV49" s="47">
        <f t="shared" si="35"/>
        <v>1.6181123548555807E-2</v>
      </c>
      <c r="AW49" s="47">
        <f t="shared" si="36"/>
        <v>3.1534603088753626E-3</v>
      </c>
      <c r="AX49" s="47">
        <f t="shared" si="37"/>
        <v>0</v>
      </c>
      <c r="AY49" s="47">
        <f t="shared" si="38"/>
        <v>0</v>
      </c>
      <c r="AZ49" s="47">
        <f t="shared" si="39"/>
        <v>1.9334583857431167E-2</v>
      </c>
      <c r="BA49" s="47">
        <f t="shared" si="40"/>
        <v>1.3004467856618757E-2</v>
      </c>
      <c r="BB49" s="23">
        <f>IF(V49&gt;0,J49*DATA!$C$4,0)</f>
        <v>37255.400000000009</v>
      </c>
      <c r="BC49" s="23">
        <f>IF(X49&gt;0,N49*_xlfn.XLOOKUP(Burgas!O49,DATA!$B$5:$B$6,DATA!$C$5:$C$6,"error",0,1),0)</f>
        <v>3240.7200000000003</v>
      </c>
      <c r="BD49" s="23" t="str">
        <f>IF(Z49&gt;0,(L49-M49)*DATA!$C$7,"0,00 ")</f>
        <v xml:space="preserve">0,00 </v>
      </c>
      <c r="BE49" s="23">
        <f>IF(G49="basement",D49*DATA!$C$8,IF(G49="ground",0,"error"))</f>
        <v>0</v>
      </c>
      <c r="BF49" s="23">
        <f t="shared" si="41"/>
        <v>40496.12000000001</v>
      </c>
      <c r="BG49" s="23">
        <v>1.48</v>
      </c>
      <c r="BH49" s="23">
        <v>1.1000000000000001</v>
      </c>
      <c r="BI49" s="23">
        <f t="shared" si="42"/>
        <v>0.56999999999999995</v>
      </c>
      <c r="BJ49" s="23">
        <v>2.33</v>
      </c>
      <c r="BK49" s="23">
        <f t="shared" si="43"/>
        <v>0.21630769230769231</v>
      </c>
      <c r="BL49" s="23">
        <f t="shared" si="44"/>
        <v>0.23928112965340181</v>
      </c>
      <c r="BM49" s="5">
        <v>1.1000000000000001</v>
      </c>
      <c r="BN49" s="5">
        <f t="shared" si="45"/>
        <v>0.56999999999999995</v>
      </c>
      <c r="BO49" s="50"/>
      <c r="BP49" s="48">
        <f t="shared" si="7"/>
        <v>1430.675</v>
      </c>
      <c r="BQ49" s="51">
        <f t="shared" si="8"/>
        <v>7</v>
      </c>
      <c r="BR49" s="47">
        <f t="shared" si="46"/>
        <v>457.81599999999997</v>
      </c>
      <c r="BS49" s="46">
        <f t="shared" si="9"/>
        <v>22.25</v>
      </c>
      <c r="BT49" s="46">
        <f t="shared" si="47"/>
        <v>1144.54</v>
      </c>
      <c r="BU49" s="46">
        <f t="shared" si="10"/>
        <v>37.998384287499995</v>
      </c>
      <c r="BV49" s="46">
        <f t="shared" si="11"/>
        <v>18.985564856730772</v>
      </c>
      <c r="BW49" s="46">
        <f t="shared" si="12"/>
        <v>34.293068568549423</v>
      </c>
      <c r="BX49" s="46">
        <f t="shared" si="13"/>
        <v>37.998384287499995</v>
      </c>
      <c r="BY49" s="46">
        <f t="shared" si="14"/>
        <v>37.998384287499995</v>
      </c>
      <c r="BZ49" s="46">
        <f t="shared" si="48"/>
        <v>43789.338052914994</v>
      </c>
      <c r="CA49" s="46">
        <f t="shared" si="48"/>
        <v>21878.964940896542</v>
      </c>
      <c r="CB49" s="46">
        <f t="shared" si="48"/>
        <v>39519.332218396361</v>
      </c>
      <c r="CC49" s="46">
        <f t="shared" si="48"/>
        <v>43789.338052914994</v>
      </c>
      <c r="CD49" s="46">
        <f t="shared" si="48"/>
        <v>43789.338052914994</v>
      </c>
    </row>
    <row r="50" spans="1:82" s="52" customFormat="1" ht="15" customHeight="1" x14ac:dyDescent="0.35">
      <c r="A50" s="39">
        <v>47</v>
      </c>
      <c r="B50" s="40" t="s">
        <v>125</v>
      </c>
      <c r="C50" s="40" t="s">
        <v>172</v>
      </c>
      <c r="D50" s="41">
        <v>220.5</v>
      </c>
      <c r="E50" s="41">
        <f t="shared" si="16"/>
        <v>1234.8</v>
      </c>
      <c r="F50" s="41">
        <v>60.2</v>
      </c>
      <c r="G50" s="42" t="s">
        <v>118</v>
      </c>
      <c r="H50" s="43">
        <v>7</v>
      </c>
      <c r="I50" s="44">
        <v>22.25</v>
      </c>
      <c r="J50" s="41">
        <f t="shared" si="17"/>
        <v>1071.56</v>
      </c>
      <c r="K50" s="42" t="s">
        <v>120</v>
      </c>
      <c r="L50" s="44">
        <v>267.89</v>
      </c>
      <c r="M50" s="44">
        <v>65.72</v>
      </c>
      <c r="N50" s="41">
        <v>231.52500000000001</v>
      </c>
      <c r="O50" s="45" t="s">
        <v>69</v>
      </c>
      <c r="P50" s="45" t="s">
        <v>120</v>
      </c>
      <c r="Q50" s="45" t="s">
        <v>122</v>
      </c>
      <c r="R50" s="45" t="s">
        <v>864</v>
      </c>
      <c r="S50" s="46">
        <f t="shared" si="18"/>
        <v>113407.56206167501</v>
      </c>
      <c r="T50" s="46">
        <f t="shared" si="0"/>
        <v>91.842858812500012</v>
      </c>
      <c r="U50" s="47">
        <f t="shared" si="19"/>
        <v>72444.690591379636</v>
      </c>
      <c r="V50" s="47">
        <f t="shared" si="1"/>
        <v>40962.871470295373</v>
      </c>
      <c r="W50" s="47">
        <f t="shared" si="20"/>
        <v>98764.696019507624</v>
      </c>
      <c r="X50" s="47">
        <f t="shared" si="2"/>
        <v>14642.866042167385</v>
      </c>
      <c r="Y50" s="48">
        <f t="shared" si="21"/>
        <v>102705.01078792501</v>
      </c>
      <c r="Z50" s="47">
        <f t="shared" si="3"/>
        <v>10702.551273749996</v>
      </c>
      <c r="AA50" s="48">
        <f t="shared" si="22"/>
        <v>113407.56206167501</v>
      </c>
      <c r="AB50" s="47">
        <f t="shared" si="4"/>
        <v>0</v>
      </c>
      <c r="AC50" s="47">
        <f t="shared" si="23"/>
        <v>66308.288786212754</v>
      </c>
      <c r="AD50" s="47">
        <f t="shared" si="24"/>
        <v>47099.273275462256</v>
      </c>
      <c r="AE50" s="47">
        <f t="shared" si="25"/>
        <v>38.14324042392473</v>
      </c>
      <c r="AF50" s="49">
        <f t="shared" si="26"/>
        <v>0.58469018803306949</v>
      </c>
      <c r="AG50" s="47">
        <f>IF(ISBLANK($D50),"",S50*_xlfn.XLOOKUP(Q50,DATA!$B$24:$B$25,DATA!$C$24:$C$25,"error",0,1)/1000)</f>
        <v>15.192817871362664</v>
      </c>
      <c r="AH50" s="47">
        <f>IF(ISBLANK($D50),"",V50*_xlfn.XLOOKUP(Q50,DATA!$B$24:$B$25,DATA!$C$24:$C$25,"error",0,1)/1000)</f>
        <v>5.4876538603112222</v>
      </c>
      <c r="AI50" s="47">
        <f>IF(ISBLANK($D50),"",X50*_xlfn.XLOOKUP(Q50,DATA!$B$24:$B$25,DATA!$C$24:$C$25,"error",0,1)/1000)</f>
        <v>1.9616539924597367</v>
      </c>
      <c r="AJ50" s="47">
        <f>IF(ISBLANK($D50),"",Z50*_xlfn.XLOOKUP(Q50,DATA!$B$24:$B$25,DATA!$C$24:$C$25,"error",0,1)/1000)</f>
        <v>1.4337836851882555</v>
      </c>
      <c r="AK50" s="47">
        <f>IF(ISBLANK($D50),"",AB50*_xlfn.XLOOKUP(Q50,DATA!$B$24:$B$25,DATA!$C$24:$C$25,"error",0,1)/1000)</f>
        <v>0</v>
      </c>
      <c r="AL50" s="47">
        <f t="shared" si="5"/>
        <v>8.8830915379592135</v>
      </c>
      <c r="AM50" s="47">
        <f t="shared" si="6"/>
        <v>6.3097263334034501</v>
      </c>
      <c r="AN50" s="47">
        <f t="shared" si="27"/>
        <v>1.5399630798923269</v>
      </c>
      <c r="AO50" s="47">
        <f t="shared" si="28"/>
        <v>0.55623547992614253</v>
      </c>
      <c r="AP50" s="47">
        <f t="shared" si="29"/>
        <v>0.19883570970764419</v>
      </c>
      <c r="AQ50" s="47">
        <f t="shared" si="30"/>
        <v>0.14533011311244265</v>
      </c>
      <c r="AR50" s="47">
        <f t="shared" si="31"/>
        <v>0</v>
      </c>
      <c r="AS50" s="47">
        <f t="shared" si="32"/>
        <v>0.90040130274622932</v>
      </c>
      <c r="AT50" s="47">
        <f t="shared" si="33"/>
        <v>0.63956177714609763</v>
      </c>
      <c r="AU50" s="47">
        <f t="shared" si="34"/>
        <v>8.375310469057648E-2</v>
      </c>
      <c r="AV50" s="47">
        <f t="shared" si="35"/>
        <v>3.0251665764691293E-2</v>
      </c>
      <c r="AW50" s="47">
        <f t="shared" si="36"/>
        <v>1.0813965755941221E-2</v>
      </c>
      <c r="AX50" s="47">
        <f t="shared" si="37"/>
        <v>7.9039870092539998E-3</v>
      </c>
      <c r="AY50" s="47">
        <f t="shared" si="38"/>
        <v>0</v>
      </c>
      <c r="AZ50" s="47">
        <f t="shared" si="39"/>
        <v>4.8969618529886509E-2</v>
      </c>
      <c r="BA50" s="47">
        <f t="shared" si="40"/>
        <v>3.4783486160689971E-2</v>
      </c>
      <c r="BB50" s="23">
        <f>IF(V50&gt;0,J50*DATA!$C$4,0)</f>
        <v>69651.399999999994</v>
      </c>
      <c r="BC50" s="23">
        <f>IF(X50&gt;0,N50*_xlfn.XLOOKUP(Burgas!O50,DATA!$B$5:$B$6,DATA!$C$5:$C$6,"error",0,1),0)</f>
        <v>11113.2</v>
      </c>
      <c r="BD50" s="23">
        <f>IF(Z50&gt;0,(L50-M50)*DATA!$C$7,"0,00 ")</f>
        <v>30325.499999999996</v>
      </c>
      <c r="BE50" s="23">
        <f>IF(G50="basement",D50*DATA!$C$8,IF(G50="ground",0,"error"))</f>
        <v>0</v>
      </c>
      <c r="BF50" s="23">
        <f t="shared" si="41"/>
        <v>111090.09999999999</v>
      </c>
      <c r="BG50" s="23">
        <v>1.48</v>
      </c>
      <c r="BH50" s="23">
        <v>2.420681996341782</v>
      </c>
      <c r="BI50" s="23">
        <f t="shared" si="42"/>
        <v>0.56999999999999995</v>
      </c>
      <c r="BJ50" s="23">
        <v>2.33</v>
      </c>
      <c r="BK50" s="23">
        <f t="shared" si="43"/>
        <v>0.21630769230769231</v>
      </c>
      <c r="BL50" s="23">
        <f t="shared" si="44"/>
        <v>0.23928112965340181</v>
      </c>
      <c r="BM50" s="5">
        <v>1.1000000000000001</v>
      </c>
      <c r="BN50" s="5">
        <f t="shared" si="45"/>
        <v>0.56999999999999995</v>
      </c>
      <c r="BO50" s="50"/>
      <c r="BP50" s="48">
        <f t="shared" si="7"/>
        <v>4906.125</v>
      </c>
      <c r="BQ50" s="51">
        <f t="shared" si="8"/>
        <v>7</v>
      </c>
      <c r="BR50" s="47">
        <f t="shared" si="46"/>
        <v>1569.96</v>
      </c>
      <c r="BS50" s="46">
        <f t="shared" si="9"/>
        <v>22.25</v>
      </c>
      <c r="BT50" s="46">
        <f t="shared" si="47"/>
        <v>3924.9</v>
      </c>
      <c r="BU50" s="46">
        <f t="shared" si="10"/>
        <v>98.409894187500001</v>
      </c>
      <c r="BV50" s="46">
        <f t="shared" si="11"/>
        <v>62.864188295192321</v>
      </c>
      <c r="BW50" s="46">
        <f t="shared" si="12"/>
        <v>85.703484918003838</v>
      </c>
      <c r="BX50" s="46">
        <f t="shared" si="13"/>
        <v>89.122709812500005</v>
      </c>
      <c r="BY50" s="46">
        <f t="shared" si="14"/>
        <v>98.409894187500001</v>
      </c>
      <c r="BZ50" s="46">
        <f t="shared" si="48"/>
        <v>113407.56206167501</v>
      </c>
      <c r="CA50" s="46">
        <f t="shared" si="48"/>
        <v>72444.690591379636</v>
      </c>
      <c r="CB50" s="46">
        <f t="shared" si="48"/>
        <v>98764.696019507624</v>
      </c>
      <c r="CC50" s="46">
        <f t="shared" si="48"/>
        <v>102705.01078792501</v>
      </c>
      <c r="CD50" s="46">
        <f t="shared" si="48"/>
        <v>113407.56206167501</v>
      </c>
    </row>
    <row r="51" spans="1:82" s="52" customFormat="1" ht="15" customHeight="1" x14ac:dyDescent="0.35">
      <c r="A51" s="39">
        <v>48</v>
      </c>
      <c r="B51" s="40" t="s">
        <v>125</v>
      </c>
      <c r="C51" s="40" t="s">
        <v>173</v>
      </c>
      <c r="D51" s="41">
        <v>215.5</v>
      </c>
      <c r="E51" s="41">
        <f t="shared" si="16"/>
        <v>1206.8</v>
      </c>
      <c r="F51" s="41">
        <v>60.8</v>
      </c>
      <c r="G51" s="42" t="s">
        <v>118</v>
      </c>
      <c r="H51" s="43">
        <v>7</v>
      </c>
      <c r="I51" s="44">
        <v>22.25</v>
      </c>
      <c r="J51" s="41">
        <f t="shared" si="17"/>
        <v>1082.24</v>
      </c>
      <c r="K51" s="42" t="s">
        <v>120</v>
      </c>
      <c r="L51" s="44">
        <v>270.56</v>
      </c>
      <c r="M51" s="44">
        <v>94.9</v>
      </c>
      <c r="N51" s="41">
        <v>226.27500000000001</v>
      </c>
      <c r="O51" s="45" t="s">
        <v>69</v>
      </c>
      <c r="P51" s="45" t="s">
        <v>120</v>
      </c>
      <c r="Q51" s="45" t="s">
        <v>122</v>
      </c>
      <c r="R51" s="45" t="s">
        <v>864</v>
      </c>
      <c r="S51" s="46">
        <f t="shared" si="18"/>
        <v>111532.24483187501</v>
      </c>
      <c r="T51" s="46">
        <f t="shared" si="0"/>
        <v>92.41982501812646</v>
      </c>
      <c r="U51" s="47">
        <f t="shared" si="19"/>
        <v>70161.105539616547</v>
      </c>
      <c r="V51" s="47">
        <f t="shared" si="1"/>
        <v>41371.139292258464</v>
      </c>
      <c r="W51" s="47">
        <f t="shared" si="20"/>
        <v>97221.416568441608</v>
      </c>
      <c r="X51" s="47">
        <f t="shared" si="2"/>
        <v>14310.828263433403</v>
      </c>
      <c r="Y51" s="48">
        <f t="shared" si="21"/>
        <v>102233.08987937501</v>
      </c>
      <c r="Z51" s="47">
        <f t="shared" si="3"/>
        <v>9299.1549525000009</v>
      </c>
      <c r="AA51" s="48">
        <f t="shared" si="22"/>
        <v>111532.24483187501</v>
      </c>
      <c r="AB51" s="47">
        <f t="shared" si="4"/>
        <v>0</v>
      </c>
      <c r="AC51" s="47">
        <f t="shared" si="23"/>
        <v>64981.122508191867</v>
      </c>
      <c r="AD51" s="47">
        <f t="shared" si="24"/>
        <v>46551.122323683143</v>
      </c>
      <c r="AE51" s="47">
        <f t="shared" si="25"/>
        <v>38.574015846605192</v>
      </c>
      <c r="AF51" s="49">
        <f t="shared" si="26"/>
        <v>0.58262184721687582</v>
      </c>
      <c r="AG51" s="47">
        <f>IF(ISBLANK($D51),"",S51*_xlfn.XLOOKUP(Q51,DATA!$B$24:$B$25,DATA!$C$24:$C$25,"error",0,1)/1000)</f>
        <v>14.941588124373789</v>
      </c>
      <c r="AH51" s="47">
        <f>IF(ISBLANK($D51),"",V51*_xlfn.XLOOKUP(Q51,DATA!$B$24:$B$25,DATA!$C$24:$C$25,"error",0,1)/1000)</f>
        <v>5.5423480848325983</v>
      </c>
      <c r="AI51" s="47">
        <f>IF(ISBLANK($D51),"",X51*_xlfn.XLOOKUP(Q51,DATA!$B$24:$B$25,DATA!$C$24:$C$25,"error",0,1)/1000)</f>
        <v>1.9171720425173353</v>
      </c>
      <c r="AJ51" s="47">
        <f>IF(ISBLANK($D51),"",Z51*_xlfn.XLOOKUP(Q51,DATA!$B$24:$B$25,DATA!$C$24:$C$25,"error",0,1)/1000)</f>
        <v>1.2457755460264583</v>
      </c>
      <c r="AK51" s="47">
        <f>IF(ISBLANK($D51),"",AB51*_xlfn.XLOOKUP(Q51,DATA!$B$24:$B$25,DATA!$C$24:$C$25,"error",0,1)/1000)</f>
        <v>0</v>
      </c>
      <c r="AL51" s="47">
        <f t="shared" si="5"/>
        <v>8.7052956733763924</v>
      </c>
      <c r="AM51" s="47">
        <f t="shared" si="6"/>
        <v>6.2362924509973965</v>
      </c>
      <c r="AN51" s="47">
        <f t="shared" si="27"/>
        <v>1.5144981175522723</v>
      </c>
      <c r="AO51" s="47">
        <f t="shared" si="28"/>
        <v>0.56177935514135346</v>
      </c>
      <c r="AP51" s="47">
        <f t="shared" si="29"/>
        <v>0.19432696345576977</v>
      </c>
      <c r="AQ51" s="47">
        <f t="shared" si="30"/>
        <v>0.1262733722576628</v>
      </c>
      <c r="AR51" s="47">
        <f t="shared" si="31"/>
        <v>0</v>
      </c>
      <c r="AS51" s="47">
        <f t="shared" si="32"/>
        <v>0.88237969085478596</v>
      </c>
      <c r="AT51" s="47">
        <f t="shared" si="33"/>
        <v>0.6321184266974863</v>
      </c>
      <c r="AU51" s="47">
        <f t="shared" si="34"/>
        <v>8.236815612612304E-2</v>
      </c>
      <c r="AV51" s="47">
        <f t="shared" si="35"/>
        <v>3.0553177383608493E-2</v>
      </c>
      <c r="AW51" s="47">
        <f t="shared" si="36"/>
        <v>1.0568751112949335E-2</v>
      </c>
      <c r="AX51" s="47">
        <f t="shared" si="37"/>
        <v>6.8675587774920032E-3</v>
      </c>
      <c r="AY51" s="47">
        <f t="shared" si="38"/>
        <v>0</v>
      </c>
      <c r="AZ51" s="47">
        <f t="shared" si="39"/>
        <v>4.7989487274049829E-2</v>
      </c>
      <c r="BA51" s="47">
        <f t="shared" si="40"/>
        <v>3.4378668852073212E-2</v>
      </c>
      <c r="BB51" s="23">
        <f>IF(V51&gt;0,J51*DATA!$C$4,0)</f>
        <v>70345.600000000006</v>
      </c>
      <c r="BC51" s="23">
        <f>IF(X51&gt;0,N51*_xlfn.XLOOKUP(Burgas!O51,DATA!$B$5:$B$6,DATA!$C$5:$C$6,"error",0,1),0)</f>
        <v>10861.2</v>
      </c>
      <c r="BD51" s="23">
        <f>IF(Z51&gt;0,(L51-M51)*DATA!$C$7,"0,00 ")</f>
        <v>26349</v>
      </c>
      <c r="BE51" s="23">
        <f>IF(G51="basement",D51*DATA!$C$8,IF(G51="ground",0,"error"))</f>
        <v>0</v>
      </c>
      <c r="BF51" s="23">
        <f t="shared" si="41"/>
        <v>107555.8</v>
      </c>
      <c r="BG51" s="23">
        <v>1.48</v>
      </c>
      <c r="BH51" s="23">
        <v>2.2361805144884688</v>
      </c>
      <c r="BI51" s="23">
        <f t="shared" si="42"/>
        <v>0.56999999999999995</v>
      </c>
      <c r="BJ51" s="23">
        <v>2.33</v>
      </c>
      <c r="BK51" s="23">
        <f t="shared" si="43"/>
        <v>0.21630769230769231</v>
      </c>
      <c r="BL51" s="23">
        <f t="shared" si="44"/>
        <v>0.23928112965340181</v>
      </c>
      <c r="BM51" s="5">
        <v>1.1000000000000001</v>
      </c>
      <c r="BN51" s="5">
        <f t="shared" si="45"/>
        <v>0.56999999999999995</v>
      </c>
      <c r="BO51" s="50"/>
      <c r="BP51" s="48">
        <f t="shared" si="7"/>
        <v>4794.875</v>
      </c>
      <c r="BQ51" s="51">
        <f t="shared" si="8"/>
        <v>7</v>
      </c>
      <c r="BR51" s="47">
        <f t="shared" si="46"/>
        <v>1534.3600000000001</v>
      </c>
      <c r="BS51" s="46">
        <f t="shared" si="9"/>
        <v>22.25</v>
      </c>
      <c r="BT51" s="46">
        <f t="shared" si="47"/>
        <v>3835.9</v>
      </c>
      <c r="BU51" s="46">
        <f t="shared" si="10"/>
        <v>96.782579687500004</v>
      </c>
      <c r="BV51" s="46">
        <f t="shared" si="11"/>
        <v>60.882597656730766</v>
      </c>
      <c r="BW51" s="46">
        <f t="shared" si="12"/>
        <v>84.364297612323497</v>
      </c>
      <c r="BX51" s="46">
        <f t="shared" si="13"/>
        <v>88.713198437499997</v>
      </c>
      <c r="BY51" s="46">
        <f t="shared" si="14"/>
        <v>96.782579687500004</v>
      </c>
      <c r="BZ51" s="46">
        <f t="shared" si="48"/>
        <v>111532.24483187501</v>
      </c>
      <c r="CA51" s="46">
        <f t="shared" si="48"/>
        <v>70161.105539616547</v>
      </c>
      <c r="CB51" s="46">
        <f t="shared" si="48"/>
        <v>97221.416568441608</v>
      </c>
      <c r="CC51" s="46">
        <f t="shared" si="48"/>
        <v>102233.08987937501</v>
      </c>
      <c r="CD51" s="46">
        <f t="shared" si="48"/>
        <v>111532.24483187501</v>
      </c>
    </row>
    <row r="52" spans="1:82" s="52" customFormat="1" ht="15" customHeight="1" x14ac:dyDescent="0.35">
      <c r="A52" s="39">
        <v>49</v>
      </c>
      <c r="B52" s="40" t="s">
        <v>125</v>
      </c>
      <c r="C52" s="40" t="s">
        <v>174</v>
      </c>
      <c r="D52" s="41">
        <v>147.1</v>
      </c>
      <c r="E52" s="41">
        <f t="shared" si="16"/>
        <v>823.76</v>
      </c>
      <c r="F52" s="41">
        <v>46.8</v>
      </c>
      <c r="G52" s="42" t="s">
        <v>118</v>
      </c>
      <c r="H52" s="43">
        <v>7</v>
      </c>
      <c r="I52" s="44">
        <v>22.25</v>
      </c>
      <c r="J52" s="41">
        <f t="shared" si="17"/>
        <v>833.04</v>
      </c>
      <c r="K52" s="42" t="s">
        <v>120</v>
      </c>
      <c r="L52" s="44">
        <v>208.26</v>
      </c>
      <c r="M52" s="44">
        <v>72.8</v>
      </c>
      <c r="N52" s="41">
        <v>154.45500000000001</v>
      </c>
      <c r="O52" s="45" t="s">
        <v>69</v>
      </c>
      <c r="P52" s="45" t="s">
        <v>120</v>
      </c>
      <c r="Q52" s="45" t="s">
        <v>122</v>
      </c>
      <c r="R52" s="45" t="s">
        <v>864</v>
      </c>
      <c r="S52" s="46">
        <f t="shared" si="18"/>
        <v>81961.786962055005</v>
      </c>
      <c r="T52" s="46">
        <f t="shared" si="0"/>
        <v>99.497167818363366</v>
      </c>
      <c r="U52" s="47">
        <f t="shared" si="19"/>
        <v>50116.896848935001</v>
      </c>
      <c r="V52" s="47">
        <f t="shared" si="1"/>
        <v>31844.890113120004</v>
      </c>
      <c r="W52" s="47">
        <f t="shared" si="20"/>
        <v>72193.235511702078</v>
      </c>
      <c r="X52" s="47">
        <f t="shared" si="2"/>
        <v>9768.5514503529266</v>
      </c>
      <c r="Y52" s="48">
        <f t="shared" si="21"/>
        <v>74790.754684555024</v>
      </c>
      <c r="Z52" s="47">
        <f t="shared" si="3"/>
        <v>7171.0322774999804</v>
      </c>
      <c r="AA52" s="48">
        <f t="shared" si="22"/>
        <v>81961.786962055005</v>
      </c>
      <c r="AB52" s="47">
        <f t="shared" si="4"/>
        <v>0</v>
      </c>
      <c r="AC52" s="47">
        <f t="shared" si="23"/>
        <v>48784.473840972911</v>
      </c>
      <c r="AD52" s="47">
        <f t="shared" si="24"/>
        <v>33177.313121082094</v>
      </c>
      <c r="AE52" s="47">
        <f t="shared" si="25"/>
        <v>40.275460232448886</v>
      </c>
      <c r="AF52" s="49">
        <f t="shared" si="26"/>
        <v>0.59520998320300356</v>
      </c>
      <c r="AG52" s="47">
        <f>IF(ISBLANK($D52),"",S52*_xlfn.XLOOKUP(Q52,DATA!$B$24:$B$25,DATA!$C$24:$C$25,"error",0,1)/1000)</f>
        <v>10.980136413202576</v>
      </c>
      <c r="AH52" s="47">
        <f>IF(ISBLANK($D52),"",V52*_xlfn.XLOOKUP(Q52,DATA!$B$24:$B$25,DATA!$C$24:$C$25,"error",0,1)/1000)</f>
        <v>4.266149512667198</v>
      </c>
      <c r="AI52" s="47">
        <f>IF(ISBLANK($D52),"",X52*_xlfn.XLOOKUP(Q52,DATA!$B$24:$B$25,DATA!$C$24:$C$25,"error",0,1)/1000)</f>
        <v>1.3086589673053377</v>
      </c>
      <c r="AJ52" s="47">
        <f>IF(ISBLANK($D52),"",Z52*_xlfn.XLOOKUP(Q52,DATA!$B$24:$B$25,DATA!$C$24:$C$25,"error",0,1)/1000)</f>
        <v>0.96067833009645665</v>
      </c>
      <c r="AK52" s="47">
        <f>IF(ISBLANK($D52),"",AB52*_xlfn.XLOOKUP(Q52,DATA!$B$24:$B$25,DATA!$C$24:$C$25,"error",0,1)/1000)</f>
        <v>0</v>
      </c>
      <c r="AL52" s="47">
        <f t="shared" si="5"/>
        <v>6.535486810068992</v>
      </c>
      <c r="AM52" s="47">
        <f t="shared" si="6"/>
        <v>4.444649603133584</v>
      </c>
      <c r="AN52" s="47">
        <f t="shared" si="27"/>
        <v>1.1129604021901391</v>
      </c>
      <c r="AO52" s="47">
        <f t="shared" si="28"/>
        <v>0.43242226678643653</v>
      </c>
      <c r="AP52" s="47">
        <f t="shared" si="29"/>
        <v>0.13264731473013347</v>
      </c>
      <c r="AQ52" s="47">
        <f t="shared" si="30"/>
        <v>9.7375560776630732E-2</v>
      </c>
      <c r="AR52" s="47">
        <f t="shared" si="31"/>
        <v>0</v>
      </c>
      <c r="AS52" s="47">
        <f t="shared" si="32"/>
        <v>0.66244514229320073</v>
      </c>
      <c r="AT52" s="47">
        <f t="shared" si="33"/>
        <v>0.45051525989693841</v>
      </c>
      <c r="AU52" s="47">
        <f t="shared" si="34"/>
        <v>6.0529950554148532E-2</v>
      </c>
      <c r="AV52" s="47">
        <f t="shared" si="35"/>
        <v>2.3517906275540748E-2</v>
      </c>
      <c r="AW52" s="47">
        <f t="shared" si="36"/>
        <v>7.2142147968206442E-3</v>
      </c>
      <c r="AX52" s="47">
        <f t="shared" si="37"/>
        <v>5.2959097802519877E-3</v>
      </c>
      <c r="AY52" s="47">
        <f t="shared" si="38"/>
        <v>0</v>
      </c>
      <c r="AZ52" s="47">
        <f t="shared" si="39"/>
        <v>3.6028030852613378E-2</v>
      </c>
      <c r="BA52" s="47">
        <f t="shared" si="40"/>
        <v>2.4501919701535153E-2</v>
      </c>
      <c r="BB52" s="23">
        <f>IF(V52&gt;0,J52*DATA!$C$4,0)</f>
        <v>54147.6</v>
      </c>
      <c r="BC52" s="23">
        <f>IF(X52&gt;0,N52*_xlfn.XLOOKUP(Burgas!O52,DATA!$B$5:$B$6,DATA!$C$5:$C$6,"error",0,1),0)</f>
        <v>7413.84</v>
      </c>
      <c r="BD52" s="23">
        <f>IF(Z52&gt;0,(L52-M52)*DATA!$C$7,"0,00 ")</f>
        <v>20318.999999999996</v>
      </c>
      <c r="BE52" s="23">
        <f>IF(G52="basement",D52*DATA!$C$8,IF(G52="ground",0,"error"))</f>
        <v>0</v>
      </c>
      <c r="BF52" s="23">
        <f t="shared" si="41"/>
        <v>81880.44</v>
      </c>
      <c r="BG52" s="23">
        <v>1.48</v>
      </c>
      <c r="BH52" s="23">
        <v>2.2382646691635455</v>
      </c>
      <c r="BI52" s="23">
        <f t="shared" si="42"/>
        <v>0.56999999999999995</v>
      </c>
      <c r="BJ52" s="23">
        <v>2.33</v>
      </c>
      <c r="BK52" s="23">
        <f t="shared" si="43"/>
        <v>0.21630769230769231</v>
      </c>
      <c r="BL52" s="23">
        <f t="shared" si="44"/>
        <v>0.23928112965340181</v>
      </c>
      <c r="BM52" s="5">
        <v>1.1000000000000001</v>
      </c>
      <c r="BN52" s="5">
        <f t="shared" si="45"/>
        <v>0.56999999999999995</v>
      </c>
      <c r="BO52" s="50"/>
      <c r="BP52" s="48">
        <f t="shared" si="7"/>
        <v>3272.9749999999999</v>
      </c>
      <c r="BQ52" s="51">
        <f t="shared" si="8"/>
        <v>7</v>
      </c>
      <c r="BR52" s="47">
        <f t="shared" si="46"/>
        <v>1047.3520000000001</v>
      </c>
      <c r="BS52" s="46">
        <f t="shared" si="9"/>
        <v>22.25</v>
      </c>
      <c r="BT52" s="46">
        <f t="shared" si="47"/>
        <v>2618.38</v>
      </c>
      <c r="BU52" s="46">
        <f t="shared" si="10"/>
        <v>71.122689137500004</v>
      </c>
      <c r="BV52" s="46">
        <f t="shared" si="11"/>
        <v>43.4891503375</v>
      </c>
      <c r="BW52" s="46">
        <f t="shared" si="12"/>
        <v>62.645987080616166</v>
      </c>
      <c r="BX52" s="46">
        <f t="shared" si="13"/>
        <v>64.899995387500013</v>
      </c>
      <c r="BY52" s="46">
        <f t="shared" si="14"/>
        <v>71.122689137500004</v>
      </c>
      <c r="BZ52" s="46">
        <f t="shared" si="48"/>
        <v>81961.786962055005</v>
      </c>
      <c r="CA52" s="46">
        <f t="shared" si="48"/>
        <v>50116.896848935001</v>
      </c>
      <c r="CB52" s="46">
        <f t="shared" si="48"/>
        <v>72193.235511702078</v>
      </c>
      <c r="CC52" s="46">
        <f t="shared" si="48"/>
        <v>74790.754684555024</v>
      </c>
      <c r="CD52" s="46">
        <f t="shared" si="48"/>
        <v>81961.786962055005</v>
      </c>
    </row>
    <row r="53" spans="1:82" s="52" customFormat="1" ht="15" customHeight="1" x14ac:dyDescent="0.35">
      <c r="A53" s="39">
        <v>50</v>
      </c>
      <c r="B53" s="40" t="s">
        <v>125</v>
      </c>
      <c r="C53" s="40" t="s">
        <v>175</v>
      </c>
      <c r="D53" s="41">
        <v>141.69999999999999</v>
      </c>
      <c r="E53" s="41">
        <f t="shared" si="16"/>
        <v>793.52</v>
      </c>
      <c r="F53" s="41">
        <v>49.2</v>
      </c>
      <c r="G53" s="42" t="s">
        <v>118</v>
      </c>
      <c r="H53" s="43">
        <v>7</v>
      </c>
      <c r="I53" s="44">
        <v>22.25</v>
      </c>
      <c r="J53" s="41">
        <f t="shared" si="17"/>
        <v>875.76</v>
      </c>
      <c r="K53" s="42" t="s">
        <v>120</v>
      </c>
      <c r="L53" s="44">
        <v>218.94</v>
      </c>
      <c r="M53" s="44">
        <v>76.7</v>
      </c>
      <c r="N53" s="41">
        <v>148.785</v>
      </c>
      <c r="O53" s="45" t="s">
        <v>69</v>
      </c>
      <c r="P53" s="45" t="s">
        <v>120</v>
      </c>
      <c r="Q53" s="45" t="s">
        <v>122</v>
      </c>
      <c r="R53" s="45" t="s">
        <v>864</v>
      </c>
      <c r="S53" s="46">
        <f t="shared" si="18"/>
        <v>83466.666450685007</v>
      </c>
      <c r="T53" s="46">
        <f t="shared" si="0"/>
        <v>105.18533427095096</v>
      </c>
      <c r="U53" s="47">
        <f t="shared" si="19"/>
        <v>49988.705049712706</v>
      </c>
      <c r="V53" s="47">
        <f t="shared" si="1"/>
        <v>33477.961400972301</v>
      </c>
      <c r="W53" s="47">
        <f t="shared" si="20"/>
        <v>74056.715801364757</v>
      </c>
      <c r="X53" s="47">
        <f t="shared" si="2"/>
        <v>9409.9506493202498</v>
      </c>
      <c r="Y53" s="48">
        <f t="shared" si="21"/>
        <v>75936.711990685013</v>
      </c>
      <c r="Z53" s="47">
        <f t="shared" si="3"/>
        <v>7529.9544599999936</v>
      </c>
      <c r="AA53" s="48">
        <f t="shared" si="22"/>
        <v>83466.666450685007</v>
      </c>
      <c r="AB53" s="47">
        <f t="shared" si="4"/>
        <v>0</v>
      </c>
      <c r="AC53" s="47">
        <f t="shared" si="23"/>
        <v>50417.866510292544</v>
      </c>
      <c r="AD53" s="47">
        <f t="shared" si="24"/>
        <v>33048.799940392462</v>
      </c>
      <c r="AE53" s="47">
        <f t="shared" si="25"/>
        <v>41.648351573233775</v>
      </c>
      <c r="AF53" s="49">
        <f t="shared" si="26"/>
        <v>0.60404792301225019</v>
      </c>
      <c r="AG53" s="47">
        <f>IF(ISBLANK($D53),"",S53*_xlfn.XLOOKUP(Q53,DATA!$B$24:$B$25,DATA!$C$24:$C$25,"error",0,1)/1000)</f>
        <v>11.181739900425686</v>
      </c>
      <c r="AH53" s="47">
        <f>IF(ISBLANK($D53),"",V53*_xlfn.XLOOKUP(Q53,DATA!$B$24:$B$25,DATA!$C$24:$C$25,"error",0,1)/1000)</f>
        <v>4.4849264107526929</v>
      </c>
      <c r="AI53" s="47">
        <f>IF(ISBLANK($D53),"",X53*_xlfn.XLOOKUP(Q53,DATA!$B$24:$B$25,DATA!$C$24:$C$25,"error",0,1)/1000)</f>
        <v>1.2606184613675475</v>
      </c>
      <c r="AJ53" s="47">
        <f>IF(ISBLANK($D53),"",Z53*_xlfn.XLOOKUP(Q53,DATA!$B$24:$B$25,DATA!$C$24:$C$25,"error",0,1)/1000)</f>
        <v>1.0087618903950999</v>
      </c>
      <c r="AK53" s="47">
        <f>IF(ISBLANK($D53),"",AB53*_xlfn.XLOOKUP(Q53,DATA!$B$24:$B$25,DATA!$C$24:$C$25,"error",0,1)/1000)</f>
        <v>0</v>
      </c>
      <c r="AL53" s="47">
        <f t="shared" si="5"/>
        <v>6.7543067625153403</v>
      </c>
      <c r="AM53" s="47">
        <f t="shared" si="6"/>
        <v>4.427433137910346</v>
      </c>
      <c r="AN53" s="47">
        <f t="shared" si="27"/>
        <v>1.1333951845807273</v>
      </c>
      <c r="AO53" s="47">
        <f t="shared" si="28"/>
        <v>0.45459776764727927</v>
      </c>
      <c r="AP53" s="47">
        <f t="shared" si="29"/>
        <v>0.12777786877810945</v>
      </c>
      <c r="AQ53" s="47">
        <f t="shared" si="30"/>
        <v>0.10224937077268553</v>
      </c>
      <c r="AR53" s="47">
        <f t="shared" si="31"/>
        <v>0</v>
      </c>
      <c r="AS53" s="47">
        <f t="shared" si="32"/>
        <v>0.68462500719807429</v>
      </c>
      <c r="AT53" s="47">
        <f t="shared" si="33"/>
        <v>0.44877017738265301</v>
      </c>
      <c r="AU53" s="47">
        <f t="shared" si="34"/>
        <v>6.1641325554780198E-2</v>
      </c>
      <c r="AV53" s="47">
        <f t="shared" si="35"/>
        <v>2.4723952751209494E-2</v>
      </c>
      <c r="AW53" s="47">
        <f t="shared" si="36"/>
        <v>6.9493829823894255E-3</v>
      </c>
      <c r="AX53" s="47">
        <f t="shared" si="37"/>
        <v>5.5609789394879972E-3</v>
      </c>
      <c r="AY53" s="47">
        <f t="shared" si="38"/>
        <v>0</v>
      </c>
      <c r="AZ53" s="47">
        <f t="shared" si="39"/>
        <v>3.7234314673086924E-2</v>
      </c>
      <c r="BA53" s="47">
        <f t="shared" si="40"/>
        <v>2.4407010881693274E-2</v>
      </c>
      <c r="BB53" s="23">
        <f>IF(V53&gt;0,J53*DATA!$C$4,0)</f>
        <v>56924.4</v>
      </c>
      <c r="BC53" s="23">
        <f>IF(X53&gt;0,N53*_xlfn.XLOOKUP(Burgas!O53,DATA!$B$5:$B$6,DATA!$C$5:$C$6,"error",0,1),0)</f>
        <v>7141.68</v>
      </c>
      <c r="BD53" s="23">
        <f>IF(Z53&gt;0,(L53-M53)*DATA!$C$7,"0,00 ")</f>
        <v>21336</v>
      </c>
      <c r="BE53" s="23">
        <f>IF(G53="basement",D53*DATA!$C$8,IF(G53="ground",0,"error"))</f>
        <v>0</v>
      </c>
      <c r="BF53" s="23">
        <f t="shared" si="41"/>
        <v>85402.08</v>
      </c>
      <c r="BG53" s="23">
        <v>1.48</v>
      </c>
      <c r="BH53" s="23">
        <v>2.2369324929204351</v>
      </c>
      <c r="BI53" s="23">
        <f t="shared" si="42"/>
        <v>0.56999999999999995</v>
      </c>
      <c r="BJ53" s="23">
        <v>2.33</v>
      </c>
      <c r="BK53" s="23">
        <f t="shared" si="43"/>
        <v>0.21630769230769231</v>
      </c>
      <c r="BL53" s="23">
        <f t="shared" si="44"/>
        <v>0.23928112965340181</v>
      </c>
      <c r="BM53" s="5">
        <v>1.1000000000000001</v>
      </c>
      <c r="BN53" s="5">
        <f t="shared" si="45"/>
        <v>0.56999999999999995</v>
      </c>
      <c r="BO53" s="50"/>
      <c r="BP53" s="48">
        <f t="shared" si="7"/>
        <v>3152.8249999999998</v>
      </c>
      <c r="BQ53" s="51">
        <f t="shared" si="8"/>
        <v>7</v>
      </c>
      <c r="BR53" s="47">
        <f t="shared" si="46"/>
        <v>1008.904</v>
      </c>
      <c r="BS53" s="46">
        <f t="shared" si="9"/>
        <v>22.25</v>
      </c>
      <c r="BT53" s="46">
        <f t="shared" si="47"/>
        <v>2522.2600000000002</v>
      </c>
      <c r="BU53" s="46">
        <f t="shared" si="10"/>
        <v>72.428554712500002</v>
      </c>
      <c r="BV53" s="46">
        <f t="shared" si="11"/>
        <v>43.377911358653854</v>
      </c>
      <c r="BW53" s="46">
        <f t="shared" si="12"/>
        <v>64.263030025481385</v>
      </c>
      <c r="BX53" s="46">
        <f t="shared" si="13"/>
        <v>65.894404712500005</v>
      </c>
      <c r="BY53" s="46">
        <f t="shared" si="14"/>
        <v>72.428554712500002</v>
      </c>
      <c r="BZ53" s="46">
        <f t="shared" si="48"/>
        <v>83466.666450685007</v>
      </c>
      <c r="CA53" s="46">
        <f t="shared" si="48"/>
        <v>49988.705049712706</v>
      </c>
      <c r="CB53" s="46">
        <f t="shared" si="48"/>
        <v>74056.715801364757</v>
      </c>
      <c r="CC53" s="46">
        <f t="shared" si="48"/>
        <v>75936.711990685013</v>
      </c>
      <c r="CD53" s="46">
        <f t="shared" si="48"/>
        <v>83466.666450685007</v>
      </c>
    </row>
    <row r="54" spans="1:82" s="52" customFormat="1" ht="15" customHeight="1" x14ac:dyDescent="0.35">
      <c r="A54" s="39">
        <v>51</v>
      </c>
      <c r="B54" s="40" t="s">
        <v>125</v>
      </c>
      <c r="C54" s="40" t="s">
        <v>176</v>
      </c>
      <c r="D54" s="41">
        <v>337.3</v>
      </c>
      <c r="E54" s="41">
        <f t="shared" si="16"/>
        <v>2158.7200000000003</v>
      </c>
      <c r="F54" s="41">
        <v>74.599999999999994</v>
      </c>
      <c r="G54" s="42" t="s">
        <v>118</v>
      </c>
      <c r="H54" s="43">
        <v>8</v>
      </c>
      <c r="I54" s="44">
        <v>25.5</v>
      </c>
      <c r="J54" s="41">
        <f t="shared" si="17"/>
        <v>1521.84</v>
      </c>
      <c r="K54" s="42" t="s">
        <v>121</v>
      </c>
      <c r="L54" s="44">
        <v>380.46</v>
      </c>
      <c r="M54" s="44">
        <v>380.46</v>
      </c>
      <c r="N54" s="41">
        <v>354.16500000000002</v>
      </c>
      <c r="O54" s="45" t="s">
        <v>69</v>
      </c>
      <c r="P54" s="45" t="s">
        <v>121</v>
      </c>
      <c r="Q54" s="45" t="s">
        <v>122</v>
      </c>
      <c r="R54" s="45" t="s">
        <v>864</v>
      </c>
      <c r="S54" s="46">
        <f t="shared" si="18"/>
        <v>77661.956792490033</v>
      </c>
      <c r="T54" s="46">
        <f t="shared" si="0"/>
        <v>35.975928695009088</v>
      </c>
      <c r="U54" s="47">
        <f t="shared" si="19"/>
        <v>77661.956792490033</v>
      </c>
      <c r="V54" s="47">
        <f t="shared" si="1"/>
        <v>0</v>
      </c>
      <c r="W54" s="47">
        <f t="shared" si="20"/>
        <v>76596.460462435905</v>
      </c>
      <c r="X54" s="47">
        <f t="shared" si="2"/>
        <v>1065.4963300541276</v>
      </c>
      <c r="Y54" s="48">
        <f t="shared" si="21"/>
        <v>77661.956792490033</v>
      </c>
      <c r="Z54" s="47">
        <f t="shared" si="3"/>
        <v>0</v>
      </c>
      <c r="AA54" s="48">
        <f t="shared" si="22"/>
        <v>77661.956792490033</v>
      </c>
      <c r="AB54" s="47">
        <f t="shared" si="4"/>
        <v>0</v>
      </c>
      <c r="AC54" s="47">
        <f t="shared" si="23"/>
        <v>1065.4963300541276</v>
      </c>
      <c r="AD54" s="47">
        <f t="shared" si="24"/>
        <v>76596.460462435905</v>
      </c>
      <c r="AE54" s="47">
        <f t="shared" si="25"/>
        <v>35.482350866456002</v>
      </c>
      <c r="AF54" s="49">
        <f t="shared" si="26"/>
        <v>1.371966885795961E-2</v>
      </c>
      <c r="AG54" s="47">
        <f>IF(ISBLANK($D54),"",S54*_xlfn.XLOOKUP(Q54,DATA!$B$24:$B$25,DATA!$C$24:$C$25,"error",0,1)/1000)</f>
        <v>10.404103074187104</v>
      </c>
      <c r="AH54" s="47">
        <f>IF(ISBLANK($D54),"",V54*_xlfn.XLOOKUP(Q54,DATA!$B$24:$B$25,DATA!$C$24:$C$25,"error",0,1)/1000)</f>
        <v>0</v>
      </c>
      <c r="AI54" s="47">
        <f>IF(ISBLANK($D54),"",X54*_xlfn.XLOOKUP(Q54,DATA!$B$24:$B$25,DATA!$C$24:$C$25,"error",0,1)/1000)</f>
        <v>0.14274084894192629</v>
      </c>
      <c r="AJ54" s="47">
        <f>IF(ISBLANK($D54),"",Z54*_xlfn.XLOOKUP(Q54,DATA!$B$24:$B$25,DATA!$C$24:$C$25,"error",0,1)/1000)</f>
        <v>0</v>
      </c>
      <c r="AK54" s="47">
        <f>IF(ISBLANK($D54),"",AB54*_xlfn.XLOOKUP(Q54,DATA!$B$24:$B$25,DATA!$C$24:$C$25,"error",0,1)/1000)</f>
        <v>0</v>
      </c>
      <c r="AL54" s="47">
        <f t="shared" si="5"/>
        <v>0.14274084894192629</v>
      </c>
      <c r="AM54" s="47">
        <f t="shared" si="6"/>
        <v>10.261362225245177</v>
      </c>
      <c r="AN54" s="47">
        <f t="shared" si="27"/>
        <v>1.0545729402734798</v>
      </c>
      <c r="AO54" s="47">
        <f t="shared" si="28"/>
        <v>0</v>
      </c>
      <c r="AP54" s="47">
        <f t="shared" si="29"/>
        <v>1.4468391527116927E-2</v>
      </c>
      <c r="AQ54" s="47">
        <f t="shared" si="30"/>
        <v>0</v>
      </c>
      <c r="AR54" s="47">
        <f t="shared" si="31"/>
        <v>0</v>
      </c>
      <c r="AS54" s="47">
        <f t="shared" si="32"/>
        <v>1.4468391527116927E-2</v>
      </c>
      <c r="AT54" s="47">
        <f t="shared" si="33"/>
        <v>1.0401045487463629</v>
      </c>
      <c r="AU54" s="47">
        <f t="shared" si="34"/>
        <v>5.7354464547779524E-2</v>
      </c>
      <c r="AV54" s="47">
        <f t="shared" si="35"/>
        <v>0</v>
      </c>
      <c r="AW54" s="47">
        <f t="shared" si="36"/>
        <v>7.868842611211172E-4</v>
      </c>
      <c r="AX54" s="47">
        <f t="shared" si="37"/>
        <v>0</v>
      </c>
      <c r="AY54" s="47">
        <f t="shared" si="38"/>
        <v>0</v>
      </c>
      <c r="AZ54" s="47">
        <f t="shared" si="39"/>
        <v>7.868842611211172E-4</v>
      </c>
      <c r="BA54" s="47">
        <f t="shared" si="40"/>
        <v>5.6567580286658405E-2</v>
      </c>
      <c r="BB54" s="23">
        <f>IF(V54&gt;0,J54*DATA!$C$4,0)</f>
        <v>0</v>
      </c>
      <c r="BC54" s="23">
        <f>IF(X54&gt;0,N54*_xlfn.XLOOKUP(Burgas!O54,DATA!$B$5:$B$6,DATA!$C$5:$C$6,"error",0,1),0)</f>
        <v>16999.920000000002</v>
      </c>
      <c r="BD54" s="23" t="str">
        <f>IF(Z54&gt;0,(L54-M54)*DATA!$C$7,"0,00 ")</f>
        <v xml:space="preserve">0,00 </v>
      </c>
      <c r="BE54" s="23">
        <f>IF(G54="basement",D54*DATA!$C$8,IF(G54="ground",0,"error"))</f>
        <v>0</v>
      </c>
      <c r="BF54" s="23">
        <f t="shared" si="41"/>
        <v>16999.920000000002</v>
      </c>
      <c r="BG54" s="23">
        <v>0.25</v>
      </c>
      <c r="BH54" s="23">
        <v>1.1000000000000001</v>
      </c>
      <c r="BI54" s="23">
        <f t="shared" si="42"/>
        <v>0.56999999999999995</v>
      </c>
      <c r="BJ54" s="23">
        <v>0.22</v>
      </c>
      <c r="BK54" s="23">
        <f t="shared" si="43"/>
        <v>0.25</v>
      </c>
      <c r="BL54" s="23">
        <f t="shared" si="44"/>
        <v>0.12054794520547943</v>
      </c>
      <c r="BM54" s="5">
        <v>1.1000000000000001</v>
      </c>
      <c r="BN54" s="5">
        <f t="shared" si="45"/>
        <v>0.56999999999999995</v>
      </c>
      <c r="BO54" s="50"/>
      <c r="BP54" s="48">
        <f t="shared" si="7"/>
        <v>8601.15</v>
      </c>
      <c r="BQ54" s="51">
        <f t="shared" si="8"/>
        <v>8</v>
      </c>
      <c r="BR54" s="47">
        <f t="shared" si="46"/>
        <v>2752.3679999999999</v>
      </c>
      <c r="BS54" s="46">
        <f t="shared" si="9"/>
        <v>25.5</v>
      </c>
      <c r="BT54" s="46">
        <f t="shared" si="47"/>
        <v>6880.92</v>
      </c>
      <c r="BU54" s="46">
        <f t="shared" si="10"/>
        <v>67.391493225000019</v>
      </c>
      <c r="BV54" s="46">
        <f t="shared" si="11"/>
        <v>67.391493225000019</v>
      </c>
      <c r="BW54" s="46">
        <f t="shared" si="12"/>
        <v>66.466904254109593</v>
      </c>
      <c r="BX54" s="46">
        <f t="shared" si="13"/>
        <v>67.391493225000019</v>
      </c>
      <c r="BY54" s="46">
        <f t="shared" si="14"/>
        <v>67.391493225000019</v>
      </c>
      <c r="BZ54" s="46">
        <f t="shared" si="48"/>
        <v>77661.956792490033</v>
      </c>
      <c r="CA54" s="46">
        <f t="shared" si="48"/>
        <v>77661.956792490033</v>
      </c>
      <c r="CB54" s="46">
        <f t="shared" si="48"/>
        <v>76596.460462435905</v>
      </c>
      <c r="CC54" s="46">
        <f t="shared" si="48"/>
        <v>77661.956792490033</v>
      </c>
      <c r="CD54" s="46">
        <f t="shared" si="48"/>
        <v>77661.956792490033</v>
      </c>
    </row>
    <row r="55" spans="1:82" s="52" customFormat="1" ht="15" customHeight="1" x14ac:dyDescent="0.35">
      <c r="A55" s="39">
        <v>52</v>
      </c>
      <c r="B55" s="40" t="s">
        <v>125</v>
      </c>
      <c r="C55" s="40" t="s">
        <v>177</v>
      </c>
      <c r="D55" s="41">
        <v>95.6</v>
      </c>
      <c r="E55" s="41">
        <f t="shared" si="16"/>
        <v>535.36</v>
      </c>
      <c r="F55" s="41">
        <v>55.8</v>
      </c>
      <c r="G55" s="42" t="s">
        <v>118</v>
      </c>
      <c r="H55" s="43">
        <v>7</v>
      </c>
      <c r="I55" s="44">
        <v>22.25</v>
      </c>
      <c r="J55" s="41">
        <f t="shared" si="17"/>
        <v>993.24</v>
      </c>
      <c r="K55" s="42" t="s">
        <v>120</v>
      </c>
      <c r="L55" s="44">
        <v>248.31</v>
      </c>
      <c r="M55" s="44">
        <v>223.5</v>
      </c>
      <c r="N55" s="41">
        <v>100.38</v>
      </c>
      <c r="O55" s="45" t="s">
        <v>69</v>
      </c>
      <c r="P55" s="45" t="s">
        <v>120</v>
      </c>
      <c r="Q55" s="45" t="s">
        <v>122</v>
      </c>
      <c r="R55" s="45" t="s">
        <v>864</v>
      </c>
      <c r="S55" s="46">
        <f t="shared" si="18"/>
        <v>73908.257352230023</v>
      </c>
      <c r="T55" s="46">
        <f t="shared" si="0"/>
        <v>138.05337969259941</v>
      </c>
      <c r="U55" s="47">
        <f t="shared" si="19"/>
        <v>35939.349909663855</v>
      </c>
      <c r="V55" s="47">
        <f t="shared" si="1"/>
        <v>37968.907442566167</v>
      </c>
      <c r="W55" s="47">
        <f t="shared" si="20"/>
        <v>67559.695022836822</v>
      </c>
      <c r="X55" s="47">
        <f t="shared" si="2"/>
        <v>6348.5623293932003</v>
      </c>
      <c r="Y55" s="48">
        <f t="shared" si="21"/>
        <v>72594.856268480013</v>
      </c>
      <c r="Z55" s="47">
        <f t="shared" si="3"/>
        <v>1313.40108375001</v>
      </c>
      <c r="AA55" s="48">
        <f t="shared" si="22"/>
        <v>73908.257352230023</v>
      </c>
      <c r="AB55" s="47">
        <f t="shared" si="4"/>
        <v>0</v>
      </c>
      <c r="AC55" s="47">
        <f t="shared" si="23"/>
        <v>45630.870855709378</v>
      </c>
      <c r="AD55" s="47">
        <f t="shared" si="24"/>
        <v>28277.386496520645</v>
      </c>
      <c r="AE55" s="47">
        <f t="shared" si="25"/>
        <v>52.819386014122543</v>
      </c>
      <c r="AF55" s="49">
        <f t="shared" si="26"/>
        <v>0.61739881970485344</v>
      </c>
      <c r="AG55" s="47">
        <f>IF(ISBLANK($D55),"",S55*_xlfn.XLOOKUP(Q55,DATA!$B$24:$B$25,DATA!$C$24:$C$25,"error",0,1)/1000)</f>
        <v>9.901232975377539</v>
      </c>
      <c r="AH55" s="47">
        <f>IF(ISBLANK($D55),"",V55*_xlfn.XLOOKUP(Q55,DATA!$B$24:$B$25,DATA!$C$24:$C$25,"error",0,1)/1000)</f>
        <v>5.086562880487814</v>
      </c>
      <c r="AI55" s="47">
        <f>IF(ISBLANK($D55),"",X55*_xlfn.XLOOKUP(Q55,DATA!$B$24:$B$25,DATA!$C$24:$C$25,"error",0,1)/1000)</f>
        <v>0.85049488289864239</v>
      </c>
      <c r="AJ55" s="47">
        <f>IF(ISBLANK($D55),"",Z55*_xlfn.XLOOKUP(Q55,DATA!$B$24:$B$25,DATA!$C$24:$C$25,"error",0,1)/1000)</f>
        <v>0.17595178923441115</v>
      </c>
      <c r="AK55" s="47">
        <f>IF(ISBLANK($D55),"",AB55*_xlfn.XLOOKUP(Q55,DATA!$B$24:$B$25,DATA!$C$24:$C$25,"error",0,1)/1000)</f>
        <v>0</v>
      </c>
      <c r="AL55" s="47">
        <f t="shared" si="5"/>
        <v>6.1130095526208681</v>
      </c>
      <c r="AM55" s="47">
        <f t="shared" si="6"/>
        <v>3.7882234227566709</v>
      </c>
      <c r="AN55" s="47">
        <f t="shared" si="27"/>
        <v>1.0036013961724857</v>
      </c>
      <c r="AO55" s="47">
        <f t="shared" si="28"/>
        <v>0.51558039501459763</v>
      </c>
      <c r="AP55" s="47">
        <f t="shared" si="29"/>
        <v>8.6207228335831138E-2</v>
      </c>
      <c r="AQ55" s="47">
        <f t="shared" si="30"/>
        <v>1.7834694100607069E-2</v>
      </c>
      <c r="AR55" s="47">
        <f t="shared" si="31"/>
        <v>0</v>
      </c>
      <c r="AS55" s="47">
        <f t="shared" si="32"/>
        <v>0.6196223174510358</v>
      </c>
      <c r="AT55" s="47">
        <f t="shared" si="33"/>
        <v>0.38397907872144987</v>
      </c>
      <c r="AU55" s="47">
        <f t="shared" si="34"/>
        <v>5.4582303886869778E-2</v>
      </c>
      <c r="AV55" s="47">
        <f t="shared" si="35"/>
        <v>2.8040580559298589E-2</v>
      </c>
      <c r="AW55" s="47">
        <f t="shared" si="36"/>
        <v>4.6885039740044432E-3</v>
      </c>
      <c r="AX55" s="47">
        <f t="shared" si="37"/>
        <v>9.6996546322200767E-4</v>
      </c>
      <c r="AY55" s="47">
        <f t="shared" si="38"/>
        <v>0</v>
      </c>
      <c r="AZ55" s="47">
        <f t="shared" si="39"/>
        <v>3.3699049996525038E-2</v>
      </c>
      <c r="BA55" s="47">
        <f t="shared" si="40"/>
        <v>2.088325389034474E-2</v>
      </c>
      <c r="BB55" s="23">
        <f>IF(V55&gt;0,J55*DATA!$C$4,0)</f>
        <v>64560.6</v>
      </c>
      <c r="BC55" s="23">
        <f>IF(X55&gt;0,N55*_xlfn.XLOOKUP(Burgas!O55,DATA!$B$5:$B$6,DATA!$C$5:$C$6,"error",0,1),0)</f>
        <v>4818.24</v>
      </c>
      <c r="BD55" s="23">
        <f>IF(Z55&gt;0,(L55-M55)*DATA!$C$7,"0,00 ")</f>
        <v>3721.5000000000005</v>
      </c>
      <c r="BE55" s="23">
        <f>IF(G55="basement",D55*DATA!$C$8,IF(G55="ground",0,"error"))</f>
        <v>0</v>
      </c>
      <c r="BF55" s="23">
        <f t="shared" si="41"/>
        <v>73100.34</v>
      </c>
      <c r="BG55" s="23">
        <v>1.48</v>
      </c>
      <c r="BH55" s="23">
        <v>1.2748519995167333</v>
      </c>
      <c r="BI55" s="23">
        <f t="shared" si="42"/>
        <v>0.56999999999999995</v>
      </c>
      <c r="BJ55" s="23">
        <v>2.33</v>
      </c>
      <c r="BK55" s="23">
        <f t="shared" si="43"/>
        <v>0.21630769230769231</v>
      </c>
      <c r="BL55" s="23">
        <f t="shared" si="44"/>
        <v>0.23928112965340181</v>
      </c>
      <c r="BM55" s="5">
        <v>1.1000000000000001</v>
      </c>
      <c r="BN55" s="5">
        <f t="shared" si="45"/>
        <v>0.56999999999999995</v>
      </c>
      <c r="BO55" s="50"/>
      <c r="BP55" s="48">
        <f t="shared" si="7"/>
        <v>2127.1</v>
      </c>
      <c r="BQ55" s="51">
        <f t="shared" si="8"/>
        <v>7</v>
      </c>
      <c r="BR55" s="47">
        <f t="shared" si="46"/>
        <v>680.67200000000003</v>
      </c>
      <c r="BS55" s="46">
        <f t="shared" si="9"/>
        <v>22.25</v>
      </c>
      <c r="BT55" s="46">
        <f t="shared" si="47"/>
        <v>1701.68</v>
      </c>
      <c r="BU55" s="46">
        <f t="shared" si="10"/>
        <v>64.134204575000012</v>
      </c>
      <c r="BV55" s="46">
        <f t="shared" si="11"/>
        <v>31.186523698076925</v>
      </c>
      <c r="BW55" s="46">
        <f t="shared" si="12"/>
        <v>58.625212619608483</v>
      </c>
      <c r="BX55" s="46">
        <f t="shared" si="13"/>
        <v>62.99449520000001</v>
      </c>
      <c r="BY55" s="46">
        <f t="shared" si="14"/>
        <v>64.134204575000012</v>
      </c>
      <c r="BZ55" s="46">
        <f t="shared" si="48"/>
        <v>73908.257352230023</v>
      </c>
      <c r="CA55" s="46">
        <f t="shared" si="48"/>
        <v>35939.349909663855</v>
      </c>
      <c r="CB55" s="46">
        <f t="shared" si="48"/>
        <v>67559.695022836822</v>
      </c>
      <c r="CC55" s="46">
        <f t="shared" si="48"/>
        <v>72594.856268480013</v>
      </c>
      <c r="CD55" s="46">
        <f t="shared" si="48"/>
        <v>73908.257352230023</v>
      </c>
    </row>
    <row r="56" spans="1:82" s="52" customFormat="1" ht="15" customHeight="1" x14ac:dyDescent="0.35">
      <c r="A56" s="39">
        <v>53</v>
      </c>
      <c r="B56" s="40" t="s">
        <v>125</v>
      </c>
      <c r="C56" s="40" t="s">
        <v>178</v>
      </c>
      <c r="D56" s="41">
        <v>252.5</v>
      </c>
      <c r="E56" s="41">
        <f t="shared" si="16"/>
        <v>1010</v>
      </c>
      <c r="F56" s="41">
        <v>64.400000000000006</v>
      </c>
      <c r="G56" s="42" t="s">
        <v>118</v>
      </c>
      <c r="H56" s="43">
        <v>5</v>
      </c>
      <c r="I56" s="44">
        <v>17.5</v>
      </c>
      <c r="J56" s="41">
        <f t="shared" si="17"/>
        <v>901.6</v>
      </c>
      <c r="K56" s="42" t="s">
        <v>120</v>
      </c>
      <c r="L56" s="44">
        <v>225.4</v>
      </c>
      <c r="M56" s="44">
        <v>135.6</v>
      </c>
      <c r="N56" s="41">
        <v>265.125</v>
      </c>
      <c r="O56" s="45" t="s">
        <v>69</v>
      </c>
      <c r="P56" s="45" t="s">
        <v>120</v>
      </c>
      <c r="Q56" s="45" t="s">
        <v>122</v>
      </c>
      <c r="R56" s="45" t="s">
        <v>864</v>
      </c>
      <c r="S56" s="46">
        <f t="shared" si="18"/>
        <v>98505.759396625013</v>
      </c>
      <c r="T56" s="46">
        <f t="shared" si="0"/>
        <v>97.530454848143577</v>
      </c>
      <c r="U56" s="47">
        <f t="shared" si="19"/>
        <v>64040.003939517315</v>
      </c>
      <c r="V56" s="47">
        <f t="shared" si="1"/>
        <v>34465.755457107698</v>
      </c>
      <c r="W56" s="47">
        <f t="shared" si="20"/>
        <v>81737.851570560335</v>
      </c>
      <c r="X56" s="47">
        <f t="shared" si="2"/>
        <v>16767.907826064678</v>
      </c>
      <c r="Y56" s="48">
        <f t="shared" si="21"/>
        <v>93751.893321625001</v>
      </c>
      <c r="Z56" s="47">
        <f t="shared" si="3"/>
        <v>4753.8660750000126</v>
      </c>
      <c r="AA56" s="48">
        <f t="shared" si="22"/>
        <v>98505.759396625013</v>
      </c>
      <c r="AB56" s="47">
        <f t="shared" si="4"/>
        <v>0</v>
      </c>
      <c r="AC56" s="47">
        <f t="shared" si="23"/>
        <v>55987.529358172389</v>
      </c>
      <c r="AD56" s="47">
        <f t="shared" si="24"/>
        <v>42518.230038452624</v>
      </c>
      <c r="AE56" s="47">
        <f t="shared" si="25"/>
        <v>42.097257463814479</v>
      </c>
      <c r="AF56" s="49">
        <f t="shared" si="26"/>
        <v>0.56836808021288776</v>
      </c>
      <c r="AG56" s="47">
        <f>IF(ISBLANK($D56),"",S56*_xlfn.XLOOKUP(Q56,DATA!$B$24:$B$25,DATA!$C$24:$C$25,"error",0,1)/1000)</f>
        <v>13.196475037346298</v>
      </c>
      <c r="AH56" s="47">
        <f>IF(ISBLANK($D56),"",V56*_xlfn.XLOOKUP(Q56,DATA!$B$24:$B$25,DATA!$C$24:$C$25,"error",0,1)/1000)</f>
        <v>4.6172577554748226</v>
      </c>
      <c r="AI56" s="47">
        <f>IF(ISBLANK($D56),"",X56*_xlfn.XLOOKUP(Q56,DATA!$B$24:$B$25,DATA!$C$24:$C$25,"error",0,1)/1000)</f>
        <v>2.2463384720910797</v>
      </c>
      <c r="AJ56" s="47">
        <f>IF(ISBLANK($D56),"",Z56*_xlfn.XLOOKUP(Q56,DATA!$B$24:$B$25,DATA!$C$24:$C$25,"error",0,1)/1000)</f>
        <v>0.6368589549879099</v>
      </c>
      <c r="AK56" s="47">
        <f>IF(ISBLANK($D56),"",AB56*_xlfn.XLOOKUP(Q56,DATA!$B$24:$B$25,DATA!$C$24:$C$25,"error",0,1)/1000)</f>
        <v>0</v>
      </c>
      <c r="AL56" s="47">
        <f t="shared" si="5"/>
        <v>7.5004551825538126</v>
      </c>
      <c r="AM56" s="47">
        <f t="shared" si="6"/>
        <v>5.6960198547924854</v>
      </c>
      <c r="AN56" s="47">
        <f t="shared" si="27"/>
        <v>1.3376112656849284</v>
      </c>
      <c r="AO56" s="47">
        <f t="shared" si="28"/>
        <v>0.46801103876722749</v>
      </c>
      <c r="AP56" s="47">
        <f t="shared" si="29"/>
        <v>0.22769168571963769</v>
      </c>
      <c r="AQ56" s="47">
        <f t="shared" si="30"/>
        <v>6.45528226616085E-2</v>
      </c>
      <c r="AR56" s="47">
        <f t="shared" si="31"/>
        <v>0</v>
      </c>
      <c r="AS56" s="47">
        <f t="shared" si="32"/>
        <v>0.76025554714847376</v>
      </c>
      <c r="AT56" s="47">
        <f t="shared" si="33"/>
        <v>0.57735571853645462</v>
      </c>
      <c r="AU56" s="47">
        <f t="shared" si="34"/>
        <v>7.2747910539541841E-2</v>
      </c>
      <c r="AV56" s="47">
        <f t="shared" si="35"/>
        <v>2.5453452773009148E-2</v>
      </c>
      <c r="AW56" s="47">
        <f t="shared" si="36"/>
        <v>1.2383339471089142E-2</v>
      </c>
      <c r="AX56" s="47">
        <f t="shared" si="37"/>
        <v>3.5107980087600108E-3</v>
      </c>
      <c r="AY56" s="47">
        <f t="shared" si="38"/>
        <v>0</v>
      </c>
      <c r="AZ56" s="47">
        <f t="shared" si="39"/>
        <v>4.1347590252858293E-2</v>
      </c>
      <c r="BA56" s="47">
        <f t="shared" si="40"/>
        <v>3.1400320286683547E-2</v>
      </c>
      <c r="BB56" s="23">
        <f>IF(V56&gt;0,J56*DATA!$C$4,0)</f>
        <v>58604</v>
      </c>
      <c r="BC56" s="23">
        <f>IF(X56&gt;0,N56*_xlfn.XLOOKUP(Burgas!O56,DATA!$B$5:$B$6,DATA!$C$5:$C$6,"error",0,1),0)</f>
        <v>12726</v>
      </c>
      <c r="BD56" s="23">
        <f>IF(Z56&gt;0,(L56-M56)*DATA!$C$7,"0,00 ")</f>
        <v>13470.000000000002</v>
      </c>
      <c r="BE56" s="23">
        <f>IF(G56="basement",D56*DATA!$C$8,IF(G56="ground",0,"error"))</f>
        <v>0</v>
      </c>
      <c r="BF56" s="23">
        <f t="shared" si="41"/>
        <v>84800</v>
      </c>
      <c r="BG56" s="23">
        <v>1.48</v>
      </c>
      <c r="BH56" s="23">
        <v>1.7972049689440994</v>
      </c>
      <c r="BI56" s="23">
        <f t="shared" si="42"/>
        <v>0.56999999999999995</v>
      </c>
      <c r="BJ56" s="23">
        <v>2.33</v>
      </c>
      <c r="BK56" s="23">
        <f t="shared" si="43"/>
        <v>0.21630769230769231</v>
      </c>
      <c r="BL56" s="23">
        <f t="shared" si="44"/>
        <v>0.23928112965340181</v>
      </c>
      <c r="BM56" s="5">
        <v>1.1000000000000001</v>
      </c>
      <c r="BN56" s="5">
        <f t="shared" si="45"/>
        <v>0.56999999999999995</v>
      </c>
      <c r="BO56" s="50"/>
      <c r="BP56" s="48">
        <f t="shared" si="7"/>
        <v>4418.75</v>
      </c>
      <c r="BQ56" s="51">
        <f t="shared" si="8"/>
        <v>5</v>
      </c>
      <c r="BR56" s="47">
        <f t="shared" si="46"/>
        <v>1414</v>
      </c>
      <c r="BS56" s="46">
        <f t="shared" si="9"/>
        <v>17.5</v>
      </c>
      <c r="BT56" s="46">
        <f t="shared" si="47"/>
        <v>3535</v>
      </c>
      <c r="BU56" s="46">
        <f t="shared" si="10"/>
        <v>85.478791562500007</v>
      </c>
      <c r="BV56" s="46">
        <f t="shared" si="11"/>
        <v>55.570985716346158</v>
      </c>
      <c r="BW56" s="46">
        <f t="shared" si="12"/>
        <v>70.928368249358144</v>
      </c>
      <c r="BX56" s="46">
        <f t="shared" si="13"/>
        <v>81.353604062499997</v>
      </c>
      <c r="BY56" s="46">
        <f t="shared" si="14"/>
        <v>85.478791562500007</v>
      </c>
      <c r="BZ56" s="46">
        <f t="shared" si="48"/>
        <v>98505.759396625013</v>
      </c>
      <c r="CA56" s="46">
        <f t="shared" si="48"/>
        <v>64040.003939517315</v>
      </c>
      <c r="CB56" s="46">
        <f t="shared" si="48"/>
        <v>81737.851570560335</v>
      </c>
      <c r="CC56" s="46">
        <f t="shared" si="48"/>
        <v>93751.893321625001</v>
      </c>
      <c r="CD56" s="46">
        <f t="shared" si="48"/>
        <v>98505.759396625013</v>
      </c>
    </row>
    <row r="57" spans="1:82" s="52" customFormat="1" ht="15" customHeight="1" x14ac:dyDescent="0.35">
      <c r="A57" s="39">
        <v>54</v>
      </c>
      <c r="B57" s="40" t="s">
        <v>125</v>
      </c>
      <c r="C57" s="40" t="s">
        <v>179</v>
      </c>
      <c r="D57" s="41">
        <v>130.19999999999999</v>
      </c>
      <c r="E57" s="41">
        <f t="shared" si="16"/>
        <v>729.12</v>
      </c>
      <c r="F57" s="41">
        <v>46.4</v>
      </c>
      <c r="G57" s="42" t="s">
        <v>118</v>
      </c>
      <c r="H57" s="43">
        <v>7</v>
      </c>
      <c r="I57" s="44">
        <v>22.25</v>
      </c>
      <c r="J57" s="41">
        <f t="shared" si="17"/>
        <v>825.91999999999985</v>
      </c>
      <c r="K57" s="42" t="s">
        <v>120</v>
      </c>
      <c r="L57" s="44">
        <v>206.48</v>
      </c>
      <c r="M57" s="44">
        <v>144.5</v>
      </c>
      <c r="N57" s="41">
        <v>136.71</v>
      </c>
      <c r="O57" s="45" t="s">
        <v>69</v>
      </c>
      <c r="P57" s="45" t="s">
        <v>120</v>
      </c>
      <c r="Q57" s="45" t="s">
        <v>122</v>
      </c>
      <c r="R57" s="45" t="s">
        <v>864</v>
      </c>
      <c r="S57" s="46">
        <f t="shared" si="18"/>
        <v>74182.333739009991</v>
      </c>
      <c r="T57" s="46">
        <f t="shared" si="0"/>
        <v>101.74228349107142</v>
      </c>
      <c r="U57" s="47">
        <f t="shared" si="19"/>
        <v>42609.622173865391</v>
      </c>
      <c r="V57" s="47">
        <f t="shared" si="1"/>
        <v>31572.7115651446</v>
      </c>
      <c r="W57" s="47">
        <f t="shared" si="20"/>
        <v>65536.069980777844</v>
      </c>
      <c r="X57" s="47">
        <f t="shared" si="2"/>
        <v>8646.2637582321477</v>
      </c>
      <c r="Y57" s="48">
        <f t="shared" si="21"/>
        <v>70901.213256510004</v>
      </c>
      <c r="Z57" s="47">
        <f t="shared" si="3"/>
        <v>3281.1204824999877</v>
      </c>
      <c r="AA57" s="48">
        <f t="shared" si="22"/>
        <v>74182.333739009991</v>
      </c>
      <c r="AB57" s="47">
        <f t="shared" si="4"/>
        <v>0</v>
      </c>
      <c r="AC57" s="47">
        <f t="shared" si="23"/>
        <v>43500.095805876736</v>
      </c>
      <c r="AD57" s="47">
        <f t="shared" si="24"/>
        <v>30682.237933133256</v>
      </c>
      <c r="AE57" s="47">
        <f t="shared" si="25"/>
        <v>42.08119093308818</v>
      </c>
      <c r="AF57" s="49">
        <f t="shared" si="26"/>
        <v>0.58639427493505103</v>
      </c>
      <c r="AG57" s="47">
        <f>IF(ISBLANK($D57),"",S57*_xlfn.XLOOKUP(Q57,DATA!$B$24:$B$25,DATA!$C$24:$C$25,"error",0,1)/1000)</f>
        <v>9.9379500386093955</v>
      </c>
      <c r="AH57" s="47">
        <f>IF(ISBLANK($D57),"",V57*_xlfn.XLOOKUP(Q57,DATA!$B$24:$B$25,DATA!$C$24:$C$25,"error",0,1)/1000)</f>
        <v>4.2296866963196127</v>
      </c>
      <c r="AI57" s="47">
        <f>IF(ISBLANK($D57),"",X57*_xlfn.XLOOKUP(Q57,DATA!$B$24:$B$25,DATA!$C$24:$C$25,"error",0,1)/1000)</f>
        <v>1.158309976500032</v>
      </c>
      <c r="AJ57" s="47">
        <f>IF(ISBLANK($D57),"",Z57*_xlfn.XLOOKUP(Q57,DATA!$B$24:$B$25,DATA!$C$24:$C$25,"error",0,1)/1000)</f>
        <v>0.43956033441147441</v>
      </c>
      <c r="AK57" s="47">
        <f>IF(ISBLANK($D57),"",AB57*_xlfn.XLOOKUP(Q57,DATA!$B$24:$B$25,DATA!$C$24:$C$25,"error",0,1)/1000)</f>
        <v>0</v>
      </c>
      <c r="AL57" s="47">
        <f t="shared" si="5"/>
        <v>5.8275570072311194</v>
      </c>
      <c r="AM57" s="47">
        <f t="shared" si="6"/>
        <v>4.1103930313782762</v>
      </c>
      <c r="AN57" s="47">
        <f t="shared" si="27"/>
        <v>1.0073230837657865</v>
      </c>
      <c r="AO57" s="47">
        <f t="shared" si="28"/>
        <v>0.42872634997629583</v>
      </c>
      <c r="AP57" s="47">
        <f t="shared" si="29"/>
        <v>0.11740775239879912</v>
      </c>
      <c r="AQ57" s="47">
        <f t="shared" si="30"/>
        <v>4.4554386955083174E-2</v>
      </c>
      <c r="AR57" s="47">
        <f t="shared" si="31"/>
        <v>0</v>
      </c>
      <c r="AS57" s="47">
        <f t="shared" si="32"/>
        <v>0.59068848933017803</v>
      </c>
      <c r="AT57" s="47">
        <f t="shared" si="33"/>
        <v>0.41663459443560846</v>
      </c>
      <c r="AU57" s="47">
        <f t="shared" si="34"/>
        <v>5.4784713213883743E-2</v>
      </c>
      <c r="AV57" s="47">
        <f t="shared" si="35"/>
        <v>2.3316898529595943E-2</v>
      </c>
      <c r="AW57" s="47">
        <f t="shared" si="36"/>
        <v>6.3853893035081327E-3</v>
      </c>
      <c r="AX57" s="47">
        <f t="shared" si="37"/>
        <v>2.4231543494759918E-3</v>
      </c>
      <c r="AY57" s="47">
        <f t="shared" si="38"/>
        <v>0</v>
      </c>
      <c r="AZ57" s="47">
        <f t="shared" si="39"/>
        <v>3.2125442182580066E-2</v>
      </c>
      <c r="BA57" s="47">
        <f t="shared" si="40"/>
        <v>2.2659271031303677E-2</v>
      </c>
      <c r="BB57" s="23">
        <f>IF(V57&gt;0,J57*DATA!$C$4,0)</f>
        <v>53684.799999999988</v>
      </c>
      <c r="BC57" s="23">
        <f>IF(X57&gt;0,N57*_xlfn.XLOOKUP(Burgas!O57,DATA!$B$5:$B$6,DATA!$C$5:$C$6,"error",0,1),0)</f>
        <v>6562.08</v>
      </c>
      <c r="BD57" s="23">
        <f>IF(Z57&gt;0,(L57-M57)*DATA!$C$7,"0,00 ")</f>
        <v>9296.9999999999982</v>
      </c>
      <c r="BE57" s="23">
        <f>IF(G57="basement",D57*DATA!$C$8,IF(G57="ground",0,"error"))</f>
        <v>0</v>
      </c>
      <c r="BF57" s="23">
        <f t="shared" si="41"/>
        <v>69543.87999999999</v>
      </c>
      <c r="BG57" s="23">
        <v>1.48</v>
      </c>
      <c r="BH57" s="23">
        <v>1.625305114296784</v>
      </c>
      <c r="BI57" s="23">
        <f t="shared" si="42"/>
        <v>0.56999999999999995</v>
      </c>
      <c r="BJ57" s="23">
        <v>2.33</v>
      </c>
      <c r="BK57" s="23">
        <f t="shared" si="43"/>
        <v>0.21630769230769231</v>
      </c>
      <c r="BL57" s="23">
        <f t="shared" si="44"/>
        <v>0.23928112965340181</v>
      </c>
      <c r="BM57" s="5">
        <v>1.1000000000000001</v>
      </c>
      <c r="BN57" s="5">
        <f t="shared" si="45"/>
        <v>0.56999999999999995</v>
      </c>
      <c r="BO57" s="50"/>
      <c r="BP57" s="48">
        <f t="shared" si="7"/>
        <v>2896.95</v>
      </c>
      <c r="BQ57" s="51">
        <f t="shared" si="8"/>
        <v>7</v>
      </c>
      <c r="BR57" s="47">
        <f t="shared" si="46"/>
        <v>927.024</v>
      </c>
      <c r="BS57" s="46">
        <f t="shared" si="9"/>
        <v>22.25</v>
      </c>
      <c r="BT57" s="46">
        <f t="shared" si="47"/>
        <v>2317.56</v>
      </c>
      <c r="BU57" s="46">
        <f t="shared" si="10"/>
        <v>64.372035524999987</v>
      </c>
      <c r="BV57" s="46">
        <f t="shared" si="11"/>
        <v>36.974680817307693</v>
      </c>
      <c r="BW57" s="46">
        <f t="shared" si="12"/>
        <v>56.86920338491656</v>
      </c>
      <c r="BX57" s="46">
        <f t="shared" si="13"/>
        <v>61.524829274999995</v>
      </c>
      <c r="BY57" s="46">
        <f t="shared" si="14"/>
        <v>64.372035524999987</v>
      </c>
      <c r="BZ57" s="46">
        <f t="shared" si="48"/>
        <v>74182.333739009991</v>
      </c>
      <c r="CA57" s="46">
        <f t="shared" si="48"/>
        <v>42609.622173865391</v>
      </c>
      <c r="CB57" s="46">
        <f t="shared" si="48"/>
        <v>65536.069980777844</v>
      </c>
      <c r="CC57" s="46">
        <f t="shared" si="48"/>
        <v>70901.213256510004</v>
      </c>
      <c r="CD57" s="46">
        <f t="shared" si="48"/>
        <v>74182.333739009991</v>
      </c>
    </row>
    <row r="58" spans="1:82" s="52" customFormat="1" ht="15" customHeight="1" x14ac:dyDescent="0.35">
      <c r="A58" s="39">
        <v>55</v>
      </c>
      <c r="B58" s="40" t="s">
        <v>125</v>
      </c>
      <c r="C58" s="40" t="s">
        <v>180</v>
      </c>
      <c r="D58" s="41">
        <v>85.3</v>
      </c>
      <c r="E58" s="41">
        <f t="shared" si="16"/>
        <v>409.43999999999994</v>
      </c>
      <c r="F58" s="41">
        <v>37.4</v>
      </c>
      <c r="G58" s="42" t="s">
        <v>118</v>
      </c>
      <c r="H58" s="43">
        <v>6</v>
      </c>
      <c r="I58" s="44">
        <v>20.5</v>
      </c>
      <c r="J58" s="41">
        <f t="shared" si="17"/>
        <v>613.3599999999999</v>
      </c>
      <c r="K58" s="42" t="s">
        <v>121</v>
      </c>
      <c r="L58" s="44">
        <v>153.34</v>
      </c>
      <c r="M58" s="44">
        <v>153.34</v>
      </c>
      <c r="N58" s="41">
        <v>89.564999999999998</v>
      </c>
      <c r="O58" s="45" t="s">
        <v>69</v>
      </c>
      <c r="P58" s="45" t="s">
        <v>121</v>
      </c>
      <c r="Q58" s="45" t="s">
        <v>122</v>
      </c>
      <c r="R58" s="45" t="s">
        <v>864</v>
      </c>
      <c r="S58" s="46">
        <f t="shared" si="18"/>
        <v>20929.386612890004</v>
      </c>
      <c r="T58" s="46">
        <f t="shared" si="0"/>
        <v>51.117102903697749</v>
      </c>
      <c r="U58" s="47">
        <f t="shared" si="19"/>
        <v>20929.386612890004</v>
      </c>
      <c r="V58" s="47">
        <f t="shared" si="1"/>
        <v>0</v>
      </c>
      <c r="W58" s="47">
        <f t="shared" si="20"/>
        <v>20659.932604726302</v>
      </c>
      <c r="X58" s="47">
        <f t="shared" si="2"/>
        <v>269.45400816370238</v>
      </c>
      <c r="Y58" s="48">
        <f t="shared" si="21"/>
        <v>20929.386612890004</v>
      </c>
      <c r="Z58" s="47">
        <f t="shared" si="3"/>
        <v>0</v>
      </c>
      <c r="AA58" s="48">
        <f t="shared" si="22"/>
        <v>20929.386612890004</v>
      </c>
      <c r="AB58" s="47">
        <f t="shared" si="4"/>
        <v>0</v>
      </c>
      <c r="AC58" s="47">
        <f t="shared" si="23"/>
        <v>269.45400816370238</v>
      </c>
      <c r="AD58" s="47">
        <f t="shared" si="24"/>
        <v>20659.932604726302</v>
      </c>
      <c r="AE58" s="47">
        <f t="shared" si="25"/>
        <v>50.458999132293634</v>
      </c>
      <c r="AF58" s="49">
        <f t="shared" si="26"/>
        <v>1.2874434074324537E-2</v>
      </c>
      <c r="AG58" s="47">
        <f>IF(ISBLANK($D58),"",S58*_xlfn.XLOOKUP(Q58,DATA!$B$24:$B$25,DATA!$C$24:$C$25,"error",0,1)/1000)</f>
        <v>2.8038373560666709</v>
      </c>
      <c r="AH58" s="47">
        <f>IF(ISBLANK($D58),"",V58*_xlfn.XLOOKUP(Q58,DATA!$B$24:$B$25,DATA!$C$24:$C$25,"error",0,1)/1000)</f>
        <v>0</v>
      </c>
      <c r="AI58" s="47">
        <f>IF(ISBLANK($D58),"",X58*_xlfn.XLOOKUP(Q58,DATA!$B$24:$B$25,DATA!$C$24:$C$25,"error",0,1)/1000)</f>
        <v>3.6097819195808706E-2</v>
      </c>
      <c r="AJ58" s="47">
        <f>IF(ISBLANK($D58),"",Z58*_xlfn.XLOOKUP(Q58,DATA!$B$24:$B$25,DATA!$C$24:$C$25,"error",0,1)/1000)</f>
        <v>0</v>
      </c>
      <c r="AK58" s="47">
        <f>IF(ISBLANK($D58),"",AB58*_xlfn.XLOOKUP(Q58,DATA!$B$24:$B$25,DATA!$C$24:$C$25,"error",0,1)/1000)</f>
        <v>0</v>
      </c>
      <c r="AL58" s="47">
        <f t="shared" si="5"/>
        <v>3.6097819195808706E-2</v>
      </c>
      <c r="AM58" s="47">
        <f t="shared" si="6"/>
        <v>2.7677395368708622</v>
      </c>
      <c r="AN58" s="47">
        <f t="shared" si="27"/>
        <v>0.28420047202068638</v>
      </c>
      <c r="AO58" s="47">
        <f t="shared" si="28"/>
        <v>0</v>
      </c>
      <c r="AP58" s="47">
        <f t="shared" si="29"/>
        <v>3.6589202409222357E-3</v>
      </c>
      <c r="AQ58" s="47">
        <f t="shared" si="30"/>
        <v>0</v>
      </c>
      <c r="AR58" s="47">
        <f t="shared" si="31"/>
        <v>0</v>
      </c>
      <c r="AS58" s="47">
        <f t="shared" si="32"/>
        <v>3.6589202409222357E-3</v>
      </c>
      <c r="AT58" s="47">
        <f t="shared" si="33"/>
        <v>0.28054155177976414</v>
      </c>
      <c r="AU58" s="47">
        <f t="shared" si="34"/>
        <v>1.5456651004856601E-2</v>
      </c>
      <c r="AV58" s="47">
        <f t="shared" si="35"/>
        <v>0</v>
      </c>
      <c r="AW58" s="47">
        <f t="shared" si="36"/>
        <v>1.9899563437186807E-4</v>
      </c>
      <c r="AX58" s="47">
        <f t="shared" si="37"/>
        <v>0</v>
      </c>
      <c r="AY58" s="47">
        <f t="shared" si="38"/>
        <v>0</v>
      </c>
      <c r="AZ58" s="47">
        <f t="shared" si="39"/>
        <v>1.9899563437186807E-4</v>
      </c>
      <c r="BA58" s="47">
        <f t="shared" si="40"/>
        <v>1.5257655370484733E-2</v>
      </c>
      <c r="BB58" s="23">
        <f>IF(V58&gt;0,J58*DATA!$C$4,0)</f>
        <v>0</v>
      </c>
      <c r="BC58" s="23">
        <f>IF(X58&gt;0,N58*_xlfn.XLOOKUP(Burgas!O58,DATA!$B$5:$B$6,DATA!$C$5:$C$6,"error",0,1),0)</f>
        <v>4299.12</v>
      </c>
      <c r="BD58" s="23" t="str">
        <f>IF(Z58&gt;0,(L58-M58)*DATA!$C$7,"0,00 ")</f>
        <v xml:space="preserve">0,00 </v>
      </c>
      <c r="BE58" s="23">
        <f>IF(G58="basement",D58*DATA!$C$8,IF(G58="ground",0,"error"))</f>
        <v>0</v>
      </c>
      <c r="BF58" s="23">
        <f t="shared" si="41"/>
        <v>4299.12</v>
      </c>
      <c r="BG58" s="23">
        <v>0.25</v>
      </c>
      <c r="BH58" s="23">
        <v>1.1000000000000001</v>
      </c>
      <c r="BI58" s="23">
        <f t="shared" si="42"/>
        <v>0.56999999999999995</v>
      </c>
      <c r="BJ58" s="23">
        <v>0.22</v>
      </c>
      <c r="BK58" s="23">
        <f t="shared" si="43"/>
        <v>0.25</v>
      </c>
      <c r="BL58" s="23">
        <f t="shared" si="44"/>
        <v>0.12054794520547943</v>
      </c>
      <c r="BM58" s="5">
        <v>1.1000000000000001</v>
      </c>
      <c r="BN58" s="5">
        <f t="shared" si="45"/>
        <v>0.56999999999999995</v>
      </c>
      <c r="BO58" s="50"/>
      <c r="BP58" s="48">
        <f t="shared" si="7"/>
        <v>1748.6499999999999</v>
      </c>
      <c r="BQ58" s="51">
        <f t="shared" si="8"/>
        <v>6</v>
      </c>
      <c r="BR58" s="47">
        <f t="shared" si="46"/>
        <v>559.56799999999998</v>
      </c>
      <c r="BS58" s="46">
        <f t="shared" si="9"/>
        <v>20.5</v>
      </c>
      <c r="BT58" s="46">
        <f t="shared" si="47"/>
        <v>1398.92</v>
      </c>
      <c r="BU58" s="46">
        <f t="shared" si="10"/>
        <v>18.161564225000003</v>
      </c>
      <c r="BV58" s="46">
        <f t="shared" si="11"/>
        <v>18.161564225000003</v>
      </c>
      <c r="BW58" s="46">
        <f t="shared" si="12"/>
        <v>17.927744363698629</v>
      </c>
      <c r="BX58" s="46">
        <f t="shared" si="13"/>
        <v>18.161564225000003</v>
      </c>
      <c r="BY58" s="46">
        <f t="shared" si="14"/>
        <v>18.161564225000003</v>
      </c>
      <c r="BZ58" s="46">
        <f t="shared" si="48"/>
        <v>20929.386612890004</v>
      </c>
      <c r="CA58" s="46">
        <f t="shared" si="48"/>
        <v>20929.386612890004</v>
      </c>
      <c r="CB58" s="46">
        <f t="shared" si="48"/>
        <v>20659.932604726302</v>
      </c>
      <c r="CC58" s="46">
        <f t="shared" si="48"/>
        <v>20929.386612890004</v>
      </c>
      <c r="CD58" s="46">
        <f t="shared" si="48"/>
        <v>20929.386612890004</v>
      </c>
    </row>
    <row r="59" spans="1:82" s="52" customFormat="1" ht="15" customHeight="1" x14ac:dyDescent="0.35">
      <c r="A59" s="39">
        <v>56</v>
      </c>
      <c r="B59" s="40" t="s">
        <v>125</v>
      </c>
      <c r="C59" s="40" t="s">
        <v>181</v>
      </c>
      <c r="D59" s="41">
        <v>139.6</v>
      </c>
      <c r="E59" s="41">
        <f t="shared" si="16"/>
        <v>670.08</v>
      </c>
      <c r="F59" s="41">
        <v>51.4</v>
      </c>
      <c r="G59" s="42" t="s">
        <v>118</v>
      </c>
      <c r="H59" s="43">
        <v>6</v>
      </c>
      <c r="I59" s="44">
        <v>20.5</v>
      </c>
      <c r="J59" s="41">
        <f t="shared" si="17"/>
        <v>842.96</v>
      </c>
      <c r="K59" s="42" t="s">
        <v>121</v>
      </c>
      <c r="L59" s="44">
        <v>210.74</v>
      </c>
      <c r="M59" s="44">
        <v>210.74</v>
      </c>
      <c r="N59" s="41">
        <v>146.58000000000001</v>
      </c>
      <c r="O59" s="45" t="s">
        <v>69</v>
      </c>
      <c r="P59" s="45" t="s">
        <v>121</v>
      </c>
      <c r="Q59" s="45" t="s">
        <v>122</v>
      </c>
      <c r="R59" s="45" t="s">
        <v>864</v>
      </c>
      <c r="S59" s="46">
        <f t="shared" si="18"/>
        <v>31697.995298480007</v>
      </c>
      <c r="T59" s="46">
        <f t="shared" si="0"/>
        <v>47.304792410577846</v>
      </c>
      <c r="U59" s="47">
        <f t="shared" si="19"/>
        <v>31697.995298480007</v>
      </c>
      <c r="V59" s="47">
        <f t="shared" si="1"/>
        <v>0</v>
      </c>
      <c r="W59" s="47">
        <f t="shared" si="20"/>
        <v>31257.013123337543</v>
      </c>
      <c r="X59" s="47">
        <f t="shared" si="2"/>
        <v>440.98217514246426</v>
      </c>
      <c r="Y59" s="48">
        <f t="shared" si="21"/>
        <v>31697.995298480007</v>
      </c>
      <c r="Z59" s="47">
        <f t="shared" si="3"/>
        <v>0</v>
      </c>
      <c r="AA59" s="48">
        <f t="shared" si="22"/>
        <v>31697.995298480007</v>
      </c>
      <c r="AB59" s="47">
        <f t="shared" si="4"/>
        <v>0</v>
      </c>
      <c r="AC59" s="47">
        <f t="shared" si="23"/>
        <v>440.98217514246426</v>
      </c>
      <c r="AD59" s="47">
        <f t="shared" si="24"/>
        <v>31257.013123337543</v>
      </c>
      <c r="AE59" s="47">
        <f t="shared" si="25"/>
        <v>46.646688639173739</v>
      </c>
      <c r="AF59" s="49">
        <f t="shared" si="26"/>
        <v>1.3911989417312198E-2</v>
      </c>
      <c r="AG59" s="47">
        <f>IF(ISBLANK($D59),"",S59*_xlfn.XLOOKUP(Q59,DATA!$B$24:$B$25,DATA!$C$24:$C$25,"error",0,1)/1000)</f>
        <v>4.2464705236782683</v>
      </c>
      <c r="AH59" s="47">
        <f>IF(ISBLANK($D59),"",V59*_xlfn.XLOOKUP(Q59,DATA!$B$24:$B$25,DATA!$C$24:$C$25,"error",0,1)/1000)</f>
        <v>0</v>
      </c>
      <c r="AI59" s="47">
        <f>IF(ISBLANK($D59),"",X59*_xlfn.XLOOKUP(Q59,DATA!$B$24:$B$25,DATA!$C$24:$C$25,"error",0,1)/1000)</f>
        <v>5.9076852986340064E-2</v>
      </c>
      <c r="AJ59" s="47">
        <f>IF(ISBLANK($D59),"",Z59*_xlfn.XLOOKUP(Q59,DATA!$B$24:$B$25,DATA!$C$24:$C$25,"error",0,1)/1000)</f>
        <v>0</v>
      </c>
      <c r="AK59" s="47">
        <f>IF(ISBLANK($D59),"",AB59*_xlfn.XLOOKUP(Q59,DATA!$B$24:$B$25,DATA!$C$24:$C$25,"error",0,1)/1000)</f>
        <v>0</v>
      </c>
      <c r="AL59" s="47">
        <f t="shared" si="5"/>
        <v>5.9076852986340064E-2</v>
      </c>
      <c r="AM59" s="47">
        <f t="shared" si="6"/>
        <v>4.1873936706919279</v>
      </c>
      <c r="AN59" s="47">
        <f t="shared" si="27"/>
        <v>0.43042757977385271</v>
      </c>
      <c r="AO59" s="47">
        <f t="shared" si="28"/>
        <v>0</v>
      </c>
      <c r="AP59" s="47">
        <f t="shared" si="29"/>
        <v>5.9881039347331206E-3</v>
      </c>
      <c r="AQ59" s="47">
        <f t="shared" si="30"/>
        <v>0</v>
      </c>
      <c r="AR59" s="47">
        <f t="shared" si="31"/>
        <v>0</v>
      </c>
      <c r="AS59" s="47">
        <f t="shared" si="32"/>
        <v>5.9881039347331206E-3</v>
      </c>
      <c r="AT59" s="47">
        <f t="shared" si="33"/>
        <v>0.42443947583911956</v>
      </c>
      <c r="AU59" s="47">
        <f t="shared" si="34"/>
        <v>2.3409422356431758E-2</v>
      </c>
      <c r="AV59" s="47">
        <f t="shared" si="35"/>
        <v>0</v>
      </c>
      <c r="AW59" s="47">
        <f t="shared" si="36"/>
        <v>3.2567163608806913E-4</v>
      </c>
      <c r="AX59" s="47">
        <f t="shared" si="37"/>
        <v>0</v>
      </c>
      <c r="AY59" s="47">
        <f t="shared" si="38"/>
        <v>0</v>
      </c>
      <c r="AZ59" s="47">
        <f t="shared" si="39"/>
        <v>3.2567163608806913E-4</v>
      </c>
      <c r="BA59" s="47">
        <f t="shared" si="40"/>
        <v>2.3083750720343688E-2</v>
      </c>
      <c r="BB59" s="23">
        <f>IF(V59&gt;0,J59*DATA!$C$4,0)</f>
        <v>0</v>
      </c>
      <c r="BC59" s="23">
        <f>IF(X59&gt;0,N59*_xlfn.XLOOKUP(Burgas!O59,DATA!$B$5:$B$6,DATA!$C$5:$C$6,"error",0,1),0)</f>
        <v>7035.84</v>
      </c>
      <c r="BD59" s="23" t="str">
        <f>IF(Z59&gt;0,(L59-M59)*DATA!$C$7,"0,00 ")</f>
        <v xml:space="preserve">0,00 </v>
      </c>
      <c r="BE59" s="23">
        <f>IF(G59="basement",D59*DATA!$C$8,IF(G59="ground",0,"error"))</f>
        <v>0</v>
      </c>
      <c r="BF59" s="23">
        <f t="shared" si="41"/>
        <v>7035.84</v>
      </c>
      <c r="BG59" s="23">
        <v>0.25</v>
      </c>
      <c r="BH59" s="23">
        <v>1.1000000000000001</v>
      </c>
      <c r="BI59" s="23">
        <f t="shared" si="42"/>
        <v>0.56999999999999995</v>
      </c>
      <c r="BJ59" s="23">
        <v>0.22</v>
      </c>
      <c r="BK59" s="23">
        <f t="shared" si="43"/>
        <v>0.25</v>
      </c>
      <c r="BL59" s="23">
        <f t="shared" si="44"/>
        <v>0.12054794520547943</v>
      </c>
      <c r="BM59" s="5">
        <v>1.1000000000000001</v>
      </c>
      <c r="BN59" s="5">
        <f t="shared" si="45"/>
        <v>0.56999999999999995</v>
      </c>
      <c r="BO59" s="50"/>
      <c r="BP59" s="48">
        <f t="shared" si="7"/>
        <v>2861.7999999999997</v>
      </c>
      <c r="BQ59" s="51">
        <f t="shared" si="8"/>
        <v>6</v>
      </c>
      <c r="BR59" s="47">
        <f t="shared" si="46"/>
        <v>915.77599999999995</v>
      </c>
      <c r="BS59" s="46">
        <f t="shared" si="9"/>
        <v>20.5</v>
      </c>
      <c r="BT59" s="46">
        <f t="shared" si="47"/>
        <v>2289.44</v>
      </c>
      <c r="BU59" s="46">
        <f t="shared" si="10"/>
        <v>27.506070200000003</v>
      </c>
      <c r="BV59" s="46">
        <f t="shared" si="11"/>
        <v>27.506070200000003</v>
      </c>
      <c r="BW59" s="46">
        <f t="shared" si="12"/>
        <v>27.12340604246576</v>
      </c>
      <c r="BX59" s="46">
        <f t="shared" si="13"/>
        <v>27.506070200000003</v>
      </c>
      <c r="BY59" s="46">
        <f t="shared" si="14"/>
        <v>27.506070200000003</v>
      </c>
      <c r="BZ59" s="46">
        <f t="shared" si="48"/>
        <v>31697.995298480007</v>
      </c>
      <c r="CA59" s="46">
        <f t="shared" si="48"/>
        <v>31697.995298480007</v>
      </c>
      <c r="CB59" s="46">
        <f t="shared" si="48"/>
        <v>31257.013123337543</v>
      </c>
      <c r="CC59" s="46">
        <f t="shared" si="48"/>
        <v>31697.995298480007</v>
      </c>
      <c r="CD59" s="46">
        <f t="shared" si="48"/>
        <v>31697.995298480007</v>
      </c>
    </row>
    <row r="60" spans="1:82" s="52" customFormat="1" ht="15" customHeight="1" x14ac:dyDescent="0.35">
      <c r="A60" s="39">
        <v>57</v>
      </c>
      <c r="B60" s="40" t="s">
        <v>125</v>
      </c>
      <c r="C60" s="40" t="s">
        <v>182</v>
      </c>
      <c r="D60" s="41">
        <v>183.3</v>
      </c>
      <c r="E60" s="41">
        <f t="shared" si="16"/>
        <v>733.2</v>
      </c>
      <c r="F60" s="41">
        <v>57</v>
      </c>
      <c r="G60" s="42" t="s">
        <v>118</v>
      </c>
      <c r="H60" s="43">
        <v>5</v>
      </c>
      <c r="I60" s="44">
        <v>17.5</v>
      </c>
      <c r="J60" s="41">
        <f t="shared" si="17"/>
        <v>798</v>
      </c>
      <c r="K60" s="42" t="s">
        <v>120</v>
      </c>
      <c r="L60" s="44">
        <v>199.5</v>
      </c>
      <c r="M60" s="44">
        <v>179.6</v>
      </c>
      <c r="N60" s="41">
        <v>192.46500000000003</v>
      </c>
      <c r="O60" s="45" t="s">
        <v>69</v>
      </c>
      <c r="P60" s="45" t="s">
        <v>120</v>
      </c>
      <c r="Q60" s="45" t="s">
        <v>122</v>
      </c>
      <c r="R60" s="45" t="s">
        <v>864</v>
      </c>
      <c r="S60" s="46">
        <f t="shared" si="18"/>
        <v>76729.713521265017</v>
      </c>
      <c r="T60" s="46">
        <f t="shared" si="0"/>
        <v>104.65045488443128</v>
      </c>
      <c r="U60" s="47">
        <f t="shared" si="19"/>
        <v>46224.308846495776</v>
      </c>
      <c r="V60" s="47">
        <f t="shared" si="1"/>
        <v>30505.404674769241</v>
      </c>
      <c r="W60" s="47">
        <f t="shared" si="20"/>
        <v>64557.208552878255</v>
      </c>
      <c r="X60" s="47">
        <f t="shared" si="2"/>
        <v>12172.504968386762</v>
      </c>
      <c r="Y60" s="48">
        <f t="shared" si="21"/>
        <v>75676.23985876501</v>
      </c>
      <c r="Z60" s="47">
        <f t="shared" si="3"/>
        <v>1053.4736625000078</v>
      </c>
      <c r="AA60" s="48">
        <f t="shared" si="22"/>
        <v>76729.713521265017</v>
      </c>
      <c r="AB60" s="47">
        <f t="shared" si="4"/>
        <v>0</v>
      </c>
      <c r="AC60" s="47">
        <f t="shared" si="23"/>
        <v>43731.383305656011</v>
      </c>
      <c r="AD60" s="47">
        <f t="shared" si="24"/>
        <v>32998.330215609007</v>
      </c>
      <c r="AE60" s="47">
        <f t="shared" si="25"/>
        <v>45.005905913269238</v>
      </c>
      <c r="AF60" s="49">
        <f t="shared" si="26"/>
        <v>0.5699406566080325</v>
      </c>
      <c r="AG60" s="47">
        <f>IF(ISBLANK($D60),"",S60*_xlfn.XLOOKUP(Q60,DATA!$B$24:$B$25,DATA!$C$24:$C$25,"error",0,1)/1000)</f>
        <v>10.279213675508183</v>
      </c>
      <c r="AH60" s="47">
        <f>IF(ISBLANK($D60),"",V60*_xlfn.XLOOKUP(Q60,DATA!$B$24:$B$25,DATA!$C$24:$C$25,"error",0,1)/1000)</f>
        <v>4.0867032928892062</v>
      </c>
      <c r="AI60" s="47">
        <f>IF(ISBLANK($D60),"",X60*_xlfn.XLOOKUP(Q60,DATA!$B$24:$B$25,DATA!$C$24:$C$25,"error",0,1)/1000)</f>
        <v>1.6307082848882977</v>
      </c>
      <c r="AJ60" s="47">
        <f>IF(ISBLANK($D60),"",Z60*_xlfn.XLOOKUP(Q60,DATA!$B$24:$B$25,DATA!$C$24:$C$25,"error",0,1)/1000)</f>
        <v>0.14113021385589605</v>
      </c>
      <c r="AK60" s="47">
        <f>IF(ISBLANK($D60),"",AB60*_xlfn.XLOOKUP(Q60,DATA!$B$24:$B$25,DATA!$C$24:$C$25,"error",0,1)/1000)</f>
        <v>0</v>
      </c>
      <c r="AL60" s="47">
        <f t="shared" si="5"/>
        <v>5.8585417916334004</v>
      </c>
      <c r="AM60" s="47">
        <f t="shared" si="6"/>
        <v>4.4206718838747827</v>
      </c>
      <c r="AN60" s="47">
        <f t="shared" si="27"/>
        <v>1.0419139941409121</v>
      </c>
      <c r="AO60" s="47">
        <f t="shared" si="28"/>
        <v>0.41423337282192507</v>
      </c>
      <c r="AP60" s="47">
        <f t="shared" si="29"/>
        <v>0.16529063759370144</v>
      </c>
      <c r="AQ60" s="47">
        <f t="shared" si="30"/>
        <v>1.4305135534142709E-2</v>
      </c>
      <c r="AR60" s="47">
        <f t="shared" si="31"/>
        <v>0</v>
      </c>
      <c r="AS60" s="47">
        <f t="shared" si="32"/>
        <v>0.59382914594976921</v>
      </c>
      <c r="AT60" s="47">
        <f t="shared" si="33"/>
        <v>0.44808484819114291</v>
      </c>
      <c r="AU60" s="47">
        <f t="shared" si="34"/>
        <v>5.6665989574218825E-2</v>
      </c>
      <c r="AV60" s="47">
        <f t="shared" si="35"/>
        <v>2.2528677143812448E-2</v>
      </c>
      <c r="AW60" s="47">
        <f t="shared" si="36"/>
        <v>8.9895688120817472E-3</v>
      </c>
      <c r="AX60" s="47">
        <f t="shared" si="37"/>
        <v>7.7800534938000606E-4</v>
      </c>
      <c r="AY60" s="47">
        <f t="shared" si="38"/>
        <v>0</v>
      </c>
      <c r="AZ60" s="47">
        <f t="shared" si="39"/>
        <v>3.22962513052742E-2</v>
      </c>
      <c r="BA60" s="47">
        <f t="shared" si="40"/>
        <v>2.4369738268944625E-2</v>
      </c>
      <c r="BB60" s="23">
        <f>IF(V60&gt;0,J60*DATA!$C$4,0)</f>
        <v>51870</v>
      </c>
      <c r="BC60" s="23">
        <f>IF(X60&gt;0,N60*_xlfn.XLOOKUP(Burgas!O60,DATA!$B$5:$B$6,DATA!$C$5:$C$6,"error",0,1),0)</f>
        <v>9238.3200000000015</v>
      </c>
      <c r="BD60" s="23">
        <f>IF(Z60&gt;0,(L60-M60)*DATA!$C$7,"0,00 ")</f>
        <v>2985.0000000000009</v>
      </c>
      <c r="BE60" s="23">
        <f>IF(G60="basement",D60*DATA!$C$8,IF(G60="ground",0,"error"))</f>
        <v>0</v>
      </c>
      <c r="BF60" s="23">
        <f t="shared" si="41"/>
        <v>64093.32</v>
      </c>
      <c r="BG60" s="23">
        <v>1.48</v>
      </c>
      <c r="BH60" s="23">
        <v>1.274561403508772</v>
      </c>
      <c r="BI60" s="23">
        <f t="shared" si="42"/>
        <v>0.56999999999999995</v>
      </c>
      <c r="BJ60" s="23">
        <v>2.33</v>
      </c>
      <c r="BK60" s="23">
        <f t="shared" si="43"/>
        <v>0.21630769230769231</v>
      </c>
      <c r="BL60" s="23">
        <f t="shared" si="44"/>
        <v>0.23928112965340181</v>
      </c>
      <c r="BM60" s="5">
        <v>1.1000000000000001</v>
      </c>
      <c r="BN60" s="5">
        <f t="shared" si="45"/>
        <v>0.56999999999999995</v>
      </c>
      <c r="BO60" s="50"/>
      <c r="BP60" s="48">
        <f t="shared" si="7"/>
        <v>3207.75</v>
      </c>
      <c r="BQ60" s="51">
        <f t="shared" si="8"/>
        <v>5</v>
      </c>
      <c r="BR60" s="47">
        <f t="shared" si="46"/>
        <v>1026.48</v>
      </c>
      <c r="BS60" s="46">
        <f t="shared" si="9"/>
        <v>17.5</v>
      </c>
      <c r="BT60" s="46">
        <f t="shared" si="47"/>
        <v>2566.2000000000003</v>
      </c>
      <c r="BU60" s="46">
        <f t="shared" si="10"/>
        <v>66.582535162500008</v>
      </c>
      <c r="BV60" s="46">
        <f t="shared" si="11"/>
        <v>40.11134054711539</v>
      </c>
      <c r="BW60" s="46">
        <f t="shared" si="12"/>
        <v>56.019792218741976</v>
      </c>
      <c r="BX60" s="46">
        <f t="shared" si="13"/>
        <v>65.668378912500003</v>
      </c>
      <c r="BY60" s="46">
        <f t="shared" si="14"/>
        <v>66.582535162500008</v>
      </c>
      <c r="BZ60" s="46">
        <f t="shared" si="48"/>
        <v>76729.713521265017</v>
      </c>
      <c r="CA60" s="46">
        <f t="shared" si="48"/>
        <v>46224.308846495776</v>
      </c>
      <c r="CB60" s="46">
        <f t="shared" si="48"/>
        <v>64557.208552878255</v>
      </c>
      <c r="CC60" s="46">
        <f t="shared" si="48"/>
        <v>75676.23985876501</v>
      </c>
      <c r="CD60" s="46">
        <f t="shared" si="48"/>
        <v>76729.713521265017</v>
      </c>
    </row>
    <row r="61" spans="1:82" s="52" customFormat="1" ht="15" customHeight="1" x14ac:dyDescent="0.35">
      <c r="A61" s="39">
        <v>58</v>
      </c>
      <c r="B61" s="40" t="s">
        <v>125</v>
      </c>
      <c r="C61" s="40" t="s">
        <v>183</v>
      </c>
      <c r="D61" s="41">
        <v>157.5</v>
      </c>
      <c r="E61" s="41">
        <f t="shared" si="16"/>
        <v>756</v>
      </c>
      <c r="F61" s="41">
        <v>52.8</v>
      </c>
      <c r="G61" s="42" t="s">
        <v>118</v>
      </c>
      <c r="H61" s="43">
        <v>6</v>
      </c>
      <c r="I61" s="44">
        <v>20.5</v>
      </c>
      <c r="J61" s="41">
        <f t="shared" si="17"/>
        <v>865.91999999999985</v>
      </c>
      <c r="K61" s="42" t="s">
        <v>120</v>
      </c>
      <c r="L61" s="44">
        <v>216.48</v>
      </c>
      <c r="M61" s="44">
        <v>216.48</v>
      </c>
      <c r="N61" s="41">
        <v>165.375</v>
      </c>
      <c r="O61" s="45" t="s">
        <v>69</v>
      </c>
      <c r="P61" s="45" t="s">
        <v>120</v>
      </c>
      <c r="Q61" s="45" t="s">
        <v>122</v>
      </c>
      <c r="R61" s="45" t="s">
        <v>864</v>
      </c>
      <c r="S61" s="46">
        <f t="shared" si="18"/>
        <v>77185.371357675001</v>
      </c>
      <c r="T61" s="46">
        <f t="shared" si="0"/>
        <v>102.09705206041667</v>
      </c>
      <c r="U61" s="47">
        <f t="shared" si="19"/>
        <v>44083.566826376547</v>
      </c>
      <c r="V61" s="47">
        <f t="shared" si="1"/>
        <v>33101.804531298454</v>
      </c>
      <c r="W61" s="47">
        <f t="shared" si="20"/>
        <v>66726.18132755546</v>
      </c>
      <c r="X61" s="47">
        <f t="shared" si="2"/>
        <v>10459.190030119542</v>
      </c>
      <c r="Y61" s="48">
        <f t="shared" si="21"/>
        <v>77185.371357675001</v>
      </c>
      <c r="Z61" s="47">
        <f t="shared" si="3"/>
        <v>0</v>
      </c>
      <c r="AA61" s="48">
        <f t="shared" si="22"/>
        <v>77185.371357675001</v>
      </c>
      <c r="AB61" s="47">
        <f t="shared" si="4"/>
        <v>0</v>
      </c>
      <c r="AC61" s="47">
        <f t="shared" si="23"/>
        <v>43560.994561417996</v>
      </c>
      <c r="AD61" s="47">
        <f t="shared" si="24"/>
        <v>33624.376796257005</v>
      </c>
      <c r="AE61" s="47">
        <f t="shared" si="25"/>
        <v>44.47668888393784</v>
      </c>
      <c r="AF61" s="49">
        <f t="shared" si="26"/>
        <v>0.56436852988058428</v>
      </c>
      <c r="AG61" s="47">
        <f>IF(ISBLANK($D61),"",S61*_xlfn.XLOOKUP(Q61,DATA!$B$24:$B$25,DATA!$C$24:$C$25,"error",0,1)/1000)</f>
        <v>10.340256575949612</v>
      </c>
      <c r="AH61" s="47">
        <f>IF(ISBLANK($D61),"",V61*_xlfn.XLOOKUP(Q61,DATA!$B$24:$B$25,DATA!$C$24:$C$25,"error",0,1)/1000)</f>
        <v>4.434533979171202</v>
      </c>
      <c r="AI61" s="47">
        <f>IF(ISBLANK($D61),"",X61*_xlfn.XLOOKUP(Q61,DATA!$B$24:$B$25,DATA!$C$24:$C$25,"error",0,1)/1000)</f>
        <v>1.4011814231855237</v>
      </c>
      <c r="AJ61" s="47">
        <f>IF(ISBLANK($D61),"",Z61*_xlfn.XLOOKUP(Q61,DATA!$B$24:$B$25,DATA!$C$24:$C$25,"error",0,1)/1000)</f>
        <v>0</v>
      </c>
      <c r="AK61" s="47">
        <f>IF(ISBLANK($D61),"",AB61*_xlfn.XLOOKUP(Q61,DATA!$B$24:$B$25,DATA!$C$24:$C$25,"error",0,1)/1000)</f>
        <v>0</v>
      </c>
      <c r="AL61" s="47">
        <f t="shared" si="5"/>
        <v>5.8357154023567261</v>
      </c>
      <c r="AM61" s="47">
        <f t="shared" si="6"/>
        <v>4.5045411735928855</v>
      </c>
      <c r="AN61" s="47">
        <f t="shared" si="27"/>
        <v>1.0481013791122371</v>
      </c>
      <c r="AO61" s="47">
        <f t="shared" si="28"/>
        <v>0.44948992756135481</v>
      </c>
      <c r="AP61" s="47">
        <f t="shared" si="29"/>
        <v>0.14202550693403132</v>
      </c>
      <c r="AQ61" s="47">
        <f t="shared" si="30"/>
        <v>0</v>
      </c>
      <c r="AR61" s="47">
        <f t="shared" si="31"/>
        <v>0</v>
      </c>
      <c r="AS61" s="47">
        <f t="shared" si="32"/>
        <v>0.59151543449538613</v>
      </c>
      <c r="AT61" s="47">
        <f t="shared" si="33"/>
        <v>0.45658594461685098</v>
      </c>
      <c r="AU61" s="47">
        <f t="shared" si="34"/>
        <v>5.7002499395805269E-2</v>
      </c>
      <c r="AV61" s="47">
        <f t="shared" si="35"/>
        <v>2.4446155529285793E-2</v>
      </c>
      <c r="AW61" s="47">
        <f t="shared" si="36"/>
        <v>7.7242612542437151E-3</v>
      </c>
      <c r="AX61" s="47">
        <f t="shared" si="37"/>
        <v>0</v>
      </c>
      <c r="AY61" s="47">
        <f t="shared" si="38"/>
        <v>0</v>
      </c>
      <c r="AZ61" s="47">
        <f t="shared" si="39"/>
        <v>3.2170416783529512E-2</v>
      </c>
      <c r="BA61" s="47">
        <f t="shared" si="40"/>
        <v>2.4832082612275756E-2</v>
      </c>
      <c r="BB61" s="23">
        <f>IF(V61&gt;0,J61*DATA!$C$4,0)</f>
        <v>56284.799999999988</v>
      </c>
      <c r="BC61" s="23">
        <f>IF(X61&gt;0,N61*_xlfn.XLOOKUP(Burgas!O61,DATA!$B$5:$B$6,DATA!$C$5:$C$6,"error",0,1),0)</f>
        <v>7938</v>
      </c>
      <c r="BD61" s="23" t="str">
        <f>IF(Z61&gt;0,(L61-M61)*DATA!$C$7,"0,00 ")</f>
        <v xml:space="preserve">0,00 </v>
      </c>
      <c r="BE61" s="23">
        <f>IF(G61="basement",D61*DATA!$C$8,IF(G61="ground",0,"error"))</f>
        <v>0</v>
      </c>
      <c r="BF61" s="23">
        <f t="shared" si="41"/>
        <v>64222.799999999988</v>
      </c>
      <c r="BG61" s="23">
        <v>1.48</v>
      </c>
      <c r="BH61" s="23">
        <v>1.1000000000000001</v>
      </c>
      <c r="BI61" s="23">
        <f t="shared" si="42"/>
        <v>0.56999999999999995</v>
      </c>
      <c r="BJ61" s="23">
        <v>2.33</v>
      </c>
      <c r="BK61" s="23">
        <f t="shared" si="43"/>
        <v>0.21630769230769231</v>
      </c>
      <c r="BL61" s="23">
        <f t="shared" si="44"/>
        <v>0.23928112965340181</v>
      </c>
      <c r="BM61" s="5">
        <v>1.1000000000000001</v>
      </c>
      <c r="BN61" s="5">
        <f t="shared" si="45"/>
        <v>0.56999999999999995</v>
      </c>
      <c r="BO61" s="50"/>
      <c r="BP61" s="48">
        <f t="shared" si="7"/>
        <v>3228.75</v>
      </c>
      <c r="BQ61" s="51">
        <f t="shared" si="8"/>
        <v>6</v>
      </c>
      <c r="BR61" s="47">
        <f t="shared" si="46"/>
        <v>1033.2</v>
      </c>
      <c r="BS61" s="46">
        <f t="shared" si="9"/>
        <v>20.5</v>
      </c>
      <c r="BT61" s="46">
        <f t="shared" si="47"/>
        <v>2583</v>
      </c>
      <c r="BU61" s="46">
        <f t="shared" si="10"/>
        <v>66.977934187499997</v>
      </c>
      <c r="BV61" s="46">
        <f t="shared" si="11"/>
        <v>38.253702556730772</v>
      </c>
      <c r="BW61" s="46">
        <f t="shared" si="12"/>
        <v>57.901927566431318</v>
      </c>
      <c r="BX61" s="46">
        <f t="shared" si="13"/>
        <v>66.977934187499997</v>
      </c>
      <c r="BY61" s="46">
        <f t="shared" si="14"/>
        <v>66.977934187499997</v>
      </c>
      <c r="BZ61" s="46">
        <f t="shared" si="48"/>
        <v>77185.371357675001</v>
      </c>
      <c r="CA61" s="46">
        <f t="shared" si="48"/>
        <v>44083.566826376547</v>
      </c>
      <c r="CB61" s="46">
        <f t="shared" si="48"/>
        <v>66726.18132755546</v>
      </c>
      <c r="CC61" s="46">
        <f t="shared" si="48"/>
        <v>77185.371357675001</v>
      </c>
      <c r="CD61" s="46">
        <f t="shared" si="48"/>
        <v>77185.371357675001</v>
      </c>
    </row>
    <row r="62" spans="1:82" s="52" customFormat="1" ht="15" customHeight="1" x14ac:dyDescent="0.35">
      <c r="A62" s="39">
        <v>59</v>
      </c>
      <c r="B62" s="40" t="s">
        <v>125</v>
      </c>
      <c r="C62" s="40" t="s">
        <v>184</v>
      </c>
      <c r="D62" s="41">
        <v>169.9</v>
      </c>
      <c r="E62" s="41">
        <f t="shared" si="16"/>
        <v>815.5200000000001</v>
      </c>
      <c r="F62" s="41">
        <v>54.6</v>
      </c>
      <c r="G62" s="42" t="s">
        <v>118</v>
      </c>
      <c r="H62" s="43">
        <v>6</v>
      </c>
      <c r="I62" s="44">
        <v>20.5</v>
      </c>
      <c r="J62" s="41">
        <f t="shared" si="17"/>
        <v>895.43999999999994</v>
      </c>
      <c r="K62" s="42" t="s">
        <v>121</v>
      </c>
      <c r="L62" s="44">
        <v>223.86</v>
      </c>
      <c r="M62" s="44">
        <v>223.86</v>
      </c>
      <c r="N62" s="41">
        <v>178.39500000000001</v>
      </c>
      <c r="O62" s="45" t="s">
        <v>69</v>
      </c>
      <c r="P62" s="45" t="s">
        <v>121</v>
      </c>
      <c r="Q62" s="45" t="s">
        <v>122</v>
      </c>
      <c r="R62" s="45" t="s">
        <v>864</v>
      </c>
      <c r="S62" s="46">
        <f t="shared" si="18"/>
        <v>36505.730858870011</v>
      </c>
      <c r="T62" s="46">
        <f t="shared" si="0"/>
        <v>44.763746884037189</v>
      </c>
      <c r="U62" s="47">
        <f t="shared" si="19"/>
        <v>36505.730858870011</v>
      </c>
      <c r="V62" s="47">
        <f t="shared" si="1"/>
        <v>0</v>
      </c>
      <c r="W62" s="47">
        <f t="shared" si="20"/>
        <v>35969.034071214526</v>
      </c>
      <c r="X62" s="47">
        <f t="shared" si="2"/>
        <v>536.69678765548451</v>
      </c>
      <c r="Y62" s="48">
        <f t="shared" si="21"/>
        <v>36505.730858870011</v>
      </c>
      <c r="Z62" s="47">
        <f t="shared" si="3"/>
        <v>0</v>
      </c>
      <c r="AA62" s="48">
        <f t="shared" si="22"/>
        <v>36505.730858870011</v>
      </c>
      <c r="AB62" s="47">
        <f t="shared" si="4"/>
        <v>0</v>
      </c>
      <c r="AC62" s="47">
        <f t="shared" si="23"/>
        <v>536.69678765548451</v>
      </c>
      <c r="AD62" s="47">
        <f t="shared" si="24"/>
        <v>35969.034071214526</v>
      </c>
      <c r="AE62" s="47">
        <f t="shared" si="25"/>
        <v>44.105643112633068</v>
      </c>
      <c r="AF62" s="49">
        <f t="shared" si="26"/>
        <v>1.4701713266071503E-2</v>
      </c>
      <c r="AG62" s="47">
        <f>IF(ISBLANK($D62),"",S62*_xlfn.XLOOKUP(Q62,DATA!$B$24:$B$25,DATA!$C$24:$C$25,"error",0,1)/1000)</f>
        <v>4.890546186842208</v>
      </c>
      <c r="AH62" s="47">
        <f>IF(ISBLANK($D62),"",V62*_xlfn.XLOOKUP(Q62,DATA!$B$24:$B$25,DATA!$C$24:$C$25,"error",0,1)/1000)</f>
        <v>0</v>
      </c>
      <c r="AI62" s="47">
        <f>IF(ISBLANK($D62),"",X62*_xlfn.XLOOKUP(Q62,DATA!$B$24:$B$25,DATA!$C$24:$C$25,"error",0,1)/1000)</f>
        <v>7.1899407753433425E-2</v>
      </c>
      <c r="AJ62" s="47">
        <f>IF(ISBLANK($D62),"",Z62*_xlfn.XLOOKUP(Q62,DATA!$B$24:$B$25,DATA!$C$24:$C$25,"error",0,1)/1000)</f>
        <v>0</v>
      </c>
      <c r="AK62" s="47">
        <f>IF(ISBLANK($D62),"",AB62*_xlfn.XLOOKUP(Q62,DATA!$B$24:$B$25,DATA!$C$24:$C$25,"error",0,1)/1000)</f>
        <v>0</v>
      </c>
      <c r="AL62" s="47">
        <f t="shared" si="5"/>
        <v>7.1899407753433425E-2</v>
      </c>
      <c r="AM62" s="47">
        <f t="shared" si="6"/>
        <v>4.8186467790887741</v>
      </c>
      <c r="AN62" s="47">
        <f t="shared" si="27"/>
        <v>0.49571189703004803</v>
      </c>
      <c r="AO62" s="47">
        <f t="shared" si="28"/>
        <v>0</v>
      </c>
      <c r="AP62" s="47">
        <f t="shared" si="29"/>
        <v>7.2878141727161193E-3</v>
      </c>
      <c r="AQ62" s="47">
        <f t="shared" si="30"/>
        <v>0</v>
      </c>
      <c r="AR62" s="47">
        <f t="shared" si="31"/>
        <v>0</v>
      </c>
      <c r="AS62" s="47">
        <f t="shared" si="32"/>
        <v>7.2878141727161193E-3</v>
      </c>
      <c r="AT62" s="47">
        <f t="shared" si="33"/>
        <v>0.48842408285733191</v>
      </c>
      <c r="AU62" s="47">
        <f t="shared" si="34"/>
        <v>2.6960003749716355E-2</v>
      </c>
      <c r="AV62" s="47">
        <f t="shared" si="35"/>
        <v>0</v>
      </c>
      <c r="AW62" s="47">
        <f t="shared" si="36"/>
        <v>3.96358244780542E-4</v>
      </c>
      <c r="AX62" s="47">
        <f t="shared" si="37"/>
        <v>0</v>
      </c>
      <c r="AY62" s="47">
        <f t="shared" si="38"/>
        <v>0</v>
      </c>
      <c r="AZ62" s="47">
        <f t="shared" si="39"/>
        <v>3.96358244780542E-4</v>
      </c>
      <c r="BA62" s="47">
        <f t="shared" si="40"/>
        <v>2.6563645504935812E-2</v>
      </c>
      <c r="BB62" s="23">
        <f>IF(V62&gt;0,J62*DATA!$C$4,0)</f>
        <v>0</v>
      </c>
      <c r="BC62" s="23">
        <f>IF(X62&gt;0,N62*_xlfn.XLOOKUP(Burgas!O62,DATA!$B$5:$B$6,DATA!$C$5:$C$6,"error",0,1),0)</f>
        <v>8562.9600000000009</v>
      </c>
      <c r="BD62" s="23" t="str">
        <f>IF(Z62&gt;0,(L62-M62)*DATA!$C$7,"0,00 ")</f>
        <v xml:space="preserve">0,00 </v>
      </c>
      <c r="BE62" s="23">
        <f>IF(G62="basement",D62*DATA!$C$8,IF(G62="ground",0,"error"))</f>
        <v>0</v>
      </c>
      <c r="BF62" s="23">
        <f t="shared" si="41"/>
        <v>8562.9600000000009</v>
      </c>
      <c r="BG62" s="23">
        <v>0.25</v>
      </c>
      <c r="BH62" s="23">
        <v>1.1000000000000001</v>
      </c>
      <c r="BI62" s="23">
        <f t="shared" si="42"/>
        <v>0.56999999999999995</v>
      </c>
      <c r="BJ62" s="23">
        <v>0.22</v>
      </c>
      <c r="BK62" s="23">
        <f t="shared" si="43"/>
        <v>0.25</v>
      </c>
      <c r="BL62" s="23">
        <f t="shared" si="44"/>
        <v>0.12054794520547943</v>
      </c>
      <c r="BM62" s="5">
        <v>1.1000000000000001</v>
      </c>
      <c r="BN62" s="5">
        <f t="shared" si="45"/>
        <v>0.56999999999999995</v>
      </c>
      <c r="BO62" s="50"/>
      <c r="BP62" s="48">
        <f t="shared" si="7"/>
        <v>3482.9500000000003</v>
      </c>
      <c r="BQ62" s="51">
        <f t="shared" si="8"/>
        <v>6</v>
      </c>
      <c r="BR62" s="47">
        <f t="shared" si="46"/>
        <v>1114.5440000000001</v>
      </c>
      <c r="BS62" s="46">
        <f t="shared" si="9"/>
        <v>20.5</v>
      </c>
      <c r="BT62" s="46">
        <f t="shared" si="47"/>
        <v>2786.3600000000006</v>
      </c>
      <c r="BU62" s="46">
        <f t="shared" si="10"/>
        <v>31.678003175000004</v>
      </c>
      <c r="BV62" s="46">
        <f t="shared" si="11"/>
        <v>31.678003175000004</v>
      </c>
      <c r="BW62" s="46">
        <f t="shared" si="12"/>
        <v>31.212282255479455</v>
      </c>
      <c r="BX62" s="46">
        <f t="shared" si="13"/>
        <v>31.678003175000004</v>
      </c>
      <c r="BY62" s="46">
        <f t="shared" si="14"/>
        <v>31.678003175000004</v>
      </c>
      <c r="BZ62" s="46">
        <f t="shared" si="48"/>
        <v>36505.730858870011</v>
      </c>
      <c r="CA62" s="46">
        <f t="shared" si="48"/>
        <v>36505.730858870011</v>
      </c>
      <c r="CB62" s="46">
        <f t="shared" si="48"/>
        <v>35969.034071214526</v>
      </c>
      <c r="CC62" s="46">
        <f t="shared" si="48"/>
        <v>36505.730858870011</v>
      </c>
      <c r="CD62" s="46">
        <f t="shared" si="48"/>
        <v>36505.730858870011</v>
      </c>
    </row>
    <row r="63" spans="1:82" s="52" customFormat="1" ht="15" customHeight="1" x14ac:dyDescent="0.35">
      <c r="A63" s="39">
        <v>60</v>
      </c>
      <c r="B63" s="40" t="s">
        <v>125</v>
      </c>
      <c r="C63" s="40" t="s">
        <v>185</v>
      </c>
      <c r="D63" s="41">
        <v>139.5</v>
      </c>
      <c r="E63" s="41">
        <f t="shared" si="16"/>
        <v>669.6</v>
      </c>
      <c r="F63" s="41">
        <v>52.2</v>
      </c>
      <c r="G63" s="42" t="s">
        <v>118</v>
      </c>
      <c r="H63" s="43">
        <v>6</v>
      </c>
      <c r="I63" s="44">
        <v>20.5</v>
      </c>
      <c r="J63" s="41">
        <f t="shared" si="17"/>
        <v>856.08000000000015</v>
      </c>
      <c r="K63" s="42" t="s">
        <v>121</v>
      </c>
      <c r="L63" s="44">
        <v>214.02</v>
      </c>
      <c r="M63" s="44">
        <v>214.02</v>
      </c>
      <c r="N63" s="41">
        <v>146.47499999999999</v>
      </c>
      <c r="O63" s="45" t="s">
        <v>69</v>
      </c>
      <c r="P63" s="45" t="s">
        <v>121</v>
      </c>
      <c r="Q63" s="45" t="s">
        <v>122</v>
      </c>
      <c r="R63" s="45" t="s">
        <v>864</v>
      </c>
      <c r="S63" s="46">
        <f t="shared" si="18"/>
        <v>31893.244327350007</v>
      </c>
      <c r="T63" s="46">
        <f t="shared" si="0"/>
        <v>47.630293200940869</v>
      </c>
      <c r="U63" s="47">
        <f t="shared" si="19"/>
        <v>31893.244327350007</v>
      </c>
      <c r="V63" s="47">
        <f t="shared" si="1"/>
        <v>0</v>
      </c>
      <c r="W63" s="47">
        <f t="shared" si="20"/>
        <v>31452.578042017813</v>
      </c>
      <c r="X63" s="47">
        <f t="shared" si="2"/>
        <v>440.66628533219409</v>
      </c>
      <c r="Y63" s="48">
        <f t="shared" si="21"/>
        <v>31893.244327350007</v>
      </c>
      <c r="Z63" s="47">
        <f t="shared" si="3"/>
        <v>0</v>
      </c>
      <c r="AA63" s="48">
        <f t="shared" si="22"/>
        <v>31893.244327350007</v>
      </c>
      <c r="AB63" s="47">
        <f t="shared" si="4"/>
        <v>0</v>
      </c>
      <c r="AC63" s="47">
        <f t="shared" si="23"/>
        <v>440.66628533219409</v>
      </c>
      <c r="AD63" s="47">
        <f t="shared" si="24"/>
        <v>31452.578042017813</v>
      </c>
      <c r="AE63" s="47">
        <f t="shared" si="25"/>
        <v>46.972189429536755</v>
      </c>
      <c r="AF63" s="49">
        <f t="shared" si="26"/>
        <v>1.3816916234962728E-2</v>
      </c>
      <c r="AG63" s="47">
        <f>IF(ISBLANK($D63),"",S63*_xlfn.XLOOKUP(Q63,DATA!$B$24:$B$25,DATA!$C$24:$C$25,"error",0,1)/1000)</f>
        <v>4.2726273590890242</v>
      </c>
      <c r="AH63" s="47">
        <f>IF(ISBLANK($D63),"",V63*_xlfn.XLOOKUP(Q63,DATA!$B$24:$B$25,DATA!$C$24:$C$25,"error",0,1)/1000)</f>
        <v>0</v>
      </c>
      <c r="AI63" s="47">
        <f>IF(ISBLANK($D63),"",X63*_xlfn.XLOOKUP(Q63,DATA!$B$24:$B$25,DATA!$C$24:$C$25,"error",0,1)/1000)</f>
        <v>5.9034534323742907E-2</v>
      </c>
      <c r="AJ63" s="47">
        <f>IF(ISBLANK($D63),"",Z63*_xlfn.XLOOKUP(Q63,DATA!$B$24:$B$25,DATA!$C$24:$C$25,"error",0,1)/1000)</f>
        <v>0</v>
      </c>
      <c r="AK63" s="47">
        <f>IF(ISBLANK($D63),"",AB63*_xlfn.XLOOKUP(Q63,DATA!$B$24:$B$25,DATA!$C$24:$C$25,"error",0,1)/1000)</f>
        <v>0</v>
      </c>
      <c r="AL63" s="47">
        <f t="shared" si="5"/>
        <v>5.9034534323742907E-2</v>
      </c>
      <c r="AM63" s="47">
        <f t="shared" si="6"/>
        <v>4.2135928247652812</v>
      </c>
      <c r="AN63" s="47">
        <f t="shared" si="27"/>
        <v>0.43307886942666357</v>
      </c>
      <c r="AO63" s="47">
        <f t="shared" si="28"/>
        <v>0</v>
      </c>
      <c r="AP63" s="47">
        <f t="shared" si="29"/>
        <v>5.9838144620005555E-3</v>
      </c>
      <c r="AQ63" s="47">
        <f t="shared" si="30"/>
        <v>0</v>
      </c>
      <c r="AR63" s="47">
        <f t="shared" si="31"/>
        <v>0</v>
      </c>
      <c r="AS63" s="47">
        <f t="shared" si="32"/>
        <v>5.9838144620005555E-3</v>
      </c>
      <c r="AT63" s="47">
        <f t="shared" si="33"/>
        <v>0.42709505496466299</v>
      </c>
      <c r="AU63" s="47">
        <f t="shared" si="34"/>
        <v>2.3553616553524094E-2</v>
      </c>
      <c r="AV63" s="47">
        <f t="shared" si="35"/>
        <v>0</v>
      </c>
      <c r="AW63" s="47">
        <f t="shared" si="36"/>
        <v>3.2543834695047307E-4</v>
      </c>
      <c r="AX63" s="47">
        <f t="shared" si="37"/>
        <v>0</v>
      </c>
      <c r="AY63" s="47">
        <f t="shared" si="38"/>
        <v>0</v>
      </c>
      <c r="AZ63" s="47">
        <f t="shared" si="39"/>
        <v>3.2543834695047307E-4</v>
      </c>
      <c r="BA63" s="47">
        <f t="shared" si="40"/>
        <v>2.3228178206573621E-2</v>
      </c>
      <c r="BB63" s="23">
        <f>IF(V63&gt;0,J63*DATA!$C$4,0)</f>
        <v>0</v>
      </c>
      <c r="BC63" s="23">
        <f>IF(X63&gt;0,N63*_xlfn.XLOOKUP(Burgas!O63,DATA!$B$5:$B$6,DATA!$C$5:$C$6,"error",0,1),0)</f>
        <v>7030.7999999999993</v>
      </c>
      <c r="BD63" s="23" t="str">
        <f>IF(Z63&gt;0,(L63-M63)*DATA!$C$7,"0,00 ")</f>
        <v xml:space="preserve">0,00 </v>
      </c>
      <c r="BE63" s="23">
        <f>IF(G63="basement",D63*DATA!$C$8,IF(G63="ground",0,"error"))</f>
        <v>0</v>
      </c>
      <c r="BF63" s="23">
        <f t="shared" si="41"/>
        <v>7030.7999999999993</v>
      </c>
      <c r="BG63" s="23">
        <v>0.25</v>
      </c>
      <c r="BH63" s="23">
        <v>1.1000000000000001</v>
      </c>
      <c r="BI63" s="23">
        <f t="shared" si="42"/>
        <v>0.56999999999999995</v>
      </c>
      <c r="BJ63" s="23">
        <v>0.22</v>
      </c>
      <c r="BK63" s="23">
        <f t="shared" si="43"/>
        <v>0.25</v>
      </c>
      <c r="BL63" s="23">
        <f t="shared" si="44"/>
        <v>0.12054794520547943</v>
      </c>
      <c r="BM63" s="5">
        <v>1.1000000000000001</v>
      </c>
      <c r="BN63" s="5">
        <f t="shared" si="45"/>
        <v>0.56999999999999995</v>
      </c>
      <c r="BO63" s="50"/>
      <c r="BP63" s="48">
        <f t="shared" si="7"/>
        <v>2859.75</v>
      </c>
      <c r="BQ63" s="51">
        <f t="shared" si="8"/>
        <v>6</v>
      </c>
      <c r="BR63" s="47">
        <f t="shared" si="46"/>
        <v>915.12</v>
      </c>
      <c r="BS63" s="46">
        <f t="shared" si="9"/>
        <v>20.5</v>
      </c>
      <c r="BT63" s="46">
        <f t="shared" si="47"/>
        <v>2287.8000000000002</v>
      </c>
      <c r="BU63" s="46">
        <f t="shared" si="10"/>
        <v>27.675498375000004</v>
      </c>
      <c r="BV63" s="46">
        <f t="shared" si="11"/>
        <v>27.675498375000004</v>
      </c>
      <c r="BW63" s="46">
        <f t="shared" si="12"/>
        <v>27.293108332191782</v>
      </c>
      <c r="BX63" s="46">
        <f t="shared" si="13"/>
        <v>27.675498375000004</v>
      </c>
      <c r="BY63" s="46">
        <f t="shared" si="14"/>
        <v>27.675498375000004</v>
      </c>
      <c r="BZ63" s="46">
        <f t="shared" si="48"/>
        <v>31893.244327350007</v>
      </c>
      <c r="CA63" s="46">
        <f t="shared" si="48"/>
        <v>31893.244327350007</v>
      </c>
      <c r="CB63" s="46">
        <f t="shared" si="48"/>
        <v>31452.578042017813</v>
      </c>
      <c r="CC63" s="46">
        <f t="shared" si="48"/>
        <v>31893.244327350007</v>
      </c>
      <c r="CD63" s="46">
        <f t="shared" si="48"/>
        <v>31893.244327350007</v>
      </c>
    </row>
    <row r="64" spans="1:82" s="52" customFormat="1" ht="15" customHeight="1" x14ac:dyDescent="0.35">
      <c r="A64" s="39">
        <v>61</v>
      </c>
      <c r="B64" s="40" t="s">
        <v>125</v>
      </c>
      <c r="C64" s="40" t="s">
        <v>186</v>
      </c>
      <c r="D64" s="41">
        <v>131.5</v>
      </c>
      <c r="E64" s="41">
        <f t="shared" si="16"/>
        <v>526</v>
      </c>
      <c r="F64" s="41">
        <v>49.8</v>
      </c>
      <c r="G64" s="42" t="s">
        <v>118</v>
      </c>
      <c r="H64" s="43">
        <v>5</v>
      </c>
      <c r="I64" s="44">
        <v>17.5</v>
      </c>
      <c r="J64" s="41">
        <f t="shared" si="17"/>
        <v>697.2</v>
      </c>
      <c r="K64" s="42" t="s">
        <v>121</v>
      </c>
      <c r="L64" s="44">
        <v>174.3</v>
      </c>
      <c r="M64" s="44">
        <v>174.3</v>
      </c>
      <c r="N64" s="41">
        <v>138.07500000000002</v>
      </c>
      <c r="O64" s="45" t="s">
        <v>69</v>
      </c>
      <c r="P64" s="45" t="s">
        <v>121</v>
      </c>
      <c r="Q64" s="45" t="s">
        <v>122</v>
      </c>
      <c r="R64" s="45" t="s">
        <v>864</v>
      </c>
      <c r="S64" s="46">
        <f t="shared" si="18"/>
        <v>26156.676642950006</v>
      </c>
      <c r="T64" s="46">
        <f t="shared" si="0"/>
        <v>49.727522134885945</v>
      </c>
      <c r="U64" s="47">
        <f t="shared" si="19"/>
        <v>26156.676642950006</v>
      </c>
      <c r="V64" s="47">
        <f t="shared" si="1"/>
        <v>0</v>
      </c>
      <c r="W64" s="47">
        <f t="shared" si="20"/>
        <v>25741.281542439727</v>
      </c>
      <c r="X64" s="47">
        <f t="shared" si="2"/>
        <v>415.39510051027901</v>
      </c>
      <c r="Y64" s="48">
        <f t="shared" si="21"/>
        <v>26156.676642950006</v>
      </c>
      <c r="Z64" s="47">
        <f t="shared" si="3"/>
        <v>0</v>
      </c>
      <c r="AA64" s="48">
        <f t="shared" si="22"/>
        <v>26156.676642950006</v>
      </c>
      <c r="AB64" s="47">
        <f t="shared" si="4"/>
        <v>0</v>
      </c>
      <c r="AC64" s="47">
        <f t="shared" si="23"/>
        <v>415.39510051027901</v>
      </c>
      <c r="AD64" s="47">
        <f t="shared" si="24"/>
        <v>25741.281542439727</v>
      </c>
      <c r="AE64" s="47">
        <f t="shared" si="25"/>
        <v>48.937797609200999</v>
      </c>
      <c r="AF64" s="49">
        <f t="shared" si="26"/>
        <v>1.5881035124630016E-2</v>
      </c>
      <c r="AG64" s="47">
        <f>IF(ISBLANK($D64),"",S64*_xlfn.XLOOKUP(Q64,DATA!$B$24:$B$25,DATA!$C$24:$C$25,"error",0,1)/1000)</f>
        <v>3.504119276811088</v>
      </c>
      <c r="AH64" s="47">
        <f>IF(ISBLANK($D64),"",V64*_xlfn.XLOOKUP(Q64,DATA!$B$24:$B$25,DATA!$C$24:$C$25,"error",0,1)/1000)</f>
        <v>0</v>
      </c>
      <c r="AI64" s="47">
        <f>IF(ISBLANK($D64),"",X64*_xlfn.XLOOKUP(Q64,DATA!$B$24:$B$25,DATA!$C$24:$C$25,"error",0,1)/1000)</f>
        <v>5.5649041315930077E-2</v>
      </c>
      <c r="AJ64" s="47">
        <f>IF(ISBLANK($D64),"",Z64*_xlfn.XLOOKUP(Q64,DATA!$B$24:$B$25,DATA!$C$24:$C$25,"error",0,1)/1000)</f>
        <v>0</v>
      </c>
      <c r="AK64" s="47">
        <f>IF(ISBLANK($D64),"",AB64*_xlfn.XLOOKUP(Q64,DATA!$B$24:$B$25,DATA!$C$24:$C$25,"error",0,1)/1000)</f>
        <v>0</v>
      </c>
      <c r="AL64" s="47">
        <f t="shared" si="5"/>
        <v>5.5649041315930077E-2</v>
      </c>
      <c r="AM64" s="47">
        <f t="shared" si="6"/>
        <v>3.448470235495158</v>
      </c>
      <c r="AN64" s="47">
        <f t="shared" si="27"/>
        <v>0.35518192605991417</v>
      </c>
      <c r="AO64" s="47">
        <f t="shared" si="28"/>
        <v>0</v>
      </c>
      <c r="AP64" s="47">
        <f t="shared" si="29"/>
        <v>5.6406566433912439E-3</v>
      </c>
      <c r="AQ64" s="47">
        <f t="shared" si="30"/>
        <v>0</v>
      </c>
      <c r="AR64" s="47">
        <f t="shared" si="31"/>
        <v>0</v>
      </c>
      <c r="AS64" s="47">
        <f t="shared" si="32"/>
        <v>5.6406566433912439E-3</v>
      </c>
      <c r="AT64" s="47">
        <f t="shared" si="33"/>
        <v>0.34954126941652292</v>
      </c>
      <c r="AU64" s="47">
        <f t="shared" si="34"/>
        <v>1.9317079367627773E-2</v>
      </c>
      <c r="AV64" s="47">
        <f t="shared" si="35"/>
        <v>0</v>
      </c>
      <c r="AW64" s="47">
        <f t="shared" si="36"/>
        <v>3.0677521594256273E-4</v>
      </c>
      <c r="AX64" s="47">
        <f t="shared" si="37"/>
        <v>0</v>
      </c>
      <c r="AY64" s="47">
        <f t="shared" si="38"/>
        <v>0</v>
      </c>
      <c r="AZ64" s="47">
        <f t="shared" si="39"/>
        <v>3.0677521594256273E-4</v>
      </c>
      <c r="BA64" s="47">
        <f t="shared" si="40"/>
        <v>1.9010304151685212E-2</v>
      </c>
      <c r="BB64" s="23">
        <f>IF(V64&gt;0,J64*DATA!$C$4,0)</f>
        <v>0</v>
      </c>
      <c r="BC64" s="23">
        <f>IF(X64&gt;0,N64*_xlfn.XLOOKUP(Burgas!O64,DATA!$B$5:$B$6,DATA!$C$5:$C$6,"error",0,1),0)</f>
        <v>6627.6</v>
      </c>
      <c r="BD64" s="23" t="str">
        <f>IF(Z64&gt;0,(L64-M64)*DATA!$C$7,"0,00 ")</f>
        <v xml:space="preserve">0,00 </v>
      </c>
      <c r="BE64" s="23">
        <f>IF(G64="basement",D64*DATA!$C$8,IF(G64="ground",0,"error"))</f>
        <v>0</v>
      </c>
      <c r="BF64" s="23">
        <f t="shared" si="41"/>
        <v>6627.6</v>
      </c>
      <c r="BG64" s="23">
        <v>0.25</v>
      </c>
      <c r="BH64" s="23">
        <v>1.1000000000000001</v>
      </c>
      <c r="BI64" s="23">
        <f t="shared" si="42"/>
        <v>0.56999999999999995</v>
      </c>
      <c r="BJ64" s="23">
        <v>0.22</v>
      </c>
      <c r="BK64" s="23">
        <f t="shared" si="43"/>
        <v>0.25</v>
      </c>
      <c r="BL64" s="23">
        <f t="shared" si="44"/>
        <v>0.12054794520547943</v>
      </c>
      <c r="BM64" s="5">
        <v>1.1000000000000001</v>
      </c>
      <c r="BN64" s="5">
        <f t="shared" si="45"/>
        <v>0.56999999999999995</v>
      </c>
      <c r="BO64" s="50"/>
      <c r="BP64" s="48">
        <f t="shared" si="7"/>
        <v>2301.25</v>
      </c>
      <c r="BQ64" s="51">
        <f t="shared" si="8"/>
        <v>5</v>
      </c>
      <c r="BR64" s="47">
        <f t="shared" si="46"/>
        <v>736.4</v>
      </c>
      <c r="BS64" s="46">
        <f t="shared" si="9"/>
        <v>17.5</v>
      </c>
      <c r="BT64" s="46">
        <f t="shared" si="47"/>
        <v>1841</v>
      </c>
      <c r="BU64" s="46">
        <f t="shared" si="10"/>
        <v>22.697567375000002</v>
      </c>
      <c r="BV64" s="46">
        <f t="shared" si="11"/>
        <v>22.697567375000002</v>
      </c>
      <c r="BW64" s="46">
        <f t="shared" si="12"/>
        <v>22.337106510273973</v>
      </c>
      <c r="BX64" s="46">
        <f t="shared" si="13"/>
        <v>22.697567375000002</v>
      </c>
      <c r="BY64" s="46">
        <f t="shared" si="14"/>
        <v>22.697567375000002</v>
      </c>
      <c r="BZ64" s="46">
        <f t="shared" si="48"/>
        <v>26156.676642950006</v>
      </c>
      <c r="CA64" s="46">
        <f t="shared" si="48"/>
        <v>26156.676642950006</v>
      </c>
      <c r="CB64" s="46">
        <f t="shared" si="48"/>
        <v>25741.281542439727</v>
      </c>
      <c r="CC64" s="46">
        <f t="shared" si="48"/>
        <v>26156.676642950006</v>
      </c>
      <c r="CD64" s="46">
        <f t="shared" si="48"/>
        <v>26156.676642950006</v>
      </c>
    </row>
    <row r="65" spans="1:82" s="52" customFormat="1" ht="15" customHeight="1" x14ac:dyDescent="0.35">
      <c r="A65" s="39">
        <v>62</v>
      </c>
      <c r="B65" s="40" t="s">
        <v>125</v>
      </c>
      <c r="C65" s="40" t="s">
        <v>187</v>
      </c>
      <c r="D65" s="41">
        <v>204.3</v>
      </c>
      <c r="E65" s="41">
        <f t="shared" si="16"/>
        <v>1144.0800000000002</v>
      </c>
      <c r="F65" s="41">
        <v>56</v>
      </c>
      <c r="G65" s="42" t="s">
        <v>118</v>
      </c>
      <c r="H65" s="43">
        <v>7</v>
      </c>
      <c r="I65" s="44">
        <v>22.25</v>
      </c>
      <c r="J65" s="41">
        <f t="shared" si="17"/>
        <v>996.8</v>
      </c>
      <c r="K65" s="42" t="s">
        <v>121</v>
      </c>
      <c r="L65" s="44">
        <v>249.2</v>
      </c>
      <c r="M65" s="44">
        <v>249.2</v>
      </c>
      <c r="N65" s="41">
        <v>214.51500000000001</v>
      </c>
      <c r="O65" s="45" t="s">
        <v>69</v>
      </c>
      <c r="P65" s="45" t="s">
        <v>121</v>
      </c>
      <c r="Q65" s="45" t="s">
        <v>122</v>
      </c>
      <c r="R65" s="45" t="s">
        <v>864</v>
      </c>
      <c r="S65" s="46">
        <f t="shared" si="18"/>
        <v>44588.703986190012</v>
      </c>
      <c r="T65" s="46">
        <f t="shared" si="0"/>
        <v>38.973414434471373</v>
      </c>
      <c r="U65" s="47">
        <f t="shared" si="19"/>
        <v>44588.703986190012</v>
      </c>
      <c r="V65" s="47">
        <f t="shared" si="1"/>
        <v>0</v>
      </c>
      <c r="W65" s="47">
        <f t="shared" si="20"/>
        <v>43943.341103800281</v>
      </c>
      <c r="X65" s="47">
        <f t="shared" si="2"/>
        <v>645.36288238973066</v>
      </c>
      <c r="Y65" s="48">
        <f t="shared" si="21"/>
        <v>44588.703986190012</v>
      </c>
      <c r="Z65" s="47">
        <f t="shared" si="3"/>
        <v>0</v>
      </c>
      <c r="AA65" s="48">
        <f t="shared" si="22"/>
        <v>44588.703986190012</v>
      </c>
      <c r="AB65" s="47">
        <f t="shared" si="4"/>
        <v>0</v>
      </c>
      <c r="AC65" s="47">
        <f t="shared" si="23"/>
        <v>645.36288238973066</v>
      </c>
      <c r="AD65" s="47">
        <f t="shared" si="24"/>
        <v>43943.341103800281</v>
      </c>
      <c r="AE65" s="47">
        <f t="shared" si="25"/>
        <v>38.409325487553559</v>
      </c>
      <c r="AF65" s="49">
        <f t="shared" si="26"/>
        <v>1.4473685590628782E-2</v>
      </c>
      <c r="AG65" s="47">
        <f>IF(ISBLANK($D65),"",S65*_xlfn.XLOOKUP(Q65,DATA!$B$24:$B$25,DATA!$C$24:$C$25,"error",0,1)/1000)</f>
        <v>5.9733940706165445</v>
      </c>
      <c r="AH65" s="47">
        <f>IF(ISBLANK($D65),"",V65*_xlfn.XLOOKUP(Q65,DATA!$B$24:$B$25,DATA!$C$24:$C$25,"error",0,1)/1000)</f>
        <v>0</v>
      </c>
      <c r="AI65" s="47">
        <f>IF(ISBLANK($D65),"",X65*_xlfn.XLOOKUP(Q65,DATA!$B$24:$B$25,DATA!$C$24:$C$25,"error",0,1)/1000)</f>
        <v>8.6457027687030105E-2</v>
      </c>
      <c r="AJ65" s="47">
        <f>IF(ISBLANK($D65),"",Z65*_xlfn.XLOOKUP(Q65,DATA!$B$24:$B$25,DATA!$C$24:$C$25,"error",0,1)/1000)</f>
        <v>0</v>
      </c>
      <c r="AK65" s="47">
        <f>IF(ISBLANK($D65),"",AB65*_xlfn.XLOOKUP(Q65,DATA!$B$24:$B$25,DATA!$C$24:$C$25,"error",0,1)/1000)</f>
        <v>0</v>
      </c>
      <c r="AL65" s="47">
        <f t="shared" si="5"/>
        <v>8.6457027687030105E-2</v>
      </c>
      <c r="AM65" s="47">
        <f t="shared" si="6"/>
        <v>5.8869370429295147</v>
      </c>
      <c r="AN65" s="47">
        <f t="shared" si="27"/>
        <v>0.60547071703770539</v>
      </c>
      <c r="AO65" s="47">
        <f t="shared" si="28"/>
        <v>0</v>
      </c>
      <c r="AP65" s="47">
        <f t="shared" si="29"/>
        <v>8.7633927927363159E-3</v>
      </c>
      <c r="AQ65" s="47">
        <f t="shared" si="30"/>
        <v>0</v>
      </c>
      <c r="AR65" s="47">
        <f t="shared" si="31"/>
        <v>0</v>
      </c>
      <c r="AS65" s="47">
        <f t="shared" si="32"/>
        <v>8.7633927927363159E-3</v>
      </c>
      <c r="AT65" s="47">
        <f t="shared" si="33"/>
        <v>0.59670732424496908</v>
      </c>
      <c r="AU65" s="47">
        <f t="shared" si="34"/>
        <v>3.2929394875286851E-2</v>
      </c>
      <c r="AV65" s="47">
        <f t="shared" si="35"/>
        <v>0</v>
      </c>
      <c r="AW65" s="47">
        <f t="shared" si="36"/>
        <v>4.7660970811456472E-4</v>
      </c>
      <c r="AX65" s="47">
        <f t="shared" si="37"/>
        <v>0</v>
      </c>
      <c r="AY65" s="47">
        <f t="shared" si="38"/>
        <v>0</v>
      </c>
      <c r="AZ65" s="47">
        <f t="shared" si="39"/>
        <v>4.7660970811456472E-4</v>
      </c>
      <c r="BA65" s="47">
        <f t="shared" si="40"/>
        <v>3.2452785167172288E-2</v>
      </c>
      <c r="BB65" s="23">
        <f>IF(V65&gt;0,J65*DATA!$C$4,0)</f>
        <v>0</v>
      </c>
      <c r="BC65" s="23">
        <f>IF(X65&gt;0,N65*_xlfn.XLOOKUP(Burgas!O65,DATA!$B$5:$B$6,DATA!$C$5:$C$6,"error",0,1),0)</f>
        <v>10296.720000000001</v>
      </c>
      <c r="BD65" s="23" t="str">
        <f>IF(Z65&gt;0,(L65-M65)*DATA!$C$7,"0,00 ")</f>
        <v xml:space="preserve">0,00 </v>
      </c>
      <c r="BE65" s="23">
        <f>IF(G65="basement",D65*DATA!$C$8,IF(G65="ground",0,"error"))</f>
        <v>0</v>
      </c>
      <c r="BF65" s="23">
        <f t="shared" si="41"/>
        <v>10296.720000000001</v>
      </c>
      <c r="BG65" s="23">
        <v>0.25</v>
      </c>
      <c r="BH65" s="23">
        <v>1.1000000000000001</v>
      </c>
      <c r="BI65" s="23">
        <f t="shared" si="42"/>
        <v>0.56999999999999995</v>
      </c>
      <c r="BJ65" s="23">
        <v>0.22</v>
      </c>
      <c r="BK65" s="23">
        <f t="shared" si="43"/>
        <v>0.25</v>
      </c>
      <c r="BL65" s="23">
        <f t="shared" si="44"/>
        <v>0.12054794520547943</v>
      </c>
      <c r="BM65" s="5">
        <v>1.1000000000000001</v>
      </c>
      <c r="BN65" s="5">
        <f t="shared" si="45"/>
        <v>0.56999999999999995</v>
      </c>
      <c r="BO65" s="50"/>
      <c r="BP65" s="48">
        <f t="shared" si="7"/>
        <v>4545.6750000000002</v>
      </c>
      <c r="BQ65" s="51">
        <f t="shared" si="8"/>
        <v>7</v>
      </c>
      <c r="BR65" s="47">
        <f t="shared" si="46"/>
        <v>1454.616</v>
      </c>
      <c r="BS65" s="46">
        <f t="shared" si="9"/>
        <v>22.25</v>
      </c>
      <c r="BT65" s="46">
        <f t="shared" si="47"/>
        <v>3636.5400000000004</v>
      </c>
      <c r="BU65" s="46">
        <f t="shared" si="10"/>
        <v>38.692037475000006</v>
      </c>
      <c r="BV65" s="46">
        <f t="shared" si="11"/>
        <v>38.692037475000006</v>
      </c>
      <c r="BW65" s="46">
        <f t="shared" si="12"/>
        <v>38.132021089726031</v>
      </c>
      <c r="BX65" s="46">
        <f t="shared" si="13"/>
        <v>38.692037475000006</v>
      </c>
      <c r="BY65" s="46">
        <f t="shared" si="14"/>
        <v>38.692037475000006</v>
      </c>
      <c r="BZ65" s="46">
        <f t="shared" si="48"/>
        <v>44588.703986190012</v>
      </c>
      <c r="CA65" s="46">
        <f t="shared" si="48"/>
        <v>44588.703986190012</v>
      </c>
      <c r="CB65" s="46">
        <f t="shared" si="48"/>
        <v>43943.341103800281</v>
      </c>
      <c r="CC65" s="46">
        <f t="shared" si="48"/>
        <v>44588.703986190012</v>
      </c>
      <c r="CD65" s="46">
        <f t="shared" si="48"/>
        <v>44588.703986190012</v>
      </c>
    </row>
    <row r="66" spans="1:82" s="52" customFormat="1" ht="15" customHeight="1" x14ac:dyDescent="0.35">
      <c r="A66" s="39">
        <v>63</v>
      </c>
      <c r="B66" s="40" t="s">
        <v>125</v>
      </c>
      <c r="C66" s="40" t="s">
        <v>188</v>
      </c>
      <c r="D66" s="41">
        <v>136.80000000000001</v>
      </c>
      <c r="E66" s="41">
        <f t="shared" si="16"/>
        <v>656.6400000000001</v>
      </c>
      <c r="F66" s="41">
        <v>46.8</v>
      </c>
      <c r="G66" s="42" t="s">
        <v>118</v>
      </c>
      <c r="H66" s="43">
        <v>6</v>
      </c>
      <c r="I66" s="44">
        <v>20.5</v>
      </c>
      <c r="J66" s="41">
        <f t="shared" si="17"/>
        <v>767.52</v>
      </c>
      <c r="K66" s="42" t="s">
        <v>121</v>
      </c>
      <c r="L66" s="44">
        <v>191.88</v>
      </c>
      <c r="M66" s="44">
        <v>191.88</v>
      </c>
      <c r="N66" s="41">
        <v>143.64000000000001</v>
      </c>
      <c r="O66" s="45" t="s">
        <v>69</v>
      </c>
      <c r="P66" s="45" t="s">
        <v>121</v>
      </c>
      <c r="Q66" s="45" t="s">
        <v>122</v>
      </c>
      <c r="R66" s="45" t="s">
        <v>864</v>
      </c>
      <c r="S66" s="46">
        <f t="shared" si="18"/>
        <v>30132.634371840006</v>
      </c>
      <c r="T66" s="46">
        <f t="shared" si="0"/>
        <v>45.889123982456141</v>
      </c>
      <c r="U66" s="47">
        <f t="shared" si="19"/>
        <v>30132.634371840006</v>
      </c>
      <c r="V66" s="47">
        <f t="shared" si="1"/>
        <v>0</v>
      </c>
      <c r="W66" s="47">
        <f t="shared" si="20"/>
        <v>29700.497111385208</v>
      </c>
      <c r="X66" s="47">
        <f t="shared" si="2"/>
        <v>432.1372604547978</v>
      </c>
      <c r="Y66" s="48">
        <f t="shared" si="21"/>
        <v>30132.634371840006</v>
      </c>
      <c r="Z66" s="47">
        <f t="shared" si="3"/>
        <v>0</v>
      </c>
      <c r="AA66" s="48">
        <f t="shared" si="22"/>
        <v>30132.634371840006</v>
      </c>
      <c r="AB66" s="47">
        <f t="shared" si="4"/>
        <v>0</v>
      </c>
      <c r="AC66" s="47">
        <f t="shared" si="23"/>
        <v>432.1372604547978</v>
      </c>
      <c r="AD66" s="47">
        <f t="shared" si="24"/>
        <v>29700.497111385208</v>
      </c>
      <c r="AE66" s="47">
        <f t="shared" si="25"/>
        <v>45.231020211052027</v>
      </c>
      <c r="AF66" s="49">
        <f t="shared" si="26"/>
        <v>1.4341170941849168E-2</v>
      </c>
      <c r="AG66" s="47">
        <f>IF(ISBLANK($D66),"",S66*_xlfn.XLOOKUP(Q66,DATA!$B$24:$B$25,DATA!$C$24:$C$25,"error",0,1)/1000)</f>
        <v>4.0367645479122478</v>
      </c>
      <c r="AH66" s="47">
        <f>IF(ISBLANK($D66),"",V66*_xlfn.XLOOKUP(Q66,DATA!$B$24:$B$25,DATA!$C$24:$C$25,"error",0,1)/1000)</f>
        <v>0</v>
      </c>
      <c r="AI66" s="47">
        <f>IF(ISBLANK($D66),"",X66*_xlfn.XLOOKUP(Q66,DATA!$B$24:$B$25,DATA!$C$24:$C$25,"error",0,1)/1000)</f>
        <v>5.7891930433606083E-2</v>
      </c>
      <c r="AJ66" s="47">
        <f>IF(ISBLANK($D66),"",Z66*_xlfn.XLOOKUP(Q66,DATA!$B$24:$B$25,DATA!$C$24:$C$25,"error",0,1)/1000)</f>
        <v>0</v>
      </c>
      <c r="AK66" s="47">
        <f>IF(ISBLANK($D66),"",AB66*_xlfn.XLOOKUP(Q66,DATA!$B$24:$B$25,DATA!$C$24:$C$25,"error",0,1)/1000)</f>
        <v>0</v>
      </c>
      <c r="AL66" s="47">
        <f t="shared" si="5"/>
        <v>5.7891930433606083E-2</v>
      </c>
      <c r="AM66" s="47">
        <f t="shared" si="6"/>
        <v>3.9788726174786415</v>
      </c>
      <c r="AN66" s="47">
        <f t="shared" si="27"/>
        <v>0.4091715189794175</v>
      </c>
      <c r="AO66" s="47">
        <f t="shared" si="28"/>
        <v>0</v>
      </c>
      <c r="AP66" s="47">
        <f t="shared" si="29"/>
        <v>5.8679986982199143E-3</v>
      </c>
      <c r="AQ66" s="47">
        <f t="shared" si="30"/>
        <v>0</v>
      </c>
      <c r="AR66" s="47">
        <f t="shared" si="31"/>
        <v>0</v>
      </c>
      <c r="AS66" s="47">
        <f t="shared" si="32"/>
        <v>5.8679986982199143E-3</v>
      </c>
      <c r="AT66" s="47">
        <f t="shared" si="33"/>
        <v>0.40330352028119759</v>
      </c>
      <c r="AU66" s="47">
        <f t="shared" si="34"/>
        <v>2.2253380949809165E-2</v>
      </c>
      <c r="AV66" s="47">
        <f t="shared" si="35"/>
        <v>0</v>
      </c>
      <c r="AW66" s="47">
        <f t="shared" si="36"/>
        <v>3.191395402353034E-4</v>
      </c>
      <c r="AX66" s="47">
        <f t="shared" si="37"/>
        <v>0</v>
      </c>
      <c r="AY66" s="47">
        <f t="shared" si="38"/>
        <v>0</v>
      </c>
      <c r="AZ66" s="47">
        <f t="shared" si="39"/>
        <v>3.191395402353034E-4</v>
      </c>
      <c r="BA66" s="47">
        <f t="shared" si="40"/>
        <v>2.1934241409573861E-2</v>
      </c>
      <c r="BB66" s="23">
        <f>IF(V66&gt;0,J66*DATA!$C$4,0)</f>
        <v>0</v>
      </c>
      <c r="BC66" s="23">
        <f>IF(X66&gt;0,N66*_xlfn.XLOOKUP(Burgas!O66,DATA!$B$5:$B$6,DATA!$C$5:$C$6,"error",0,1),0)</f>
        <v>6894.7200000000012</v>
      </c>
      <c r="BD66" s="23" t="str">
        <f>IF(Z66&gt;0,(L66-M66)*DATA!$C$7,"0,00 ")</f>
        <v xml:space="preserve">0,00 </v>
      </c>
      <c r="BE66" s="23">
        <f>IF(G66="basement",D66*DATA!$C$8,IF(G66="ground",0,"error"))</f>
        <v>0</v>
      </c>
      <c r="BF66" s="23">
        <f t="shared" si="41"/>
        <v>6894.7200000000012</v>
      </c>
      <c r="BG66" s="23">
        <v>0.25</v>
      </c>
      <c r="BH66" s="23">
        <v>1.1000000000000001</v>
      </c>
      <c r="BI66" s="23">
        <f t="shared" si="42"/>
        <v>0.56999999999999995</v>
      </c>
      <c r="BJ66" s="23">
        <v>0.22</v>
      </c>
      <c r="BK66" s="23">
        <f t="shared" si="43"/>
        <v>0.25</v>
      </c>
      <c r="BL66" s="23">
        <f t="shared" si="44"/>
        <v>0.12054794520547943</v>
      </c>
      <c r="BM66" s="5">
        <v>1.1000000000000001</v>
      </c>
      <c r="BN66" s="5">
        <f t="shared" si="45"/>
        <v>0.56999999999999995</v>
      </c>
      <c r="BO66" s="50"/>
      <c r="BP66" s="48">
        <f t="shared" si="7"/>
        <v>2804.4</v>
      </c>
      <c r="BQ66" s="51">
        <f t="shared" si="8"/>
        <v>6</v>
      </c>
      <c r="BR66" s="47">
        <f t="shared" si="46"/>
        <v>897.40800000000002</v>
      </c>
      <c r="BS66" s="46">
        <f t="shared" si="9"/>
        <v>20.5</v>
      </c>
      <c r="BT66" s="46">
        <f t="shared" si="47"/>
        <v>2243.52</v>
      </c>
      <c r="BU66" s="46">
        <f t="shared" si="10"/>
        <v>26.147721600000004</v>
      </c>
      <c r="BV66" s="46">
        <f t="shared" si="11"/>
        <v>26.147721600000004</v>
      </c>
      <c r="BW66" s="46">
        <f t="shared" si="12"/>
        <v>25.77273265479452</v>
      </c>
      <c r="BX66" s="46">
        <f t="shared" si="13"/>
        <v>26.147721600000004</v>
      </c>
      <c r="BY66" s="46">
        <f t="shared" si="14"/>
        <v>26.147721600000004</v>
      </c>
      <c r="BZ66" s="46">
        <f t="shared" si="48"/>
        <v>30132.634371840006</v>
      </c>
      <c r="CA66" s="46">
        <f t="shared" si="48"/>
        <v>30132.634371840006</v>
      </c>
      <c r="CB66" s="46">
        <f t="shared" si="48"/>
        <v>29700.497111385208</v>
      </c>
      <c r="CC66" s="46">
        <f t="shared" si="48"/>
        <v>30132.634371840006</v>
      </c>
      <c r="CD66" s="46">
        <f t="shared" si="48"/>
        <v>30132.634371840006</v>
      </c>
    </row>
    <row r="67" spans="1:82" s="52" customFormat="1" ht="15" customHeight="1" x14ac:dyDescent="0.35">
      <c r="A67" s="39">
        <v>64</v>
      </c>
      <c r="B67" s="40" t="s">
        <v>125</v>
      </c>
      <c r="C67" s="40" t="s">
        <v>189</v>
      </c>
      <c r="D67" s="41">
        <v>195.9</v>
      </c>
      <c r="E67" s="41">
        <f t="shared" si="16"/>
        <v>940.32000000000016</v>
      </c>
      <c r="F67" s="41">
        <v>56</v>
      </c>
      <c r="G67" s="42" t="s">
        <v>118</v>
      </c>
      <c r="H67" s="43">
        <v>6</v>
      </c>
      <c r="I67" s="44">
        <v>20.5</v>
      </c>
      <c r="J67" s="41">
        <f t="shared" si="17"/>
        <v>918.4</v>
      </c>
      <c r="K67" s="42" t="s">
        <v>121</v>
      </c>
      <c r="L67" s="44">
        <v>229.6</v>
      </c>
      <c r="M67" s="44">
        <v>229.6</v>
      </c>
      <c r="N67" s="41">
        <v>205.69500000000002</v>
      </c>
      <c r="O67" s="45" t="s">
        <v>69</v>
      </c>
      <c r="P67" s="45" t="s">
        <v>121</v>
      </c>
      <c r="Q67" s="45" t="s">
        <v>122</v>
      </c>
      <c r="R67" s="45" t="s">
        <v>864</v>
      </c>
      <c r="S67" s="46">
        <f t="shared" si="18"/>
        <v>40280.638319670004</v>
      </c>
      <c r="T67" s="46">
        <f t="shared" si="0"/>
        <v>42.837160030276927</v>
      </c>
      <c r="U67" s="47">
        <f t="shared" si="19"/>
        <v>40280.638319670004</v>
      </c>
      <c r="V67" s="47">
        <f t="shared" si="1"/>
        <v>0</v>
      </c>
      <c r="W67" s="47">
        <f t="shared" si="20"/>
        <v>39661.810181343302</v>
      </c>
      <c r="X67" s="47">
        <f t="shared" si="2"/>
        <v>618.82813832670217</v>
      </c>
      <c r="Y67" s="48">
        <f t="shared" si="21"/>
        <v>40280.638319670004</v>
      </c>
      <c r="Z67" s="47">
        <f t="shared" si="3"/>
        <v>0</v>
      </c>
      <c r="AA67" s="48">
        <f t="shared" si="22"/>
        <v>40280.638319670004</v>
      </c>
      <c r="AB67" s="47">
        <f t="shared" si="4"/>
        <v>0</v>
      </c>
      <c r="AC67" s="47">
        <f t="shared" si="23"/>
        <v>618.82813832670217</v>
      </c>
      <c r="AD67" s="47">
        <f t="shared" si="24"/>
        <v>39661.810181343302</v>
      </c>
      <c r="AE67" s="47">
        <f t="shared" si="25"/>
        <v>42.179056258872826</v>
      </c>
      <c r="AF67" s="49">
        <f t="shared" si="26"/>
        <v>1.5362917871748705E-2</v>
      </c>
      <c r="AG67" s="47">
        <f>IF(ISBLANK($D67),"",S67*_xlfn.XLOOKUP(Q67,DATA!$B$24:$B$25,DATA!$C$24:$C$25,"error",0,1)/1000)</f>
        <v>5.3962574506289451</v>
      </c>
      <c r="AH67" s="47">
        <f>IF(ISBLANK($D67),"",V67*_xlfn.XLOOKUP(Q67,DATA!$B$24:$B$25,DATA!$C$24:$C$25,"error",0,1)/1000)</f>
        <v>0</v>
      </c>
      <c r="AI67" s="47">
        <f>IF(ISBLANK($D67),"",X67*_xlfn.XLOOKUP(Q67,DATA!$B$24:$B$25,DATA!$C$24:$C$25,"error",0,1)/1000)</f>
        <v>8.2902260028824268E-2</v>
      </c>
      <c r="AJ67" s="47">
        <f>IF(ISBLANK($D67),"",Z67*_xlfn.XLOOKUP(Q67,DATA!$B$24:$B$25,DATA!$C$24:$C$25,"error",0,1)/1000)</f>
        <v>0</v>
      </c>
      <c r="AK67" s="47">
        <f>IF(ISBLANK($D67),"",AB67*_xlfn.XLOOKUP(Q67,DATA!$B$24:$B$25,DATA!$C$24:$C$25,"error",0,1)/1000)</f>
        <v>0</v>
      </c>
      <c r="AL67" s="47">
        <f t="shared" si="5"/>
        <v>8.2902260028824268E-2</v>
      </c>
      <c r="AM67" s="47">
        <f t="shared" si="6"/>
        <v>5.3133551906001211</v>
      </c>
      <c r="AN67" s="47">
        <f t="shared" si="27"/>
        <v>0.54697142517756825</v>
      </c>
      <c r="AO67" s="47">
        <f t="shared" si="28"/>
        <v>0</v>
      </c>
      <c r="AP67" s="47">
        <f t="shared" si="29"/>
        <v>8.4030770831962972E-3</v>
      </c>
      <c r="AQ67" s="47">
        <f t="shared" si="30"/>
        <v>0</v>
      </c>
      <c r="AR67" s="47">
        <f t="shared" si="31"/>
        <v>0</v>
      </c>
      <c r="AS67" s="47">
        <f t="shared" si="32"/>
        <v>8.4030770831962972E-3</v>
      </c>
      <c r="AT67" s="47">
        <f t="shared" si="33"/>
        <v>0.53856834809437193</v>
      </c>
      <c r="AU67" s="47">
        <f t="shared" si="34"/>
        <v>2.9747826836766592E-2</v>
      </c>
      <c r="AV67" s="47">
        <f t="shared" si="35"/>
        <v>0</v>
      </c>
      <c r="AW67" s="47">
        <f t="shared" si="36"/>
        <v>4.5701342055624584E-4</v>
      </c>
      <c r="AX67" s="47">
        <f t="shared" si="37"/>
        <v>0</v>
      </c>
      <c r="AY67" s="47">
        <f t="shared" si="38"/>
        <v>0</v>
      </c>
      <c r="AZ67" s="47">
        <f t="shared" si="39"/>
        <v>4.5701342055624584E-4</v>
      </c>
      <c r="BA67" s="47">
        <f t="shared" si="40"/>
        <v>2.9290813416210346E-2</v>
      </c>
      <c r="BB67" s="23">
        <f>IF(V67&gt;0,J67*DATA!$C$4,0)</f>
        <v>0</v>
      </c>
      <c r="BC67" s="23">
        <f>IF(X67&gt;0,N67*_xlfn.XLOOKUP(Burgas!O67,DATA!$B$5:$B$6,DATA!$C$5:$C$6,"error",0,1),0)</f>
        <v>9873.36</v>
      </c>
      <c r="BD67" s="23" t="str">
        <f>IF(Z67&gt;0,(L67-M67)*DATA!$C$7,"0,00 ")</f>
        <v xml:space="preserve">0,00 </v>
      </c>
      <c r="BE67" s="23">
        <f>IF(G67="basement",D67*DATA!$C$8,IF(G67="ground",0,"error"))</f>
        <v>0</v>
      </c>
      <c r="BF67" s="23">
        <f t="shared" si="41"/>
        <v>9873.36</v>
      </c>
      <c r="BG67" s="23">
        <v>0.25</v>
      </c>
      <c r="BH67" s="23">
        <v>1.1000000000000001</v>
      </c>
      <c r="BI67" s="23">
        <f t="shared" si="42"/>
        <v>0.56999999999999995</v>
      </c>
      <c r="BJ67" s="23">
        <v>0.22</v>
      </c>
      <c r="BK67" s="23">
        <f t="shared" si="43"/>
        <v>0.25</v>
      </c>
      <c r="BL67" s="23">
        <f t="shared" si="44"/>
        <v>0.12054794520547943</v>
      </c>
      <c r="BM67" s="5">
        <v>1.1000000000000001</v>
      </c>
      <c r="BN67" s="5">
        <f t="shared" si="45"/>
        <v>0.56999999999999995</v>
      </c>
      <c r="BO67" s="50"/>
      <c r="BP67" s="48">
        <f t="shared" si="7"/>
        <v>4015.9500000000003</v>
      </c>
      <c r="BQ67" s="51">
        <f t="shared" si="8"/>
        <v>6</v>
      </c>
      <c r="BR67" s="47">
        <f t="shared" si="46"/>
        <v>1285.104</v>
      </c>
      <c r="BS67" s="46">
        <f t="shared" si="9"/>
        <v>20.5</v>
      </c>
      <c r="BT67" s="46">
        <f t="shared" si="47"/>
        <v>3212.76</v>
      </c>
      <c r="BU67" s="46">
        <f t="shared" si="10"/>
        <v>34.953695175</v>
      </c>
      <c r="BV67" s="46">
        <f t="shared" si="11"/>
        <v>34.953695175</v>
      </c>
      <c r="BW67" s="46">
        <f t="shared" si="12"/>
        <v>34.416704426712336</v>
      </c>
      <c r="BX67" s="46">
        <f t="shared" si="13"/>
        <v>34.953695175</v>
      </c>
      <c r="BY67" s="46">
        <f t="shared" si="14"/>
        <v>34.953695175</v>
      </c>
      <c r="BZ67" s="46">
        <f t="shared" si="48"/>
        <v>40280.638319670004</v>
      </c>
      <c r="CA67" s="46">
        <f t="shared" si="48"/>
        <v>40280.638319670004</v>
      </c>
      <c r="CB67" s="46">
        <f t="shared" si="48"/>
        <v>39661.810181343302</v>
      </c>
      <c r="CC67" s="46">
        <f t="shared" si="48"/>
        <v>40280.638319670004</v>
      </c>
      <c r="CD67" s="46">
        <f t="shared" si="48"/>
        <v>40280.638319670004</v>
      </c>
    </row>
    <row r="68" spans="1:82" s="52" customFormat="1" ht="15" customHeight="1" x14ac:dyDescent="0.35">
      <c r="A68" s="39">
        <v>65</v>
      </c>
      <c r="B68" s="40" t="s">
        <v>125</v>
      </c>
      <c r="C68" s="40" t="s">
        <v>190</v>
      </c>
      <c r="D68" s="41">
        <v>66.099999999999994</v>
      </c>
      <c r="E68" s="41">
        <f t="shared" si="16"/>
        <v>317.27999999999997</v>
      </c>
      <c r="F68" s="41">
        <v>34.200000000000003</v>
      </c>
      <c r="G68" s="42" t="s">
        <v>118</v>
      </c>
      <c r="H68" s="43">
        <v>6</v>
      </c>
      <c r="I68" s="44">
        <v>20.5</v>
      </c>
      <c r="J68" s="41">
        <f t="shared" si="17"/>
        <v>560.88</v>
      </c>
      <c r="K68" s="42" t="s">
        <v>121</v>
      </c>
      <c r="L68" s="44">
        <v>140.22</v>
      </c>
      <c r="M68" s="44">
        <v>140.22</v>
      </c>
      <c r="N68" s="41">
        <v>69.405000000000001</v>
      </c>
      <c r="O68" s="45" t="s">
        <v>69</v>
      </c>
      <c r="P68" s="45" t="s">
        <v>121</v>
      </c>
      <c r="Q68" s="45" t="s">
        <v>122</v>
      </c>
      <c r="R68" s="45" t="s">
        <v>864</v>
      </c>
      <c r="S68" s="46">
        <f t="shared" si="18"/>
        <v>17577.573131930003</v>
      </c>
      <c r="T68" s="46">
        <f t="shared" ref="T68:T131" si="49">S68/E68</f>
        <v>55.400823033062295</v>
      </c>
      <c r="U68" s="47">
        <f t="shared" si="19"/>
        <v>17577.573131930003</v>
      </c>
      <c r="V68" s="47">
        <f t="shared" ref="V68:V131" si="50">IF(ISBLANK(D68)," ",S68-U68)</f>
        <v>0</v>
      </c>
      <c r="W68" s="47">
        <f t="shared" si="20"/>
        <v>17368.769967338907</v>
      </c>
      <c r="X68" s="47">
        <f t="shared" ref="X68:X131" si="51">IF(ISBLANK(D68)," ",S68-W68)</f>
        <v>208.80316459109599</v>
      </c>
      <c r="Y68" s="48">
        <f t="shared" si="21"/>
        <v>17577.573131930003</v>
      </c>
      <c r="Z68" s="47">
        <f t="shared" ref="Z68:Z131" si="52">IF(ISBLANK(D68)," ",S68-Y68)</f>
        <v>0</v>
      </c>
      <c r="AA68" s="48">
        <f t="shared" si="22"/>
        <v>17577.573131930003</v>
      </c>
      <c r="AB68" s="47">
        <f t="shared" ref="AB68:AB131" si="53">IF(ISBLANK(D68)," ",S68-AA68)</f>
        <v>0</v>
      </c>
      <c r="AC68" s="47">
        <f t="shared" si="23"/>
        <v>208.80316459109599</v>
      </c>
      <c r="AD68" s="47">
        <f t="shared" si="24"/>
        <v>17368.769967338907</v>
      </c>
      <c r="AE68" s="47">
        <f t="shared" si="25"/>
        <v>54.742719261658181</v>
      </c>
      <c r="AF68" s="49">
        <f t="shared" si="26"/>
        <v>1.1878952971716039E-2</v>
      </c>
      <c r="AG68" s="47">
        <f>IF(ISBLANK($D68),"",S68*_xlfn.XLOOKUP(Q68,DATA!$B$24:$B$25,DATA!$C$24:$C$25,"error",0,1)/1000)</f>
        <v>2.3548065257653419</v>
      </c>
      <c r="AH68" s="47">
        <f>IF(ISBLANK($D68),"",V68*_xlfn.XLOOKUP(Q68,DATA!$B$24:$B$25,DATA!$C$24:$C$25,"error",0,1)/1000)</f>
        <v>0</v>
      </c>
      <c r="AI68" s="47">
        <f>IF(ISBLANK($D68),"",X68*_xlfn.XLOOKUP(Q68,DATA!$B$24:$B$25,DATA!$C$24:$C$25,"error",0,1)/1000)</f>
        <v>2.7972635977056546E-2</v>
      </c>
      <c r="AJ68" s="47">
        <f>IF(ISBLANK($D68),"",Z68*_xlfn.XLOOKUP(Q68,DATA!$B$24:$B$25,DATA!$C$24:$C$25,"error",0,1)/1000)</f>
        <v>0</v>
      </c>
      <c r="AK68" s="47">
        <f>IF(ISBLANK($D68),"",AB68*_xlfn.XLOOKUP(Q68,DATA!$B$24:$B$25,DATA!$C$24:$C$25,"error",0,1)/1000)</f>
        <v>0</v>
      </c>
      <c r="AL68" s="47">
        <f t="shared" ref="AL68:AL131" si="54">SUM(AH68:AK68)</f>
        <v>2.7972635977056546E-2</v>
      </c>
      <c r="AM68" s="47">
        <f t="shared" ref="AM68:AM131" si="55">IF(ISBLANK($D68),"",AG68-AL68)</f>
        <v>2.3268338897882854</v>
      </c>
      <c r="AN68" s="47">
        <f t="shared" si="27"/>
        <v>0.23868614372080912</v>
      </c>
      <c r="AO68" s="47">
        <f t="shared" si="28"/>
        <v>0</v>
      </c>
      <c r="AP68" s="47">
        <f t="shared" si="29"/>
        <v>2.8353414762597481E-3</v>
      </c>
      <c r="AQ68" s="47">
        <f t="shared" si="30"/>
        <v>0</v>
      </c>
      <c r="AR68" s="47">
        <f t="shared" si="31"/>
        <v>0</v>
      </c>
      <c r="AS68" s="47">
        <f t="shared" si="32"/>
        <v>2.8353414762597481E-3</v>
      </c>
      <c r="AT68" s="47">
        <f t="shared" si="33"/>
        <v>0.23585080224454938</v>
      </c>
      <c r="AU68" s="47">
        <f t="shared" si="34"/>
        <v>1.2981288866117911E-2</v>
      </c>
      <c r="AV68" s="47">
        <f t="shared" si="35"/>
        <v>0</v>
      </c>
      <c r="AW68" s="47">
        <f t="shared" si="36"/>
        <v>1.5420411995287575E-4</v>
      </c>
      <c r="AX68" s="47">
        <f t="shared" si="37"/>
        <v>0</v>
      </c>
      <c r="AY68" s="47">
        <f t="shared" si="38"/>
        <v>0</v>
      </c>
      <c r="AZ68" s="47">
        <f t="shared" si="39"/>
        <v>1.5420411995287575E-4</v>
      </c>
      <c r="BA68" s="47">
        <f t="shared" si="40"/>
        <v>1.2827084746165035E-2</v>
      </c>
      <c r="BB68" s="23">
        <f>IF(V68&gt;0,J68*DATA!$C$4,0)</f>
        <v>0</v>
      </c>
      <c r="BC68" s="23">
        <f>IF(X68&gt;0,N68*_xlfn.XLOOKUP(Burgas!O68,DATA!$B$5:$B$6,DATA!$C$5:$C$6,"error",0,1),0)</f>
        <v>3331.44</v>
      </c>
      <c r="BD68" s="23" t="str">
        <f>IF(Z68&gt;0,(L68-M68)*DATA!$C$7,"0,00 ")</f>
        <v xml:space="preserve">0,00 </v>
      </c>
      <c r="BE68" s="23">
        <f>IF(G68="basement",D68*DATA!$C$8,IF(G68="ground",0,"error"))</f>
        <v>0</v>
      </c>
      <c r="BF68" s="23">
        <f t="shared" si="41"/>
        <v>3331.44</v>
      </c>
      <c r="BG68" s="23">
        <v>0.25</v>
      </c>
      <c r="BH68" s="23">
        <v>1.1000000000000001</v>
      </c>
      <c r="BI68" s="23">
        <f t="shared" si="42"/>
        <v>0.56999999999999995</v>
      </c>
      <c r="BJ68" s="23">
        <v>0.22</v>
      </c>
      <c r="BK68" s="23">
        <f t="shared" si="43"/>
        <v>0.25</v>
      </c>
      <c r="BL68" s="23">
        <f t="shared" si="44"/>
        <v>0.12054794520547943</v>
      </c>
      <c r="BM68" s="5">
        <v>1.1000000000000001</v>
      </c>
      <c r="BN68" s="5">
        <f t="shared" si="45"/>
        <v>0.56999999999999995</v>
      </c>
      <c r="BO68" s="50"/>
      <c r="BP68" s="48">
        <f t="shared" ref="BP68:BP131" si="56">D68*BS68</f>
        <v>1355.05</v>
      </c>
      <c r="BQ68" s="51">
        <f t="shared" ref="BQ68:BQ131" si="57">H68</f>
        <v>6</v>
      </c>
      <c r="BR68" s="47">
        <f t="shared" si="46"/>
        <v>433.61599999999999</v>
      </c>
      <c r="BS68" s="46">
        <f t="shared" ref="BS68:BS131" si="58">I68</f>
        <v>20.5</v>
      </c>
      <c r="BT68" s="46">
        <f t="shared" si="47"/>
        <v>1084.04</v>
      </c>
      <c r="BU68" s="46">
        <f t="shared" ref="BU68:BU131" si="59">(($D68*$BI68*($BU$1-$BX$1)+$J68*$BG68*($BU$1-$BW$1)+$L68*$BH68*($BU$1-$BW$1)+$N68*$BJ68*($BU$1-$BV$1))*1.05+$BT68*(5.95))/1000</f>
        <v>15.253013825000002</v>
      </c>
      <c r="BV68" s="46">
        <f t="shared" ref="BV68:BV131" si="60">(($D68*$BI68*($BU$1-$BX$1)+$J68*$BK68*($BU$1-$BW$1)+$L68*$BH68*($BU$1-$BW$1)+$N68*$BJ68*($BU$1-$BV$1))*1.05+$BT68*(5.95))/1000</f>
        <v>15.253013825000002</v>
      </c>
      <c r="BW68" s="46">
        <f t="shared" ref="BW68:BW131" si="61">(($D68*$BI68*($BU$1-$BX$1)+$J68*$BG68*($BU$1-$BW$1)+$L68*$BH68*($BU$1-$BW$1)+$N68*$BL68*($BU$1-$BV$1))*1.05+$BT68*(5.95))/1000</f>
        <v>15.071823991095892</v>
      </c>
      <c r="BX68" s="46">
        <f t="shared" ref="BX68:BX131" si="62">(($D68*$BI68*($BU$1-$BX$1)+$J68*$BG68*($BU$1-$BW$1)+$L68*$BM68*($BU$1-$BW$1)+$N68*$BJ68*($BU$1-$BV$1))*1.05+$BT68*(5.95))/1000</f>
        <v>15.253013825000002</v>
      </c>
      <c r="BY68" s="46">
        <f t="shared" ref="BY68:BY131" si="63">(($D68*$BN68*($BU$1-$BX$1)+$J68*$BG68*($BU$1-$BW$1)+$L68*$BH68*($BU$1-$BW$1)+$N68*$BJ68*($BU$1-$BV$1))*1.05+$BT68*(5.95))/1000</f>
        <v>15.253013825000002</v>
      </c>
      <c r="BZ68" s="46">
        <f t="shared" si="48"/>
        <v>17577.573131930003</v>
      </c>
      <c r="CA68" s="46">
        <f t="shared" si="48"/>
        <v>17577.573131930003</v>
      </c>
      <c r="CB68" s="46">
        <f t="shared" si="48"/>
        <v>17368.769967338907</v>
      </c>
      <c r="CC68" s="46">
        <f t="shared" si="48"/>
        <v>17577.573131930003</v>
      </c>
      <c r="CD68" s="46">
        <f t="shared" si="48"/>
        <v>17577.573131930003</v>
      </c>
    </row>
    <row r="69" spans="1:82" s="52" customFormat="1" ht="15" customHeight="1" x14ac:dyDescent="0.35">
      <c r="A69" s="39">
        <v>66</v>
      </c>
      <c r="B69" s="40" t="s">
        <v>125</v>
      </c>
      <c r="C69" s="40" t="s">
        <v>191</v>
      </c>
      <c r="D69" s="41">
        <v>190.1</v>
      </c>
      <c r="E69" s="41">
        <f t="shared" ref="E69:E132" si="64">0.8*D69*H69</f>
        <v>912.48</v>
      </c>
      <c r="F69" s="41">
        <v>56.8</v>
      </c>
      <c r="G69" s="42" t="s">
        <v>118</v>
      </c>
      <c r="H69" s="43">
        <v>6</v>
      </c>
      <c r="I69" s="44">
        <v>20.5</v>
      </c>
      <c r="J69" s="41">
        <f t="shared" ref="J69:J132" si="65">F69*I69-L69</f>
        <v>931.51999999999987</v>
      </c>
      <c r="K69" s="42" t="s">
        <v>120</v>
      </c>
      <c r="L69" s="44">
        <v>232.88</v>
      </c>
      <c r="M69" s="44">
        <v>46.6</v>
      </c>
      <c r="N69" s="41">
        <v>199.60499999999999</v>
      </c>
      <c r="O69" s="45" t="s">
        <v>69</v>
      </c>
      <c r="P69" s="45" t="s">
        <v>120</v>
      </c>
      <c r="Q69" s="45" t="s">
        <v>122</v>
      </c>
      <c r="R69" s="45" t="s">
        <v>864</v>
      </c>
      <c r="S69" s="46">
        <f t="shared" ref="S69:S132" si="66">BZ69</f>
        <v>96990.214186705009</v>
      </c>
      <c r="T69" s="46">
        <f t="shared" si="49"/>
        <v>106.29297539311</v>
      </c>
      <c r="U69" s="47">
        <f t="shared" ref="U69:U132" si="67">CA69</f>
        <v>61380.697190914245</v>
      </c>
      <c r="V69" s="47">
        <f t="shared" si="50"/>
        <v>35609.516995790764</v>
      </c>
      <c r="W69" s="47">
        <f t="shared" ref="W69:W132" si="68">CB69</f>
        <v>84366.13783924008</v>
      </c>
      <c r="X69" s="47">
        <f t="shared" si="51"/>
        <v>12624.076347464928</v>
      </c>
      <c r="Y69" s="48">
        <f t="shared" ref="Y69:Y132" si="69">CC69</f>
        <v>87128.853691704979</v>
      </c>
      <c r="Z69" s="47">
        <f t="shared" si="52"/>
        <v>9861.3604950000299</v>
      </c>
      <c r="AA69" s="48">
        <f t="shared" ref="AA69:AA132" si="70">CD69</f>
        <v>96990.214186705009</v>
      </c>
      <c r="AB69" s="47">
        <f t="shared" si="53"/>
        <v>0</v>
      </c>
      <c r="AC69" s="47">
        <f t="shared" ref="AC69:AC132" si="71">V69+X69+Z69+AB69</f>
        <v>58094.953838255722</v>
      </c>
      <c r="AD69" s="47">
        <f t="shared" ref="AD69:AD132" si="72">IF(ISBLANK(D69)," ",S69-AC69)</f>
        <v>38895.260348449287</v>
      </c>
      <c r="AE69" s="47">
        <f t="shared" ref="AE69:AE121" si="73">AD69/E69</f>
        <v>42.625877113415399</v>
      </c>
      <c r="AF69" s="49">
        <f t="shared" ref="AF69:AF132" si="74">1-AD69/S69</f>
        <v>0.59897747752596597</v>
      </c>
      <c r="AG69" s="47">
        <f>IF(ISBLANK($D69),"",S69*_xlfn.XLOOKUP(Q69,DATA!$B$24:$B$25,DATA!$C$24:$C$25,"error",0,1)/1000)</f>
        <v>12.99344270042322</v>
      </c>
      <c r="AH69" s="47">
        <f>IF(ISBLANK($D69),"",V69*_xlfn.XLOOKUP(Q69,DATA!$B$24:$B$25,DATA!$C$24:$C$25,"error",0,1)/1000)</f>
        <v>4.7704835230478091</v>
      </c>
      <c r="AI69" s="47">
        <f>IF(ISBLANK($D69),"",X69*_xlfn.XLOOKUP(Q69,DATA!$B$24:$B$25,DATA!$C$24:$C$25,"error",0,1)/1000)</f>
        <v>1.6912037368099568</v>
      </c>
      <c r="AJ69" s="47">
        <f>IF(ISBLANK($D69),"",Z69*_xlfn.XLOOKUP(Q69,DATA!$B$24:$B$25,DATA!$C$24:$C$25,"error",0,1)/1000)</f>
        <v>1.3210922732199097</v>
      </c>
      <c r="AK69" s="47">
        <f>IF(ISBLANK($D69),"",AB69*_xlfn.XLOOKUP(Q69,DATA!$B$24:$B$25,DATA!$C$24:$C$25,"error",0,1)/1000)</f>
        <v>0</v>
      </c>
      <c r="AL69" s="47">
        <f t="shared" si="54"/>
        <v>7.7827795330776759</v>
      </c>
      <c r="AM69" s="47">
        <f t="shared" si="55"/>
        <v>5.2106631673455439</v>
      </c>
      <c r="AN69" s="47">
        <f t="shared" ref="AN69:AN132" si="75">IF(ISBLANK($D69),"",$S69*0.0135790158248428/1000)</f>
        <v>1.3170316532961599</v>
      </c>
      <c r="AO69" s="47">
        <f t="shared" ref="AO69:AO132" si="76">IF(ISBLANK($D69),"",$V69*0.0135790158248428/1000)</f>
        <v>0.48354219480085142</v>
      </c>
      <c r="AP69" s="47">
        <f t="shared" ref="AP69:AP132" si="77">IF(ISBLANK($D69),"",$X69*0.0135790158248428/1000)</f>
        <v>0.17142253249624995</v>
      </c>
      <c r="AQ69" s="47">
        <f t="shared" ref="AQ69:AQ132" si="78">IF(ISBLANK($D69),"",$Z69*0.0135790158248428/1000)</f>
        <v>0.13390757021608501</v>
      </c>
      <c r="AR69" s="47">
        <f t="shared" ref="AR69:AR132" si="79">IF(ISBLANK($D69),"",$AB69*0.0135790158248428/1000)</f>
        <v>0</v>
      </c>
      <c r="AS69" s="47">
        <f t="shared" ref="AS69:AS132" si="80">IF(ISBLANK($D69),"",$AC69*0.0135790158248428/1000)</f>
        <v>0.78887229751318633</v>
      </c>
      <c r="AT69" s="47">
        <f t="shared" ref="AT69:AT132" si="81">IF(ISBLANK($D69),"",AN69-AS69)</f>
        <v>0.52815935578297357</v>
      </c>
      <c r="AU69" s="47">
        <f t="shared" ref="AU69:AU132" si="82">IF(ISBLANK($D69),"",$S69*0.000738514285714286/1000)</f>
        <v>7.1628658751370047E-2</v>
      </c>
      <c r="AV69" s="47">
        <f t="shared" ref="AV69:AV132" si="83">IF(ISBLANK($D69),"",$V69*0.000738514285714286/1000)</f>
        <v>2.6298137008777141E-2</v>
      </c>
      <c r="AW69" s="47">
        <f t="shared" ref="AW69:AW132" si="84">IF(ISBLANK($D69),"",$X69*0.000738514285714286/1000)</f>
        <v>9.3230607265506731E-3</v>
      </c>
      <c r="AX69" s="47">
        <f t="shared" ref="AX69:AX132" si="85">IF(ISBLANK($D69),"",$Z69*0.000738514285714286/1000)</f>
        <v>7.2827556021360252E-3</v>
      </c>
      <c r="AY69" s="47">
        <f t="shared" ref="AY69:AY132" si="86">IF(ISBLANK($D69),"",$AB69*0.000738514285714286/1000)</f>
        <v>0</v>
      </c>
      <c r="AZ69" s="47">
        <f t="shared" ref="AZ69:AZ132" si="87">IF(ISBLANK($D69),"",$AC69*0.000738514285714286/1000)</f>
        <v>4.2903953337463836E-2</v>
      </c>
      <c r="BA69" s="47">
        <f t="shared" ref="BA69:BA132" si="88">IF(ISBLANK($D69),"",AU69-AZ69)</f>
        <v>2.8724705413906211E-2</v>
      </c>
      <c r="BB69" s="23">
        <f>IF(V69&gt;0,J69*DATA!$C$4,0)</f>
        <v>60548.799999999988</v>
      </c>
      <c r="BC69" s="23">
        <f>IF(X69&gt;0,N69*_xlfn.XLOOKUP(Burgas!O69,DATA!$B$5:$B$6,DATA!$C$5:$C$6,"error",0,1),0)</f>
        <v>9581.0399999999991</v>
      </c>
      <c r="BD69" s="23">
        <f>IF(Z69&gt;0,(L69-M69)*DATA!$C$7,"0,00 ")</f>
        <v>27942</v>
      </c>
      <c r="BE69" s="23">
        <f>IF(G69="basement",D69*DATA!$C$8,IF(G69="ground",0,"error"))</f>
        <v>0</v>
      </c>
      <c r="BF69" s="23">
        <f t="shared" ref="BF69:BF132" si="89">BB69+BC69+BD69+BE69</f>
        <v>98071.839999999982</v>
      </c>
      <c r="BG69" s="23">
        <v>1.48</v>
      </c>
      <c r="BH69" s="23">
        <v>2.4998196496049467</v>
      </c>
      <c r="BI69" s="23">
        <f t="shared" ref="BI69:BI132" si="90">IF(G69="ground",0.57,IF(G69="basement",0.85,"error"))</f>
        <v>0.56999999999999995</v>
      </c>
      <c r="BJ69" s="23">
        <v>2.33</v>
      </c>
      <c r="BK69" s="23">
        <f t="shared" ref="BK69:BK132" si="91">IF(K69="N",1/((1/BG69)+0.15/0.038),BG69)</f>
        <v>0.21630769230769231</v>
      </c>
      <c r="BL69" s="23">
        <f t="shared" ref="BL69:BL132" si="92">IF(O69="sloped",1/(1/BJ69+0.15/0.04),IF(O69="flat",1/(1/BJ69+0.15/0.034),"error"))</f>
        <v>0.23928112965340181</v>
      </c>
      <c r="BM69" s="5">
        <v>1.1000000000000001</v>
      </c>
      <c r="BN69" s="5">
        <f t="shared" ref="BN69:BN132" si="93">IF(BI69=0.85,1/(1/BI69+0.05/0.038),BI69)</f>
        <v>0.56999999999999995</v>
      </c>
      <c r="BO69" s="50"/>
      <c r="BP69" s="48">
        <f t="shared" si="56"/>
        <v>3897.0499999999997</v>
      </c>
      <c r="BQ69" s="51">
        <f t="shared" si="57"/>
        <v>6</v>
      </c>
      <c r="BR69" s="47">
        <f t="shared" ref="BR69:BR132" si="94">0.32*BP69</f>
        <v>1247.056</v>
      </c>
      <c r="BS69" s="46">
        <f t="shared" si="58"/>
        <v>20.5</v>
      </c>
      <c r="BT69" s="46">
        <f t="shared" ref="BT69:BT132" si="95">IF(BQ69&lt;=3,0.76*BP69,0.8*BP69)</f>
        <v>3117.64</v>
      </c>
      <c r="BU69" s="46">
        <f t="shared" si="59"/>
        <v>84.163670762500004</v>
      </c>
      <c r="BV69" s="46">
        <f t="shared" si="60"/>
        <v>53.263360977884624</v>
      </c>
      <c r="BW69" s="46">
        <f t="shared" si="61"/>
        <v>73.209074834467259</v>
      </c>
      <c r="BX69" s="46">
        <f t="shared" si="62"/>
        <v>75.606433262499976</v>
      </c>
      <c r="BY69" s="46">
        <f t="shared" si="63"/>
        <v>84.163670762500004</v>
      </c>
      <c r="BZ69" s="46">
        <f t="shared" si="48"/>
        <v>96990.214186705009</v>
      </c>
      <c r="CA69" s="46">
        <f t="shared" si="48"/>
        <v>61380.697190914245</v>
      </c>
      <c r="CB69" s="46">
        <f t="shared" si="48"/>
        <v>84366.13783924008</v>
      </c>
      <c r="CC69" s="46">
        <f t="shared" si="48"/>
        <v>87128.853691704979</v>
      </c>
      <c r="CD69" s="46">
        <f t="shared" si="48"/>
        <v>96990.214186705009</v>
      </c>
    </row>
    <row r="70" spans="1:82" s="52" customFormat="1" ht="15" customHeight="1" x14ac:dyDescent="0.35">
      <c r="A70" s="39">
        <v>67</v>
      </c>
      <c r="B70" s="40" t="s">
        <v>125</v>
      </c>
      <c r="C70" s="40" t="s">
        <v>192</v>
      </c>
      <c r="D70" s="41">
        <v>174.9</v>
      </c>
      <c r="E70" s="41">
        <f t="shared" si="64"/>
        <v>839.5200000000001</v>
      </c>
      <c r="F70" s="41">
        <v>54</v>
      </c>
      <c r="G70" s="42" t="s">
        <v>118</v>
      </c>
      <c r="H70" s="43">
        <v>6</v>
      </c>
      <c r="I70" s="44">
        <v>20.5</v>
      </c>
      <c r="J70" s="41">
        <f t="shared" si="65"/>
        <v>885.6</v>
      </c>
      <c r="K70" s="42" t="s">
        <v>121</v>
      </c>
      <c r="L70" s="44">
        <v>221.4</v>
      </c>
      <c r="M70" s="44">
        <v>221.4</v>
      </c>
      <c r="N70" s="41">
        <v>183.64500000000001</v>
      </c>
      <c r="O70" s="45" t="s">
        <v>69</v>
      </c>
      <c r="P70" s="45" t="s">
        <v>121</v>
      </c>
      <c r="Q70" s="45" t="s">
        <v>122</v>
      </c>
      <c r="R70" s="45" t="s">
        <v>864</v>
      </c>
      <c r="S70" s="46">
        <f t="shared" si="66"/>
        <v>37005.277532370012</v>
      </c>
      <c r="T70" s="46">
        <f t="shared" si="49"/>
        <v>44.079089875607501</v>
      </c>
      <c r="U70" s="47">
        <f t="shared" si="67"/>
        <v>37005.277532370012</v>
      </c>
      <c r="V70" s="47">
        <f t="shared" si="50"/>
        <v>0</v>
      </c>
      <c r="W70" s="47">
        <f t="shared" si="68"/>
        <v>36452.78625420083</v>
      </c>
      <c r="X70" s="47">
        <f t="shared" si="51"/>
        <v>552.4912781691819</v>
      </c>
      <c r="Y70" s="48">
        <f t="shared" si="69"/>
        <v>37005.277532370012</v>
      </c>
      <c r="Z70" s="47">
        <f t="shared" si="52"/>
        <v>0</v>
      </c>
      <c r="AA70" s="48">
        <f t="shared" si="70"/>
        <v>37005.277532370012</v>
      </c>
      <c r="AB70" s="47">
        <f t="shared" si="53"/>
        <v>0</v>
      </c>
      <c r="AC70" s="47">
        <f t="shared" si="71"/>
        <v>552.4912781691819</v>
      </c>
      <c r="AD70" s="47">
        <f t="shared" si="72"/>
        <v>36452.78625420083</v>
      </c>
      <c r="AE70" s="47">
        <f t="shared" si="73"/>
        <v>43.420986104203386</v>
      </c>
      <c r="AF70" s="49">
        <f t="shared" si="74"/>
        <v>1.4930067142069015E-2</v>
      </c>
      <c r="AG70" s="47">
        <f>IF(ISBLANK($D70),"",S70*_xlfn.XLOOKUP(Q70,DATA!$B$24:$B$25,DATA!$C$24:$C$25,"error",0,1)/1000)</f>
        <v>4.9574687226128225</v>
      </c>
      <c r="AH70" s="47">
        <f>IF(ISBLANK($D70),"",V70*_xlfn.XLOOKUP(Q70,DATA!$B$24:$B$25,DATA!$C$24:$C$25,"error",0,1)/1000)</f>
        <v>0</v>
      </c>
      <c r="AI70" s="47">
        <f>IF(ISBLANK($D70),"",X70*_xlfn.XLOOKUP(Q70,DATA!$B$24:$B$25,DATA!$C$24:$C$25,"error",0,1)/1000)</f>
        <v>7.4015340883316502E-2</v>
      </c>
      <c r="AJ70" s="47">
        <f>IF(ISBLANK($D70),"",Z70*_xlfn.XLOOKUP(Q70,DATA!$B$24:$B$25,DATA!$C$24:$C$25,"error",0,1)/1000)</f>
        <v>0</v>
      </c>
      <c r="AK70" s="47">
        <f>IF(ISBLANK($D70),"",AB70*_xlfn.XLOOKUP(Q70,DATA!$B$24:$B$25,DATA!$C$24:$C$25,"error",0,1)/1000)</f>
        <v>0</v>
      </c>
      <c r="AL70" s="47">
        <f t="shared" si="54"/>
        <v>7.4015340883316502E-2</v>
      </c>
      <c r="AM70" s="47">
        <f t="shared" si="55"/>
        <v>4.883453381729506</v>
      </c>
      <c r="AN70" s="47">
        <f t="shared" si="75"/>
        <v>0.50249524921475208</v>
      </c>
      <c r="AO70" s="47">
        <f t="shared" si="76"/>
        <v>0</v>
      </c>
      <c r="AP70" s="47">
        <f t="shared" si="77"/>
        <v>7.5022878093469461E-3</v>
      </c>
      <c r="AQ70" s="47">
        <f t="shared" si="78"/>
        <v>0</v>
      </c>
      <c r="AR70" s="47">
        <f t="shared" si="79"/>
        <v>0</v>
      </c>
      <c r="AS70" s="47">
        <f t="shared" si="80"/>
        <v>7.5022878093469461E-3</v>
      </c>
      <c r="AT70" s="47">
        <f t="shared" si="81"/>
        <v>0.49499296140540516</v>
      </c>
      <c r="AU70" s="47">
        <f t="shared" si="82"/>
        <v>2.7328926104477156E-2</v>
      </c>
      <c r="AV70" s="47">
        <f t="shared" si="83"/>
        <v>0</v>
      </c>
      <c r="AW70" s="47">
        <f t="shared" si="84"/>
        <v>4.0802270166048624E-4</v>
      </c>
      <c r="AX70" s="47">
        <f t="shared" si="85"/>
        <v>0</v>
      </c>
      <c r="AY70" s="47">
        <f t="shared" si="86"/>
        <v>0</v>
      </c>
      <c r="AZ70" s="47">
        <f t="shared" si="87"/>
        <v>4.0802270166048624E-4</v>
      </c>
      <c r="BA70" s="47">
        <f t="shared" si="88"/>
        <v>2.6920903402816668E-2</v>
      </c>
      <c r="BB70" s="23">
        <f>IF(V70&gt;0,J70*DATA!$C$4,0)</f>
        <v>0</v>
      </c>
      <c r="BC70" s="23">
        <f>IF(X70&gt;0,N70*_xlfn.XLOOKUP(Burgas!O70,DATA!$B$5:$B$6,DATA!$C$5:$C$6,"error",0,1),0)</f>
        <v>8814.9600000000009</v>
      </c>
      <c r="BD70" s="23" t="str">
        <f>IF(Z70&gt;0,(L70-M70)*DATA!$C$7,"0,00 ")</f>
        <v xml:space="preserve">0,00 </v>
      </c>
      <c r="BE70" s="23">
        <f>IF(G70="basement",D70*DATA!$C$8,IF(G70="ground",0,"error"))</f>
        <v>0</v>
      </c>
      <c r="BF70" s="23">
        <f t="shared" si="89"/>
        <v>8814.9600000000009</v>
      </c>
      <c r="BG70" s="23">
        <v>0.25</v>
      </c>
      <c r="BH70" s="23">
        <v>1.1000000000000001</v>
      </c>
      <c r="BI70" s="23">
        <f t="shared" si="90"/>
        <v>0.56999999999999995</v>
      </c>
      <c r="BJ70" s="23">
        <v>0.22</v>
      </c>
      <c r="BK70" s="23">
        <f t="shared" si="91"/>
        <v>0.25</v>
      </c>
      <c r="BL70" s="23">
        <f t="shared" si="92"/>
        <v>0.12054794520547943</v>
      </c>
      <c r="BM70" s="5">
        <v>1.1000000000000001</v>
      </c>
      <c r="BN70" s="5">
        <f t="shared" si="93"/>
        <v>0.56999999999999995</v>
      </c>
      <c r="BO70" s="50"/>
      <c r="BP70" s="48">
        <f t="shared" si="56"/>
        <v>3585.4500000000003</v>
      </c>
      <c r="BQ70" s="51">
        <f t="shared" si="57"/>
        <v>6</v>
      </c>
      <c r="BR70" s="47">
        <f t="shared" si="94"/>
        <v>1147.3440000000001</v>
      </c>
      <c r="BS70" s="46">
        <f t="shared" si="58"/>
        <v>20.5</v>
      </c>
      <c r="BT70" s="46">
        <f t="shared" si="95"/>
        <v>2868.3600000000006</v>
      </c>
      <c r="BU70" s="46">
        <f t="shared" si="59"/>
        <v>32.111486925000008</v>
      </c>
      <c r="BV70" s="46">
        <f t="shared" si="60"/>
        <v>32.111486925000008</v>
      </c>
      <c r="BW70" s="46">
        <f t="shared" si="61"/>
        <v>31.632060269178087</v>
      </c>
      <c r="BX70" s="46">
        <f t="shared" si="62"/>
        <v>32.111486925000008</v>
      </c>
      <c r="BY70" s="46">
        <f t="shared" si="63"/>
        <v>32.111486925000008</v>
      </c>
      <c r="BZ70" s="46">
        <f t="shared" si="48"/>
        <v>37005.277532370012</v>
      </c>
      <c r="CA70" s="46">
        <f t="shared" si="48"/>
        <v>37005.277532370012</v>
      </c>
      <c r="CB70" s="46">
        <f t="shared" si="48"/>
        <v>36452.78625420083</v>
      </c>
      <c r="CC70" s="46">
        <f t="shared" si="48"/>
        <v>37005.277532370012</v>
      </c>
      <c r="CD70" s="46">
        <f t="shared" si="48"/>
        <v>37005.277532370012</v>
      </c>
    </row>
    <row r="71" spans="1:82" s="52" customFormat="1" ht="15" customHeight="1" x14ac:dyDescent="0.35">
      <c r="A71" s="39">
        <v>68</v>
      </c>
      <c r="B71" s="40" t="s">
        <v>125</v>
      </c>
      <c r="C71" s="40" t="s">
        <v>193</v>
      </c>
      <c r="D71" s="41">
        <v>127.9</v>
      </c>
      <c r="E71" s="41">
        <f t="shared" si="64"/>
        <v>716.24</v>
      </c>
      <c r="F71" s="41">
        <v>45.4</v>
      </c>
      <c r="G71" s="42" t="s">
        <v>118</v>
      </c>
      <c r="H71" s="43">
        <v>7</v>
      </c>
      <c r="I71" s="44">
        <v>22.25</v>
      </c>
      <c r="J71" s="41">
        <f t="shared" si="65"/>
        <v>808.12</v>
      </c>
      <c r="K71" s="42" t="s">
        <v>121</v>
      </c>
      <c r="L71" s="44">
        <v>202.03</v>
      </c>
      <c r="M71" s="44">
        <v>202.03</v>
      </c>
      <c r="N71" s="41">
        <v>134.29500000000002</v>
      </c>
      <c r="O71" s="45" t="s">
        <v>69</v>
      </c>
      <c r="P71" s="45" t="s">
        <v>121</v>
      </c>
      <c r="Q71" s="45" t="s">
        <v>122</v>
      </c>
      <c r="R71" s="45" t="s">
        <v>864</v>
      </c>
      <c r="S71" s="46">
        <f t="shared" si="66"/>
        <v>30837.837859570009</v>
      </c>
      <c r="T71" s="46">
        <f t="shared" si="49"/>
        <v>43.055174047204858</v>
      </c>
      <c r="U71" s="47">
        <f t="shared" si="67"/>
        <v>30837.837859570009</v>
      </c>
      <c r="V71" s="47">
        <f t="shared" si="50"/>
        <v>0</v>
      </c>
      <c r="W71" s="47">
        <f t="shared" si="68"/>
        <v>30433.814792229594</v>
      </c>
      <c r="X71" s="47">
        <f t="shared" si="51"/>
        <v>404.02306734041485</v>
      </c>
      <c r="Y71" s="48">
        <f t="shared" si="69"/>
        <v>30837.837859570009</v>
      </c>
      <c r="Z71" s="47">
        <f t="shared" si="52"/>
        <v>0</v>
      </c>
      <c r="AA71" s="48">
        <f t="shared" si="70"/>
        <v>30837.837859570009</v>
      </c>
      <c r="AB71" s="47">
        <f t="shared" si="53"/>
        <v>0</v>
      </c>
      <c r="AC71" s="47">
        <f t="shared" si="71"/>
        <v>404.02306734041485</v>
      </c>
      <c r="AD71" s="47">
        <f t="shared" si="72"/>
        <v>30433.814792229594</v>
      </c>
      <c r="AE71" s="47">
        <f t="shared" si="73"/>
        <v>42.491085100287044</v>
      </c>
      <c r="AF71" s="49">
        <f t="shared" si="74"/>
        <v>1.3101536793216906E-2</v>
      </c>
      <c r="AG71" s="47">
        <f>IF(ISBLANK($D71),"",S71*_xlfn.XLOOKUP(Q71,DATA!$B$24:$B$25,DATA!$C$24:$C$25,"error",0,1)/1000)</f>
        <v>4.1312382140113835</v>
      </c>
      <c r="AH71" s="47">
        <f>IF(ISBLANK($D71),"",V71*_xlfn.XLOOKUP(Q71,DATA!$B$24:$B$25,DATA!$C$24:$C$25,"error",0,1)/1000)</f>
        <v>0</v>
      </c>
      <c r="AI71" s="47">
        <f>IF(ISBLANK($D71),"",X71*_xlfn.XLOOKUP(Q71,DATA!$B$24:$B$25,DATA!$C$24:$C$25,"error",0,1)/1000)</f>
        <v>5.4125569462413994E-2</v>
      </c>
      <c r="AJ71" s="47">
        <f>IF(ISBLANK($D71),"",Z71*_xlfn.XLOOKUP(Q71,DATA!$B$24:$B$25,DATA!$C$24:$C$25,"error",0,1)/1000)</f>
        <v>0</v>
      </c>
      <c r="AK71" s="47">
        <f>IF(ISBLANK($D71),"",AB71*_xlfn.XLOOKUP(Q71,DATA!$B$24:$B$25,DATA!$C$24:$C$25,"error",0,1)/1000)</f>
        <v>0</v>
      </c>
      <c r="AL71" s="47">
        <f t="shared" si="54"/>
        <v>5.4125569462413994E-2</v>
      </c>
      <c r="AM71" s="47">
        <f t="shared" si="55"/>
        <v>4.0771126445489694</v>
      </c>
      <c r="AN71" s="47">
        <f t="shared" si="75"/>
        <v>0.41874748829903757</v>
      </c>
      <c r="AO71" s="47">
        <f t="shared" si="76"/>
        <v>0</v>
      </c>
      <c r="AP71" s="47">
        <f t="shared" si="77"/>
        <v>5.4862356250170215E-3</v>
      </c>
      <c r="AQ71" s="47">
        <f t="shared" si="78"/>
        <v>0</v>
      </c>
      <c r="AR71" s="47">
        <f t="shared" si="79"/>
        <v>0</v>
      </c>
      <c r="AS71" s="47">
        <f t="shared" si="80"/>
        <v>5.4862356250170215E-3</v>
      </c>
      <c r="AT71" s="47">
        <f t="shared" si="81"/>
        <v>0.41326125267402053</v>
      </c>
      <c r="AU71" s="47">
        <f t="shared" si="82"/>
        <v>2.2774183799833314E-2</v>
      </c>
      <c r="AV71" s="47">
        <f t="shared" si="83"/>
        <v>0</v>
      </c>
      <c r="AW71" s="47">
        <f t="shared" si="84"/>
        <v>2.9837680698900138E-4</v>
      </c>
      <c r="AX71" s="47">
        <f t="shared" si="85"/>
        <v>0</v>
      </c>
      <c r="AY71" s="47">
        <f t="shared" si="86"/>
        <v>0</v>
      </c>
      <c r="AZ71" s="47">
        <f t="shared" si="87"/>
        <v>2.9837680698900138E-4</v>
      </c>
      <c r="BA71" s="47">
        <f t="shared" si="88"/>
        <v>2.2475806992844311E-2</v>
      </c>
      <c r="BB71" s="23">
        <f>IF(V71&gt;0,J71*DATA!$C$4,0)</f>
        <v>0</v>
      </c>
      <c r="BC71" s="23">
        <f>IF(X71&gt;0,N71*_xlfn.XLOOKUP(Burgas!O71,DATA!$B$5:$B$6,DATA!$C$5:$C$6,"error",0,1),0)</f>
        <v>6446.1600000000008</v>
      </c>
      <c r="BD71" s="23" t="str">
        <f>IF(Z71&gt;0,(L71-M71)*DATA!$C$7,"0,00 ")</f>
        <v xml:space="preserve">0,00 </v>
      </c>
      <c r="BE71" s="23">
        <f>IF(G71="basement",D71*DATA!$C$8,IF(G71="ground",0,"error"))</f>
        <v>0</v>
      </c>
      <c r="BF71" s="23">
        <f t="shared" si="89"/>
        <v>6446.1600000000008</v>
      </c>
      <c r="BG71" s="23">
        <v>0.25</v>
      </c>
      <c r="BH71" s="23">
        <v>1.1000000000000001</v>
      </c>
      <c r="BI71" s="23">
        <f t="shared" si="90"/>
        <v>0.56999999999999995</v>
      </c>
      <c r="BJ71" s="23">
        <v>0.22</v>
      </c>
      <c r="BK71" s="23">
        <f t="shared" si="91"/>
        <v>0.25</v>
      </c>
      <c r="BL71" s="23">
        <f t="shared" si="92"/>
        <v>0.12054794520547943</v>
      </c>
      <c r="BM71" s="5">
        <v>1.1000000000000001</v>
      </c>
      <c r="BN71" s="5">
        <f t="shared" si="93"/>
        <v>0.56999999999999995</v>
      </c>
      <c r="BO71" s="50"/>
      <c r="BP71" s="48">
        <f t="shared" si="56"/>
        <v>2845.7750000000001</v>
      </c>
      <c r="BQ71" s="51">
        <f t="shared" si="57"/>
        <v>7</v>
      </c>
      <c r="BR71" s="47">
        <f t="shared" si="94"/>
        <v>910.64800000000002</v>
      </c>
      <c r="BS71" s="46">
        <f t="shared" si="58"/>
        <v>22.25</v>
      </c>
      <c r="BT71" s="46">
        <f t="shared" si="95"/>
        <v>2276.6200000000003</v>
      </c>
      <c r="BU71" s="46">
        <f t="shared" si="59"/>
        <v>26.759664925000006</v>
      </c>
      <c r="BV71" s="46">
        <f t="shared" si="60"/>
        <v>26.759664925000006</v>
      </c>
      <c r="BW71" s="46">
        <f t="shared" si="61"/>
        <v>26.40907219041096</v>
      </c>
      <c r="BX71" s="46">
        <f t="shared" si="62"/>
        <v>26.759664925000006</v>
      </c>
      <c r="BY71" s="46">
        <f t="shared" si="63"/>
        <v>26.759664925000006</v>
      </c>
      <c r="BZ71" s="46">
        <f t="shared" ref="BZ71:CD121" si="96">BU71*1152.4</f>
        <v>30837.837859570009</v>
      </c>
      <c r="CA71" s="46">
        <f t="shared" si="96"/>
        <v>30837.837859570009</v>
      </c>
      <c r="CB71" s="46">
        <f t="shared" si="96"/>
        <v>30433.814792229594</v>
      </c>
      <c r="CC71" s="46">
        <f t="shared" si="96"/>
        <v>30837.837859570009</v>
      </c>
      <c r="CD71" s="46">
        <f t="shared" si="96"/>
        <v>30837.837859570009</v>
      </c>
    </row>
    <row r="72" spans="1:82" s="52" customFormat="1" ht="15" customHeight="1" x14ac:dyDescent="0.35">
      <c r="A72" s="39">
        <v>69</v>
      </c>
      <c r="B72" s="40" t="s">
        <v>125</v>
      </c>
      <c r="C72" s="40" t="s">
        <v>194</v>
      </c>
      <c r="D72" s="41">
        <v>190.3</v>
      </c>
      <c r="E72" s="41">
        <f t="shared" si="64"/>
        <v>913.44</v>
      </c>
      <c r="F72" s="41">
        <v>51.4</v>
      </c>
      <c r="G72" s="42" t="s">
        <v>118</v>
      </c>
      <c r="H72" s="43">
        <v>6</v>
      </c>
      <c r="I72" s="44">
        <v>20.5</v>
      </c>
      <c r="J72" s="41">
        <f t="shared" si="65"/>
        <v>842.96</v>
      </c>
      <c r="K72" s="42" t="s">
        <v>120</v>
      </c>
      <c r="L72" s="44">
        <v>210.74</v>
      </c>
      <c r="M72" s="44">
        <v>168.6</v>
      </c>
      <c r="N72" s="41">
        <v>199.81500000000003</v>
      </c>
      <c r="O72" s="45" t="s">
        <v>69</v>
      </c>
      <c r="P72" s="45" t="s">
        <v>120</v>
      </c>
      <c r="Q72" s="45" t="s">
        <v>122</v>
      </c>
      <c r="R72" s="45" t="s">
        <v>864</v>
      </c>
      <c r="S72" s="46">
        <f t="shared" si="66"/>
        <v>84697.69622961503</v>
      </c>
      <c r="T72" s="46">
        <f t="shared" si="49"/>
        <v>92.723874835364143</v>
      </c>
      <c r="U72" s="47">
        <f t="shared" si="67"/>
        <v>52473.591060888866</v>
      </c>
      <c r="V72" s="47">
        <f t="shared" si="50"/>
        <v>32224.105168726164</v>
      </c>
      <c r="W72" s="47">
        <f t="shared" si="68"/>
        <v>72060.338371000747</v>
      </c>
      <c r="X72" s="47">
        <f t="shared" si="51"/>
        <v>12637.357858614283</v>
      </c>
      <c r="Y72" s="48">
        <f t="shared" si="69"/>
        <v>82466.87310711501</v>
      </c>
      <c r="Z72" s="47">
        <f t="shared" si="52"/>
        <v>2230.82312250002</v>
      </c>
      <c r="AA72" s="48">
        <f t="shared" si="70"/>
        <v>84697.69622961503</v>
      </c>
      <c r="AB72" s="47">
        <f t="shared" si="53"/>
        <v>0</v>
      </c>
      <c r="AC72" s="47">
        <f t="shared" si="71"/>
        <v>47092.286149840467</v>
      </c>
      <c r="AD72" s="47">
        <f t="shared" si="72"/>
        <v>37605.410079774563</v>
      </c>
      <c r="AE72" s="47">
        <f t="shared" si="73"/>
        <v>41.168998598457001</v>
      </c>
      <c r="AF72" s="49">
        <f t="shared" si="74"/>
        <v>0.55600433360281154</v>
      </c>
      <c r="AG72" s="47">
        <f>IF(ISBLANK($D72),"",S72*_xlfn.XLOOKUP(Q72,DATA!$B$24:$B$25,DATA!$C$24:$C$25,"error",0,1)/1000)</f>
        <v>11.346656691559389</v>
      </c>
      <c r="AH72" s="47">
        <f>IF(ISBLANK($D72),"",V72*_xlfn.XLOOKUP(Q72,DATA!$B$24:$B$25,DATA!$C$24:$C$25,"error",0,1)/1000)</f>
        <v>4.3169516388143929</v>
      </c>
      <c r="AI72" s="47">
        <f>IF(ISBLANK($D72),"",X72*_xlfn.XLOOKUP(Q72,DATA!$B$24:$B$25,DATA!$C$24:$C$25,"error",0,1)/1000)</f>
        <v>1.6929830148076523</v>
      </c>
      <c r="AJ72" s="47">
        <f>IF(ISBLANK($D72),"",Z72*_xlfn.XLOOKUP(Q72,DATA!$B$24:$B$25,DATA!$C$24:$C$25,"error",0,1)/1000)</f>
        <v>0.29885563878831506</v>
      </c>
      <c r="AK72" s="47">
        <f>IF(ISBLANK($D72),"",AB72*_xlfn.XLOOKUP(Q72,DATA!$B$24:$B$25,DATA!$C$24:$C$25,"error",0,1)/1000)</f>
        <v>0</v>
      </c>
      <c r="AL72" s="47">
        <f t="shared" si="54"/>
        <v>6.30879029241036</v>
      </c>
      <c r="AM72" s="47">
        <f t="shared" si="55"/>
        <v>5.0378663991490287</v>
      </c>
      <c r="AN72" s="47">
        <f t="shared" si="75"/>
        <v>1.1501113574296709</v>
      </c>
      <c r="AO72" s="47">
        <f t="shared" si="76"/>
        <v>0.43757163402753124</v>
      </c>
      <c r="AP72" s="47">
        <f t="shared" si="77"/>
        <v>0.17160288234632487</v>
      </c>
      <c r="AQ72" s="47">
        <f t="shared" si="78"/>
        <v>3.0292382482853E-2</v>
      </c>
      <c r="AR72" s="47">
        <f t="shared" si="79"/>
        <v>0</v>
      </c>
      <c r="AS72" s="47">
        <f t="shared" si="80"/>
        <v>0.63946689885670915</v>
      </c>
      <c r="AT72" s="47">
        <f t="shared" si="81"/>
        <v>0.5106444585729617</v>
      </c>
      <c r="AU72" s="47">
        <f t="shared" si="82"/>
        <v>6.255045863265972E-2</v>
      </c>
      <c r="AV72" s="47">
        <f t="shared" si="83"/>
        <v>2.3797962011463836E-2</v>
      </c>
      <c r="AW72" s="47">
        <f t="shared" si="84"/>
        <v>9.3328693122703473E-3</v>
      </c>
      <c r="AX72" s="47">
        <f t="shared" si="85"/>
        <v>1.6474947448680156E-3</v>
      </c>
      <c r="AY72" s="47">
        <f t="shared" si="86"/>
        <v>0</v>
      </c>
      <c r="AZ72" s="47">
        <f t="shared" si="87"/>
        <v>3.4778326068602199E-2</v>
      </c>
      <c r="BA72" s="47">
        <f t="shared" si="88"/>
        <v>2.7772132564057521E-2</v>
      </c>
      <c r="BB72" s="23">
        <f>IF(V72&gt;0,J72*DATA!$C$4,0)</f>
        <v>54792.4</v>
      </c>
      <c r="BC72" s="23">
        <f>IF(X72&gt;0,N72*_xlfn.XLOOKUP(Burgas!O72,DATA!$B$5:$B$6,DATA!$C$5:$C$6,"error",0,1),0)</f>
        <v>9591.1200000000008</v>
      </c>
      <c r="BD72" s="23">
        <f>IF(Z72&gt;0,(L72-M72)*DATA!$C$7,"0,00 ")</f>
        <v>6321.0000000000018</v>
      </c>
      <c r="BE72" s="23">
        <f>IF(G72="basement",D72*DATA!$C$8,IF(G72="ground",0,"error"))</f>
        <v>0</v>
      </c>
      <c r="BF72" s="23">
        <f t="shared" si="89"/>
        <v>70704.52</v>
      </c>
      <c r="BG72" s="23">
        <v>1.48</v>
      </c>
      <c r="BH72" s="23">
        <v>1.4499335674290599</v>
      </c>
      <c r="BI72" s="23">
        <f t="shared" si="90"/>
        <v>0.56999999999999995</v>
      </c>
      <c r="BJ72" s="23">
        <v>2.33</v>
      </c>
      <c r="BK72" s="23">
        <f t="shared" si="91"/>
        <v>0.21630769230769231</v>
      </c>
      <c r="BL72" s="23">
        <f t="shared" si="92"/>
        <v>0.23928112965340181</v>
      </c>
      <c r="BM72" s="5">
        <v>1.1000000000000001</v>
      </c>
      <c r="BN72" s="5">
        <f t="shared" si="93"/>
        <v>0.56999999999999995</v>
      </c>
      <c r="BO72" s="50"/>
      <c r="BP72" s="48">
        <f t="shared" si="56"/>
        <v>3901.15</v>
      </c>
      <c r="BQ72" s="51">
        <f t="shared" si="57"/>
        <v>6</v>
      </c>
      <c r="BR72" s="47">
        <f t="shared" si="94"/>
        <v>1248.3680000000002</v>
      </c>
      <c r="BS72" s="46">
        <f t="shared" si="58"/>
        <v>20.5</v>
      </c>
      <c r="BT72" s="46">
        <f t="shared" si="95"/>
        <v>3120.92</v>
      </c>
      <c r="BU72" s="46">
        <f t="shared" si="59"/>
        <v>73.496786037500016</v>
      </c>
      <c r="BV72" s="46">
        <f t="shared" si="60"/>
        <v>45.534181760576935</v>
      </c>
      <c r="BW72" s="46">
        <f t="shared" si="61"/>
        <v>62.530665021694496</v>
      </c>
      <c r="BX72" s="46">
        <f t="shared" si="62"/>
        <v>71.560979787500003</v>
      </c>
      <c r="BY72" s="46">
        <f t="shared" si="63"/>
        <v>73.496786037500016</v>
      </c>
      <c r="BZ72" s="46">
        <f t="shared" si="96"/>
        <v>84697.69622961503</v>
      </c>
      <c r="CA72" s="46">
        <f t="shared" si="96"/>
        <v>52473.591060888866</v>
      </c>
      <c r="CB72" s="46">
        <f t="shared" si="96"/>
        <v>72060.338371000747</v>
      </c>
      <c r="CC72" s="46">
        <f t="shared" si="96"/>
        <v>82466.87310711501</v>
      </c>
      <c r="CD72" s="46">
        <f t="shared" si="96"/>
        <v>84697.69622961503</v>
      </c>
    </row>
    <row r="73" spans="1:82" s="52" customFormat="1" ht="15" customHeight="1" x14ac:dyDescent="0.35">
      <c r="A73" s="39">
        <v>70</v>
      </c>
      <c r="B73" s="40" t="s">
        <v>125</v>
      </c>
      <c r="C73" s="40" t="s">
        <v>195</v>
      </c>
      <c r="D73" s="41">
        <v>119.4</v>
      </c>
      <c r="E73" s="41">
        <f t="shared" si="64"/>
        <v>573.12000000000012</v>
      </c>
      <c r="F73" s="41">
        <v>48.4</v>
      </c>
      <c r="G73" s="42" t="s">
        <v>118</v>
      </c>
      <c r="H73" s="43">
        <v>6</v>
      </c>
      <c r="I73" s="44">
        <v>20.5</v>
      </c>
      <c r="J73" s="41">
        <f t="shared" si="65"/>
        <v>793.76</v>
      </c>
      <c r="K73" s="42" t="s">
        <v>120</v>
      </c>
      <c r="L73" s="44">
        <v>198.44</v>
      </c>
      <c r="M73" s="44">
        <v>49.61</v>
      </c>
      <c r="N73" s="41">
        <v>125.37</v>
      </c>
      <c r="O73" s="45" t="s">
        <v>69</v>
      </c>
      <c r="P73" s="45" t="s">
        <v>120</v>
      </c>
      <c r="Q73" s="45" t="s">
        <v>122</v>
      </c>
      <c r="R73" s="45" t="s">
        <v>864</v>
      </c>
      <c r="S73" s="46">
        <f t="shared" si="66"/>
        <v>73682.426681220008</v>
      </c>
      <c r="T73" s="46">
        <f t="shared" si="49"/>
        <v>128.56369814562393</v>
      </c>
      <c r="U73" s="47">
        <f t="shared" si="67"/>
        <v>43339.105860863085</v>
      </c>
      <c r="V73" s="47">
        <f t="shared" si="50"/>
        <v>30343.320820356923</v>
      </c>
      <c r="W73" s="47">
        <f t="shared" si="68"/>
        <v>65753.364525053184</v>
      </c>
      <c r="X73" s="47">
        <f t="shared" si="51"/>
        <v>7929.0621561668231</v>
      </c>
      <c r="Y73" s="48">
        <f t="shared" si="69"/>
        <v>65803.608329970011</v>
      </c>
      <c r="Z73" s="47">
        <f t="shared" si="52"/>
        <v>7878.8183512499963</v>
      </c>
      <c r="AA73" s="48">
        <f t="shared" si="70"/>
        <v>73682.426681220008</v>
      </c>
      <c r="AB73" s="47">
        <f t="shared" si="53"/>
        <v>0</v>
      </c>
      <c r="AC73" s="47">
        <f t="shared" si="71"/>
        <v>46151.201327773742</v>
      </c>
      <c r="AD73" s="47">
        <f t="shared" si="72"/>
        <v>27531.225353446265</v>
      </c>
      <c r="AE73" s="47">
        <f t="shared" si="73"/>
        <v>48.037453506152744</v>
      </c>
      <c r="AF73" s="49">
        <f t="shared" si="74"/>
        <v>0.62635289588713627</v>
      </c>
      <c r="AG73" s="47">
        <f>IF(ISBLANK($D73),"",S73*_xlfn.XLOOKUP(Q73,DATA!$B$24:$B$25,DATA!$C$24:$C$25,"error",0,1)/1000)</f>
        <v>9.870979223405012</v>
      </c>
      <c r="AH73" s="47">
        <f>IF(ISBLANK($D73),"",V73*_xlfn.XLOOKUP(Q73,DATA!$B$24:$B$25,DATA!$C$24:$C$25,"error",0,1)/1000)</f>
        <v>4.0649894809069362</v>
      </c>
      <c r="AI73" s="47">
        <f>IF(ISBLANK($D73),"",X73*_xlfn.XLOOKUP(Q73,DATA!$B$24:$B$25,DATA!$C$24:$C$25,"error",0,1)/1000)</f>
        <v>1.0622289646244554</v>
      </c>
      <c r="AJ73" s="47">
        <f>IF(ISBLANK($D73),"",Z73*_xlfn.XLOOKUP(Q73,DATA!$B$24:$B$25,DATA!$C$24:$C$25,"error",0,1)/1000)</f>
        <v>1.0554979762900927</v>
      </c>
      <c r="AK73" s="47">
        <f>IF(ISBLANK($D73),"",AB73*_xlfn.XLOOKUP(Q73,DATA!$B$24:$B$25,DATA!$C$24:$C$25,"error",0,1)/1000)</f>
        <v>0</v>
      </c>
      <c r="AL73" s="47">
        <f t="shared" si="54"/>
        <v>6.1827164218214836</v>
      </c>
      <c r="AM73" s="47">
        <f t="shared" si="55"/>
        <v>3.6882628015835284</v>
      </c>
      <c r="AN73" s="47">
        <f t="shared" si="75"/>
        <v>1.000534837917106</v>
      </c>
      <c r="AO73" s="47">
        <f t="shared" si="76"/>
        <v>0.41203243359790864</v>
      </c>
      <c r="AP73" s="47">
        <f t="shared" si="77"/>
        <v>0.10766886049475145</v>
      </c>
      <c r="AQ73" s="47">
        <f t="shared" si="78"/>
        <v>0.10698659907268555</v>
      </c>
      <c r="AR73" s="47">
        <f t="shared" si="79"/>
        <v>0</v>
      </c>
      <c r="AS73" s="47">
        <f t="shared" si="80"/>
        <v>0.62668789316534568</v>
      </c>
      <c r="AT73" s="47">
        <f t="shared" si="81"/>
        <v>0.37384694475176028</v>
      </c>
      <c r="AU73" s="47">
        <f t="shared" si="82"/>
        <v>5.4415524710176438E-2</v>
      </c>
      <c r="AV73" s="47">
        <f t="shared" si="83"/>
        <v>2.2408975901845315E-2</v>
      </c>
      <c r="AW73" s="47">
        <f t="shared" si="84"/>
        <v>5.8557256746457178E-3</v>
      </c>
      <c r="AX73" s="47">
        <f t="shared" si="85"/>
        <v>5.8186199069459989E-3</v>
      </c>
      <c r="AY73" s="47">
        <f t="shared" si="86"/>
        <v>0</v>
      </c>
      <c r="AZ73" s="47">
        <f t="shared" si="87"/>
        <v>3.4083321483437033E-2</v>
      </c>
      <c r="BA73" s="47">
        <f t="shared" si="88"/>
        <v>2.0332203226739405E-2</v>
      </c>
      <c r="BB73" s="23">
        <f>IF(V73&gt;0,J73*DATA!$C$4,0)</f>
        <v>51594.400000000001</v>
      </c>
      <c r="BC73" s="23">
        <f>IF(X73&gt;0,N73*_xlfn.XLOOKUP(Burgas!O73,DATA!$B$5:$B$6,DATA!$C$5:$C$6,"error",0,1),0)</f>
        <v>6017.76</v>
      </c>
      <c r="BD73" s="23">
        <f>IF(Z73&gt;0,(L73-M73)*DATA!$C$7,"0,00 ")</f>
        <v>22324.499999999996</v>
      </c>
      <c r="BE73" s="23">
        <f>IF(G73="basement",D73*DATA!$C$8,IF(G73="ground",0,"error"))</f>
        <v>0</v>
      </c>
      <c r="BF73" s="23">
        <f t="shared" si="89"/>
        <v>79936.66</v>
      </c>
      <c r="BG73" s="23">
        <v>1.48</v>
      </c>
      <c r="BH73" s="23">
        <v>2.4125000000000001</v>
      </c>
      <c r="BI73" s="23">
        <f t="shared" si="90"/>
        <v>0.56999999999999995</v>
      </c>
      <c r="BJ73" s="23">
        <v>2.33</v>
      </c>
      <c r="BK73" s="23">
        <f t="shared" si="91"/>
        <v>0.21630769230769231</v>
      </c>
      <c r="BL73" s="23">
        <f t="shared" si="92"/>
        <v>0.23928112965340181</v>
      </c>
      <c r="BM73" s="5">
        <v>1.1000000000000001</v>
      </c>
      <c r="BN73" s="5">
        <f t="shared" si="93"/>
        <v>0.56999999999999995</v>
      </c>
      <c r="BO73" s="50"/>
      <c r="BP73" s="48">
        <f t="shared" si="56"/>
        <v>2447.7000000000003</v>
      </c>
      <c r="BQ73" s="51">
        <f t="shared" si="57"/>
        <v>6</v>
      </c>
      <c r="BR73" s="47">
        <f t="shared" si="94"/>
        <v>783.26400000000012</v>
      </c>
      <c r="BS73" s="46">
        <f t="shared" si="58"/>
        <v>20.5</v>
      </c>
      <c r="BT73" s="46">
        <f t="shared" si="95"/>
        <v>1958.1600000000003</v>
      </c>
      <c r="BU73" s="46">
        <f t="shared" si="59"/>
        <v>63.938239050000007</v>
      </c>
      <c r="BV73" s="46">
        <f t="shared" si="60"/>
        <v>37.607693388461541</v>
      </c>
      <c r="BW73" s="46">
        <f t="shared" si="61"/>
        <v>57.057761649646984</v>
      </c>
      <c r="BX73" s="46">
        <f t="shared" si="62"/>
        <v>57.101360925000002</v>
      </c>
      <c r="BY73" s="46">
        <f t="shared" si="63"/>
        <v>63.938239050000007</v>
      </c>
      <c r="BZ73" s="46">
        <f t="shared" si="96"/>
        <v>73682.426681220008</v>
      </c>
      <c r="CA73" s="46">
        <f t="shared" si="96"/>
        <v>43339.105860863085</v>
      </c>
      <c r="CB73" s="46">
        <f t="shared" si="96"/>
        <v>65753.364525053184</v>
      </c>
      <c r="CC73" s="46">
        <f t="shared" si="96"/>
        <v>65803.608329970011</v>
      </c>
      <c r="CD73" s="46">
        <f t="shared" si="96"/>
        <v>73682.426681220008</v>
      </c>
    </row>
    <row r="74" spans="1:82" s="52" customFormat="1" ht="15" customHeight="1" x14ac:dyDescent="0.35">
      <c r="A74" s="39">
        <v>71</v>
      </c>
      <c r="B74" s="40" t="s">
        <v>125</v>
      </c>
      <c r="C74" s="40" t="s">
        <v>196</v>
      </c>
      <c r="D74" s="41">
        <v>154.9</v>
      </c>
      <c r="E74" s="41">
        <f t="shared" si="64"/>
        <v>743.5200000000001</v>
      </c>
      <c r="F74" s="41">
        <v>51.2</v>
      </c>
      <c r="G74" s="42" t="s">
        <v>118</v>
      </c>
      <c r="H74" s="43">
        <v>6</v>
      </c>
      <c r="I74" s="44">
        <v>20.5</v>
      </c>
      <c r="J74" s="41">
        <f t="shared" si="65"/>
        <v>839.68000000000018</v>
      </c>
      <c r="K74" s="42" t="s">
        <v>120</v>
      </c>
      <c r="L74" s="44">
        <v>209.92</v>
      </c>
      <c r="M74" s="44">
        <v>73.5</v>
      </c>
      <c r="N74" s="41">
        <v>162.64500000000001</v>
      </c>
      <c r="O74" s="45" t="s">
        <v>69</v>
      </c>
      <c r="P74" s="45" t="s">
        <v>120</v>
      </c>
      <c r="Q74" s="45" t="s">
        <v>122</v>
      </c>
      <c r="R74" s="45" t="s">
        <v>864</v>
      </c>
      <c r="S74" s="46">
        <f t="shared" si="66"/>
        <v>82498.873901045023</v>
      </c>
      <c r="T74" s="46">
        <f t="shared" si="49"/>
        <v>110.95716847031017</v>
      </c>
      <c r="U74" s="47">
        <f t="shared" si="67"/>
        <v>50400.154355543469</v>
      </c>
      <c r="V74" s="47">
        <f t="shared" si="50"/>
        <v>32098.719545501554</v>
      </c>
      <c r="W74" s="47">
        <f t="shared" si="68"/>
        <v>72212.343515867135</v>
      </c>
      <c r="X74" s="47">
        <f t="shared" si="51"/>
        <v>10286.530385177888</v>
      </c>
      <c r="Y74" s="48">
        <f t="shared" si="69"/>
        <v>75277.020783545027</v>
      </c>
      <c r="Z74" s="47">
        <f t="shared" si="52"/>
        <v>7221.8531174999953</v>
      </c>
      <c r="AA74" s="48">
        <f t="shared" si="70"/>
        <v>82498.873901045023</v>
      </c>
      <c r="AB74" s="47">
        <f t="shared" si="53"/>
        <v>0</v>
      </c>
      <c r="AC74" s="47">
        <f t="shared" si="71"/>
        <v>49607.103048179437</v>
      </c>
      <c r="AD74" s="47">
        <f t="shared" si="72"/>
        <v>32891.770852865586</v>
      </c>
      <c r="AE74" s="47">
        <f t="shared" si="73"/>
        <v>44.237910012999762</v>
      </c>
      <c r="AF74" s="49">
        <f t="shared" si="74"/>
        <v>0.60130642640870113</v>
      </c>
      <c r="AG74" s="47">
        <f>IF(ISBLANK($D74),"",S74*_xlfn.XLOOKUP(Q74,DATA!$B$24:$B$25,DATA!$C$24:$C$25,"error",0,1)/1000)</f>
        <v>11.052088088177525</v>
      </c>
      <c r="AH74" s="47">
        <f>IF(ISBLANK($D74),"",V74*_xlfn.XLOOKUP(Q74,DATA!$B$24:$B$25,DATA!$C$24:$C$25,"error",0,1)/1000)</f>
        <v>4.3001541616205632</v>
      </c>
      <c r="AI74" s="47">
        <f>IF(ISBLANK($D74),"",X74*_xlfn.XLOOKUP(Q74,DATA!$B$24:$B$25,DATA!$C$24:$C$25,"error",0,1)/1000)</f>
        <v>1.3780508092154771</v>
      </c>
      <c r="AJ74" s="47">
        <f>IF(ISBLANK($D74),"",Z74*_xlfn.XLOOKUP(Q74,DATA!$B$24:$B$25,DATA!$C$24:$C$25,"error",0,1)/1000)</f>
        <v>0.9674866218201601</v>
      </c>
      <c r="AK74" s="47">
        <f>IF(ISBLANK($D74),"",AB74*_xlfn.XLOOKUP(Q74,DATA!$B$24:$B$25,DATA!$C$24:$C$25,"error",0,1)/1000)</f>
        <v>0</v>
      </c>
      <c r="AL74" s="47">
        <f t="shared" si="54"/>
        <v>6.6456915926561999</v>
      </c>
      <c r="AM74" s="47">
        <f t="shared" si="55"/>
        <v>4.4063964955213253</v>
      </c>
      <c r="AN74" s="47">
        <f t="shared" si="75"/>
        <v>1.1202535142340009</v>
      </c>
      <c r="AO74" s="47">
        <f t="shared" si="76"/>
        <v>0.43586902066555649</v>
      </c>
      <c r="AP74" s="47">
        <f t="shared" si="77"/>
        <v>0.13968095888305684</v>
      </c>
      <c r="AQ74" s="47">
        <f t="shared" si="78"/>
        <v>9.8065657767222744E-2</v>
      </c>
      <c r="AR74" s="47">
        <f t="shared" si="79"/>
        <v>0</v>
      </c>
      <c r="AS74" s="47">
        <f t="shared" si="80"/>
        <v>0.67361563731583596</v>
      </c>
      <c r="AT74" s="47">
        <f t="shared" si="81"/>
        <v>0.44663787691816492</v>
      </c>
      <c r="AU74" s="47">
        <f t="shared" si="82"/>
        <v>6.0926596931263219E-2</v>
      </c>
      <c r="AV74" s="47">
        <f t="shared" si="83"/>
        <v>2.3705362937489271E-2</v>
      </c>
      <c r="AW74" s="47">
        <f t="shared" si="84"/>
        <v>7.5967496398879472E-3</v>
      </c>
      <c r="AX74" s="47">
        <f t="shared" si="85"/>
        <v>5.3334416966039988E-3</v>
      </c>
      <c r="AY74" s="47">
        <f t="shared" si="86"/>
        <v>0</v>
      </c>
      <c r="AZ74" s="47">
        <f t="shared" si="87"/>
        <v>3.6635554273981213E-2</v>
      </c>
      <c r="BA74" s="47">
        <f t="shared" si="88"/>
        <v>2.4291042657282005E-2</v>
      </c>
      <c r="BB74" s="23">
        <f>IF(V74&gt;0,J74*DATA!$C$4,0)</f>
        <v>54579.200000000012</v>
      </c>
      <c r="BC74" s="23">
        <f>IF(X74&gt;0,N74*_xlfn.XLOOKUP(Burgas!O74,DATA!$B$5:$B$6,DATA!$C$5:$C$6,"error",0,1),0)</f>
        <v>7806.9600000000009</v>
      </c>
      <c r="BD74" s="23">
        <f>IF(Z74&gt;0,(L74-M74)*DATA!$C$7,"0,00 ")</f>
        <v>20462.999999999996</v>
      </c>
      <c r="BE74" s="23">
        <f>IF(G74="basement",D74*DATA!$C$8,IF(G74="ground",0,"error"))</f>
        <v>0</v>
      </c>
      <c r="BF74" s="23">
        <f t="shared" si="89"/>
        <v>82849.16</v>
      </c>
      <c r="BG74" s="23">
        <v>1.48</v>
      </c>
      <c r="BH74" s="23">
        <v>2.2372665777439025</v>
      </c>
      <c r="BI74" s="23">
        <f t="shared" si="90"/>
        <v>0.56999999999999995</v>
      </c>
      <c r="BJ74" s="23">
        <v>2.33</v>
      </c>
      <c r="BK74" s="23">
        <f t="shared" si="91"/>
        <v>0.21630769230769231</v>
      </c>
      <c r="BL74" s="23">
        <f t="shared" si="92"/>
        <v>0.23928112965340181</v>
      </c>
      <c r="BM74" s="5">
        <v>1.1000000000000001</v>
      </c>
      <c r="BN74" s="5">
        <f t="shared" si="93"/>
        <v>0.56999999999999995</v>
      </c>
      <c r="BO74" s="50"/>
      <c r="BP74" s="48">
        <f t="shared" si="56"/>
        <v>3175.4500000000003</v>
      </c>
      <c r="BQ74" s="51">
        <f t="shared" si="57"/>
        <v>6</v>
      </c>
      <c r="BR74" s="47">
        <f t="shared" si="94"/>
        <v>1016.1440000000001</v>
      </c>
      <c r="BS74" s="46">
        <f t="shared" si="58"/>
        <v>20.5</v>
      </c>
      <c r="BT74" s="46">
        <f t="shared" si="95"/>
        <v>2540.3600000000006</v>
      </c>
      <c r="BU74" s="46">
        <f t="shared" si="59"/>
        <v>71.588748612500012</v>
      </c>
      <c r="BV74" s="46">
        <f t="shared" si="60"/>
        <v>43.734948243269237</v>
      </c>
      <c r="BW74" s="46">
        <f t="shared" si="61"/>
        <v>62.662568132477553</v>
      </c>
      <c r="BX74" s="46">
        <f t="shared" si="62"/>
        <v>65.321954862500021</v>
      </c>
      <c r="BY74" s="46">
        <f t="shared" si="63"/>
        <v>71.588748612500012</v>
      </c>
      <c r="BZ74" s="46">
        <f t="shared" si="96"/>
        <v>82498.873901045023</v>
      </c>
      <c r="CA74" s="46">
        <f t="shared" si="96"/>
        <v>50400.154355543469</v>
      </c>
      <c r="CB74" s="46">
        <f t="shared" si="96"/>
        <v>72212.343515867135</v>
      </c>
      <c r="CC74" s="46">
        <f t="shared" si="96"/>
        <v>75277.020783545027</v>
      </c>
      <c r="CD74" s="46">
        <f t="shared" si="96"/>
        <v>82498.873901045023</v>
      </c>
    </row>
    <row r="75" spans="1:82" s="52" customFormat="1" ht="15" customHeight="1" x14ac:dyDescent="0.35">
      <c r="A75" s="39">
        <v>72</v>
      </c>
      <c r="B75" s="40" t="s">
        <v>125</v>
      </c>
      <c r="C75" s="40" t="s">
        <v>197</v>
      </c>
      <c r="D75" s="41">
        <v>191.3</v>
      </c>
      <c r="E75" s="41">
        <f t="shared" si="64"/>
        <v>918.24000000000012</v>
      </c>
      <c r="F75" s="41">
        <v>55.4</v>
      </c>
      <c r="G75" s="42" t="s">
        <v>118</v>
      </c>
      <c r="H75" s="43">
        <v>6</v>
      </c>
      <c r="I75" s="44">
        <v>20.5</v>
      </c>
      <c r="J75" s="41">
        <f t="shared" si="65"/>
        <v>908.56000000000006</v>
      </c>
      <c r="K75" s="42" t="s">
        <v>120</v>
      </c>
      <c r="L75" s="44">
        <v>227.14</v>
      </c>
      <c r="M75" s="44">
        <v>227.14</v>
      </c>
      <c r="N75" s="41">
        <v>200.86500000000001</v>
      </c>
      <c r="O75" s="45" t="s">
        <v>69</v>
      </c>
      <c r="P75" s="45" t="s">
        <v>120</v>
      </c>
      <c r="Q75" s="45" t="s">
        <v>122</v>
      </c>
      <c r="R75" s="45" t="s">
        <v>864</v>
      </c>
      <c r="S75" s="46">
        <f t="shared" si="66"/>
        <v>86147.736805165012</v>
      </c>
      <c r="T75" s="46">
        <f t="shared" si="49"/>
        <v>93.81832288417516</v>
      </c>
      <c r="U75" s="47">
        <f t="shared" si="67"/>
        <v>51415.919171946545</v>
      </c>
      <c r="V75" s="47">
        <f t="shared" si="50"/>
        <v>34731.817633218467</v>
      </c>
      <c r="W75" s="47">
        <f t="shared" si="68"/>
        <v>73443.971390803941</v>
      </c>
      <c r="X75" s="47">
        <f t="shared" si="51"/>
        <v>12703.765414361071</v>
      </c>
      <c r="Y75" s="48">
        <f t="shared" si="69"/>
        <v>86147.736805165012</v>
      </c>
      <c r="Z75" s="47">
        <f t="shared" si="52"/>
        <v>0</v>
      </c>
      <c r="AA75" s="48">
        <f t="shared" si="70"/>
        <v>86147.736805165012</v>
      </c>
      <c r="AB75" s="47">
        <f t="shared" si="53"/>
        <v>0</v>
      </c>
      <c r="AC75" s="47">
        <f t="shared" si="71"/>
        <v>47435.583047579537</v>
      </c>
      <c r="AD75" s="47">
        <f t="shared" si="72"/>
        <v>38712.153757585475</v>
      </c>
      <c r="AE75" s="47">
        <f t="shared" si="73"/>
        <v>42.159080150707297</v>
      </c>
      <c r="AF75" s="49">
        <f t="shared" si="74"/>
        <v>0.55063063531038137</v>
      </c>
      <c r="AG75" s="47">
        <f>IF(ISBLANK($D75),"",S75*_xlfn.XLOOKUP(Q75,DATA!$B$24:$B$25,DATA!$C$24:$C$25,"error",0,1)/1000)</f>
        <v>11.540913599740131</v>
      </c>
      <c r="AH75" s="47">
        <f>IF(ISBLANK($D75),"",V75*_xlfn.XLOOKUP(Q75,DATA!$B$24:$B$25,DATA!$C$24:$C$25,"error",0,1)/1000)</f>
        <v>4.6529011826909983</v>
      </c>
      <c r="AI75" s="47">
        <f>IF(ISBLANK($D75),"",X75*_xlfn.XLOOKUP(Q75,DATA!$B$24:$B$25,DATA!$C$24:$C$25,"error",0,1)/1000)</f>
        <v>1.7018794047961314</v>
      </c>
      <c r="AJ75" s="47">
        <f>IF(ISBLANK($D75),"",Z75*_xlfn.XLOOKUP(Q75,DATA!$B$24:$B$25,DATA!$C$24:$C$25,"error",0,1)/1000)</f>
        <v>0</v>
      </c>
      <c r="AK75" s="47">
        <f>IF(ISBLANK($D75),"",AB75*_xlfn.XLOOKUP(Q75,DATA!$B$24:$B$25,DATA!$C$24:$C$25,"error",0,1)/1000)</f>
        <v>0</v>
      </c>
      <c r="AL75" s="47">
        <f t="shared" si="54"/>
        <v>6.3547805874871299</v>
      </c>
      <c r="AM75" s="47">
        <f t="shared" si="55"/>
        <v>5.1861330122530012</v>
      </c>
      <c r="AN75" s="47">
        <f t="shared" si="75"/>
        <v>1.1698014813517281</v>
      </c>
      <c r="AO75" s="47">
        <f t="shared" si="76"/>
        <v>0.47162390126702775</v>
      </c>
      <c r="AP75" s="47">
        <f t="shared" si="77"/>
        <v>0.17250463159669963</v>
      </c>
      <c r="AQ75" s="47">
        <f t="shared" si="78"/>
        <v>0</v>
      </c>
      <c r="AR75" s="47">
        <f t="shared" si="79"/>
        <v>0</v>
      </c>
      <c r="AS75" s="47">
        <f t="shared" si="80"/>
        <v>0.6441285328637274</v>
      </c>
      <c r="AT75" s="47">
        <f t="shared" si="81"/>
        <v>0.52567294848800072</v>
      </c>
      <c r="AU75" s="47">
        <f t="shared" si="82"/>
        <v>6.362133431256875E-2</v>
      </c>
      <c r="AV75" s="47">
        <f t="shared" si="83"/>
        <v>2.5649943490955181E-2</v>
      </c>
      <c r="AW75" s="47">
        <f t="shared" si="84"/>
        <v>9.3819122408687165E-3</v>
      </c>
      <c r="AX75" s="47">
        <f t="shared" si="85"/>
        <v>0</v>
      </c>
      <c r="AY75" s="47">
        <f t="shared" si="86"/>
        <v>0</v>
      </c>
      <c r="AZ75" s="47">
        <f t="shared" si="87"/>
        <v>3.5031855731823894E-2</v>
      </c>
      <c r="BA75" s="47">
        <f t="shared" si="88"/>
        <v>2.8589478580744856E-2</v>
      </c>
      <c r="BB75" s="23">
        <f>IF(V75&gt;0,J75*DATA!$C$4,0)</f>
        <v>59056.4</v>
      </c>
      <c r="BC75" s="23">
        <f>IF(X75&gt;0,N75*_xlfn.XLOOKUP(Burgas!O75,DATA!$B$5:$B$6,DATA!$C$5:$C$6,"error",0,1),0)</f>
        <v>9641.52</v>
      </c>
      <c r="BD75" s="23" t="str">
        <f>IF(Z75&gt;0,(L75-M75)*DATA!$C$7,"0,00 ")</f>
        <v xml:space="preserve">0,00 </v>
      </c>
      <c r="BE75" s="23">
        <f>IF(G75="basement",D75*DATA!$C$8,IF(G75="ground",0,"error"))</f>
        <v>0</v>
      </c>
      <c r="BF75" s="23">
        <f t="shared" si="89"/>
        <v>68697.919999999998</v>
      </c>
      <c r="BG75" s="23">
        <v>1.48</v>
      </c>
      <c r="BH75" s="23">
        <v>1.1000000000000001</v>
      </c>
      <c r="BI75" s="23">
        <f t="shared" si="90"/>
        <v>0.56999999999999995</v>
      </c>
      <c r="BJ75" s="23">
        <v>2.33</v>
      </c>
      <c r="BK75" s="23">
        <f t="shared" si="91"/>
        <v>0.21630769230769231</v>
      </c>
      <c r="BL75" s="23">
        <f t="shared" si="92"/>
        <v>0.23928112965340181</v>
      </c>
      <c r="BM75" s="5">
        <v>1.1000000000000001</v>
      </c>
      <c r="BN75" s="5">
        <f t="shared" si="93"/>
        <v>0.56999999999999995</v>
      </c>
      <c r="BO75" s="50"/>
      <c r="BP75" s="48">
        <f t="shared" si="56"/>
        <v>3921.65</v>
      </c>
      <c r="BQ75" s="51">
        <f t="shared" si="57"/>
        <v>6</v>
      </c>
      <c r="BR75" s="47">
        <f t="shared" si="94"/>
        <v>1254.9280000000001</v>
      </c>
      <c r="BS75" s="46">
        <f t="shared" si="58"/>
        <v>20.5</v>
      </c>
      <c r="BT75" s="46">
        <f t="shared" si="95"/>
        <v>3137.32</v>
      </c>
      <c r="BU75" s="46">
        <f t="shared" si="59"/>
        <v>74.755064912500004</v>
      </c>
      <c r="BV75" s="46">
        <f t="shared" si="60"/>
        <v>44.616382481730774</v>
      </c>
      <c r="BW75" s="46">
        <f t="shared" si="61"/>
        <v>63.731318457830554</v>
      </c>
      <c r="BX75" s="46">
        <f t="shared" si="62"/>
        <v>74.755064912500004</v>
      </c>
      <c r="BY75" s="46">
        <f t="shared" si="63"/>
        <v>74.755064912500004</v>
      </c>
      <c r="BZ75" s="46">
        <f t="shared" si="96"/>
        <v>86147.736805165012</v>
      </c>
      <c r="CA75" s="46">
        <f t="shared" si="96"/>
        <v>51415.919171946545</v>
      </c>
      <c r="CB75" s="46">
        <f t="shared" si="96"/>
        <v>73443.971390803941</v>
      </c>
      <c r="CC75" s="46">
        <f t="shared" si="96"/>
        <v>86147.736805165012</v>
      </c>
      <c r="CD75" s="46">
        <f t="shared" si="96"/>
        <v>86147.736805165012</v>
      </c>
    </row>
    <row r="76" spans="1:82" s="52" customFormat="1" ht="15" customHeight="1" x14ac:dyDescent="0.35">
      <c r="A76" s="39">
        <v>73</v>
      </c>
      <c r="B76" s="40" t="s">
        <v>125</v>
      </c>
      <c r="C76" s="40" t="s">
        <v>198</v>
      </c>
      <c r="D76" s="41">
        <v>200.1</v>
      </c>
      <c r="E76" s="41">
        <f t="shared" si="64"/>
        <v>960.48</v>
      </c>
      <c r="F76" s="41">
        <v>56.6</v>
      </c>
      <c r="G76" s="42" t="s">
        <v>118</v>
      </c>
      <c r="H76" s="43">
        <v>6</v>
      </c>
      <c r="I76" s="44">
        <v>20.5</v>
      </c>
      <c r="J76" s="41">
        <f t="shared" si="65"/>
        <v>928.24</v>
      </c>
      <c r="K76" s="42" t="s">
        <v>120</v>
      </c>
      <c r="L76" s="44">
        <v>232.06</v>
      </c>
      <c r="M76" s="44">
        <v>185.7</v>
      </c>
      <c r="N76" s="41">
        <v>210.10499999999999</v>
      </c>
      <c r="O76" s="45" t="s">
        <v>69</v>
      </c>
      <c r="P76" s="45" t="s">
        <v>120</v>
      </c>
      <c r="Q76" s="45" t="s">
        <v>122</v>
      </c>
      <c r="R76" s="45" t="s">
        <v>864</v>
      </c>
      <c r="S76" s="46">
        <f t="shared" si="66"/>
        <v>91390.784119005009</v>
      </c>
      <c r="T76" s="46">
        <f t="shared" si="49"/>
        <v>95.151157878357708</v>
      </c>
      <c r="U76" s="47">
        <f t="shared" si="67"/>
        <v>55906.652746438864</v>
      </c>
      <c r="V76" s="47">
        <f t="shared" si="50"/>
        <v>35484.131372566146</v>
      </c>
      <c r="W76" s="47">
        <f t="shared" si="68"/>
        <v>78102.632214072175</v>
      </c>
      <c r="X76" s="47">
        <f t="shared" si="51"/>
        <v>13288.151904932834</v>
      </c>
      <c r="Y76" s="48">
        <f t="shared" si="69"/>
        <v>88936.561054005011</v>
      </c>
      <c r="Z76" s="47">
        <f t="shared" si="52"/>
        <v>2454.2230649999983</v>
      </c>
      <c r="AA76" s="48">
        <f t="shared" si="70"/>
        <v>91390.784119005009</v>
      </c>
      <c r="AB76" s="47">
        <f t="shared" si="53"/>
        <v>0</v>
      </c>
      <c r="AC76" s="47">
        <f t="shared" si="71"/>
        <v>51226.506342498978</v>
      </c>
      <c r="AD76" s="47">
        <f t="shared" si="72"/>
        <v>40164.277776506031</v>
      </c>
      <c r="AE76" s="47">
        <f t="shared" si="73"/>
        <v>41.816880910072079</v>
      </c>
      <c r="AF76" s="49">
        <f t="shared" si="74"/>
        <v>0.56052157595884178</v>
      </c>
      <c r="AG76" s="47">
        <f>IF(ISBLANK($D76),"",S76*_xlfn.XLOOKUP(Q76,DATA!$B$24:$B$25,DATA!$C$24:$C$25,"error",0,1)/1000)</f>
        <v>12.243306469157325</v>
      </c>
      <c r="AH76" s="47">
        <f>IF(ISBLANK($D76),"",V76*_xlfn.XLOOKUP(Q76,DATA!$B$24:$B$25,DATA!$C$24:$C$25,"error",0,1)/1000)</f>
        <v>4.7536860458539785</v>
      </c>
      <c r="AI76" s="47">
        <f>IF(ISBLANK($D76),"",X76*_xlfn.XLOOKUP(Q76,DATA!$B$24:$B$25,DATA!$C$24:$C$25,"error",0,1)/1000)</f>
        <v>1.7801676366947521</v>
      </c>
      <c r="AJ76" s="47">
        <f>IF(ISBLANK($D76),"",Z76*_xlfn.XLOOKUP(Q76,DATA!$B$24:$B$25,DATA!$C$24:$C$25,"error",0,1)/1000)</f>
        <v>0.32878375449041652</v>
      </c>
      <c r="AK76" s="47">
        <f>IF(ISBLANK($D76),"",AB76*_xlfn.XLOOKUP(Q76,DATA!$B$24:$B$25,DATA!$C$24:$C$25,"error",0,1)/1000)</f>
        <v>0</v>
      </c>
      <c r="AL76" s="47">
        <f t="shared" si="54"/>
        <v>6.8626374370391474</v>
      </c>
      <c r="AM76" s="47">
        <f t="shared" si="55"/>
        <v>5.3806690321181776</v>
      </c>
      <c r="AN76" s="47">
        <f t="shared" si="75"/>
        <v>1.240996903796761</v>
      </c>
      <c r="AO76" s="47">
        <f t="shared" si="76"/>
        <v>0.48183958143887656</v>
      </c>
      <c r="AP76" s="47">
        <f t="shared" si="77"/>
        <v>0.18044002499999795</v>
      </c>
      <c r="AQ76" s="47">
        <f t="shared" si="78"/>
        <v>3.3325933837329173E-2</v>
      </c>
      <c r="AR76" s="47">
        <f t="shared" si="79"/>
        <v>0</v>
      </c>
      <c r="AS76" s="47">
        <f t="shared" si="80"/>
        <v>0.69560554027620369</v>
      </c>
      <c r="AT76" s="47">
        <f t="shared" si="81"/>
        <v>0.54539136352055728</v>
      </c>
      <c r="AU76" s="47">
        <f t="shared" si="82"/>
        <v>6.7493399654515493E-2</v>
      </c>
      <c r="AV76" s="47">
        <f t="shared" si="83"/>
        <v>2.6205537934802573E-2</v>
      </c>
      <c r="AW76" s="47">
        <f t="shared" si="84"/>
        <v>9.8134900125344017E-3</v>
      </c>
      <c r="AX76" s="47">
        <f t="shared" si="85"/>
        <v>1.8124787938319994E-3</v>
      </c>
      <c r="AY76" s="47">
        <f t="shared" si="86"/>
        <v>0</v>
      </c>
      <c r="AZ76" s="47">
        <f t="shared" si="87"/>
        <v>3.7831506741168974E-2</v>
      </c>
      <c r="BA76" s="47">
        <f t="shared" si="88"/>
        <v>2.9661892913346519E-2</v>
      </c>
      <c r="BB76" s="23">
        <f>IF(V76&gt;0,J76*DATA!$C$4,0)</f>
        <v>60335.6</v>
      </c>
      <c r="BC76" s="23">
        <f>IF(X76&gt;0,N76*_xlfn.XLOOKUP(Burgas!O76,DATA!$B$5:$B$6,DATA!$C$5:$C$6,"error",0,1),0)</f>
        <v>10085.039999999999</v>
      </c>
      <c r="BD76" s="23">
        <f>IF(Z76&gt;0,(L76-M76)*DATA!$C$7,"0,00 ")</f>
        <v>6954.0000000000018</v>
      </c>
      <c r="BE76" s="23">
        <f>IF(G76="basement",D76*DATA!$C$8,IF(G76="ground",0,"error"))</f>
        <v>0</v>
      </c>
      <c r="BF76" s="23">
        <f t="shared" si="89"/>
        <v>77374.64</v>
      </c>
      <c r="BG76" s="23">
        <v>1.48</v>
      </c>
      <c r="BH76" s="23">
        <v>1.4496078600361979</v>
      </c>
      <c r="BI76" s="23">
        <f t="shared" si="90"/>
        <v>0.56999999999999995</v>
      </c>
      <c r="BJ76" s="23">
        <v>2.33</v>
      </c>
      <c r="BK76" s="23">
        <f t="shared" si="91"/>
        <v>0.21630769230769231</v>
      </c>
      <c r="BL76" s="23">
        <f t="shared" si="92"/>
        <v>0.23928112965340181</v>
      </c>
      <c r="BM76" s="5">
        <v>1.1000000000000001</v>
      </c>
      <c r="BN76" s="5">
        <f t="shared" si="93"/>
        <v>0.56999999999999995</v>
      </c>
      <c r="BO76" s="50"/>
      <c r="BP76" s="48">
        <f t="shared" si="56"/>
        <v>4102.05</v>
      </c>
      <c r="BQ76" s="51">
        <f t="shared" si="57"/>
        <v>6</v>
      </c>
      <c r="BR76" s="47">
        <f t="shared" si="94"/>
        <v>1312.6560000000002</v>
      </c>
      <c r="BS76" s="46">
        <f t="shared" si="58"/>
        <v>20.5</v>
      </c>
      <c r="BT76" s="46">
        <f t="shared" si="95"/>
        <v>3281.6400000000003</v>
      </c>
      <c r="BU76" s="46">
        <f t="shared" si="59"/>
        <v>79.304741512500001</v>
      </c>
      <c r="BV76" s="46">
        <f t="shared" si="60"/>
        <v>48.513235635576933</v>
      </c>
      <c r="BW76" s="46">
        <f t="shared" si="61"/>
        <v>67.773891195827986</v>
      </c>
      <c r="BX76" s="46">
        <f t="shared" si="62"/>
        <v>77.175079012500007</v>
      </c>
      <c r="BY76" s="46">
        <f t="shared" si="63"/>
        <v>79.304741512500001</v>
      </c>
      <c r="BZ76" s="46">
        <f t="shared" si="96"/>
        <v>91390.784119005009</v>
      </c>
      <c r="CA76" s="46">
        <f t="shared" si="96"/>
        <v>55906.652746438864</v>
      </c>
      <c r="CB76" s="46">
        <f t="shared" si="96"/>
        <v>78102.632214072175</v>
      </c>
      <c r="CC76" s="46">
        <f t="shared" si="96"/>
        <v>88936.561054005011</v>
      </c>
      <c r="CD76" s="46">
        <f t="shared" si="96"/>
        <v>91390.784119005009</v>
      </c>
    </row>
    <row r="77" spans="1:82" s="52" customFormat="1" ht="15" customHeight="1" x14ac:dyDescent="0.35">
      <c r="A77" s="39">
        <v>74</v>
      </c>
      <c r="B77" s="40" t="s">
        <v>125</v>
      </c>
      <c r="C77" s="40" t="s">
        <v>199</v>
      </c>
      <c r="D77" s="41">
        <v>241.7</v>
      </c>
      <c r="E77" s="41">
        <f t="shared" si="64"/>
        <v>966.80000000000007</v>
      </c>
      <c r="F77" s="41">
        <v>62.2</v>
      </c>
      <c r="G77" s="42" t="s">
        <v>118</v>
      </c>
      <c r="H77" s="43">
        <v>5</v>
      </c>
      <c r="I77" s="44">
        <v>17.5</v>
      </c>
      <c r="J77" s="41">
        <f t="shared" si="65"/>
        <v>870.8</v>
      </c>
      <c r="K77" s="42" t="s">
        <v>120</v>
      </c>
      <c r="L77" s="44">
        <v>217.7</v>
      </c>
      <c r="M77" s="44">
        <v>174.2</v>
      </c>
      <c r="N77" s="41">
        <v>253.785</v>
      </c>
      <c r="O77" s="45" t="s">
        <v>69</v>
      </c>
      <c r="P77" s="45" t="s">
        <v>120</v>
      </c>
      <c r="Q77" s="45" t="s">
        <v>122</v>
      </c>
      <c r="R77" s="45" t="s">
        <v>864</v>
      </c>
      <c r="S77" s="46">
        <f t="shared" si="66"/>
        <v>92456.891196985001</v>
      </c>
      <c r="T77" s="46">
        <f t="shared" si="49"/>
        <v>95.631869256293953</v>
      </c>
      <c r="U77" s="47">
        <f t="shared" si="67"/>
        <v>59168.53732381577</v>
      </c>
      <c r="V77" s="47">
        <f t="shared" si="50"/>
        <v>33288.353873169232</v>
      </c>
      <c r="W77" s="47">
        <f t="shared" si="68"/>
        <v>76406.184972985677</v>
      </c>
      <c r="X77" s="47">
        <f t="shared" si="51"/>
        <v>16050.706223999325</v>
      </c>
      <c r="Y77" s="48">
        <f t="shared" si="69"/>
        <v>90154.071884485005</v>
      </c>
      <c r="Z77" s="47">
        <f t="shared" si="52"/>
        <v>2302.8193124999962</v>
      </c>
      <c r="AA77" s="48">
        <f t="shared" si="70"/>
        <v>92456.891196985001</v>
      </c>
      <c r="AB77" s="47">
        <f t="shared" si="53"/>
        <v>0</v>
      </c>
      <c r="AC77" s="47">
        <f t="shared" si="71"/>
        <v>51641.879409668552</v>
      </c>
      <c r="AD77" s="47">
        <f t="shared" si="72"/>
        <v>40815.011787316449</v>
      </c>
      <c r="AE77" s="47">
        <f t="shared" si="73"/>
        <v>42.216603007153957</v>
      </c>
      <c r="AF77" s="49">
        <f t="shared" si="74"/>
        <v>0.55855089589420004</v>
      </c>
      <c r="AG77" s="47">
        <f>IF(ISBLANK($D77),"",S77*_xlfn.XLOOKUP(Q77,DATA!$B$24:$B$25,DATA!$C$24:$C$25,"error",0,1)/1000)</f>
        <v>12.386129137881232</v>
      </c>
      <c r="AH77" s="47">
        <f>IF(ISBLANK($D77),"",V77*_xlfn.XLOOKUP(Q77,DATA!$B$24:$B$25,DATA!$C$24:$C$25,"error",0,1)/1000)</f>
        <v>4.4595253476790973</v>
      </c>
      <c r="AI77" s="47">
        <f>IF(ISBLANK($D77),"",X77*_xlfn.XLOOKUP(Q77,DATA!$B$24:$B$25,DATA!$C$24:$C$25,"error",0,1)/1000)</f>
        <v>2.1502574602154989</v>
      </c>
      <c r="AJ77" s="47">
        <f>IF(ISBLANK($D77),"",Z77*_xlfn.XLOOKUP(Q77,DATA!$B$24:$B$25,DATA!$C$24:$C$25,"error",0,1)/1000)</f>
        <v>0.30850071873022228</v>
      </c>
      <c r="AK77" s="47">
        <f>IF(ISBLANK($D77),"",AB77*_xlfn.XLOOKUP(Q77,DATA!$B$24:$B$25,DATA!$C$24:$C$25,"error",0,1)/1000)</f>
        <v>0</v>
      </c>
      <c r="AL77" s="47">
        <f t="shared" si="54"/>
        <v>6.918283526624819</v>
      </c>
      <c r="AM77" s="47">
        <f t="shared" si="55"/>
        <v>5.4678456112564131</v>
      </c>
      <c r="AN77" s="47">
        <f t="shared" si="75"/>
        <v>1.2554735886796284</v>
      </c>
      <c r="AO77" s="47">
        <f t="shared" si="76"/>
        <v>0.45202308402673208</v>
      </c>
      <c r="AP77" s="47">
        <f t="shared" si="77"/>
        <v>0.21795279381558966</v>
      </c>
      <c r="AQ77" s="47">
        <f t="shared" si="78"/>
        <v>3.1270019886191068E-2</v>
      </c>
      <c r="AR77" s="47">
        <f t="shared" si="79"/>
        <v>0</v>
      </c>
      <c r="AS77" s="47">
        <f t="shared" si="80"/>
        <v>0.70124589772851276</v>
      </c>
      <c r="AT77" s="47">
        <f t="shared" si="81"/>
        <v>0.55422769095111568</v>
      </c>
      <c r="AU77" s="47">
        <f t="shared" si="82"/>
        <v>6.8280734961704836E-2</v>
      </c>
      <c r="AV77" s="47">
        <f t="shared" si="83"/>
        <v>2.4583924883247961E-2</v>
      </c>
      <c r="AW77" s="47">
        <f t="shared" si="84"/>
        <v>1.1853675842226706E-2</v>
      </c>
      <c r="AX77" s="47">
        <f t="shared" si="85"/>
        <v>1.7006649596999978E-3</v>
      </c>
      <c r="AY77" s="47">
        <f t="shared" si="86"/>
        <v>0</v>
      </c>
      <c r="AZ77" s="47">
        <f t="shared" si="87"/>
        <v>3.8138265685174665E-2</v>
      </c>
      <c r="BA77" s="47">
        <f t="shared" si="88"/>
        <v>3.0142469276530172E-2</v>
      </c>
      <c r="BB77" s="23">
        <f>IF(V77&gt;0,J77*DATA!$C$4,0)</f>
        <v>56602</v>
      </c>
      <c r="BC77" s="23">
        <f>IF(X77&gt;0,N77*_xlfn.XLOOKUP(Burgas!O77,DATA!$B$5:$B$6,DATA!$C$5:$C$6,"error",0,1),0)</f>
        <v>12181.68</v>
      </c>
      <c r="BD77" s="23">
        <f>IF(Z77&gt;0,(L77-M77)*DATA!$C$7,"0,00 ")</f>
        <v>6525</v>
      </c>
      <c r="BE77" s="23">
        <f>IF(G77="basement",D77*DATA!$C$8,IF(G77="ground",0,"error"))</f>
        <v>0</v>
      </c>
      <c r="BF77" s="23">
        <f t="shared" si="89"/>
        <v>75308.679999999993</v>
      </c>
      <c r="BG77" s="23">
        <v>1.48</v>
      </c>
      <c r="BH77" s="23">
        <v>1.4496784565916401</v>
      </c>
      <c r="BI77" s="23">
        <f t="shared" si="90"/>
        <v>0.56999999999999995</v>
      </c>
      <c r="BJ77" s="23">
        <v>2.33</v>
      </c>
      <c r="BK77" s="23">
        <f t="shared" si="91"/>
        <v>0.21630769230769231</v>
      </c>
      <c r="BL77" s="23">
        <f t="shared" si="92"/>
        <v>0.23928112965340181</v>
      </c>
      <c r="BM77" s="5">
        <v>1.1000000000000001</v>
      </c>
      <c r="BN77" s="5">
        <f t="shared" si="93"/>
        <v>0.56999999999999995</v>
      </c>
      <c r="BO77" s="50"/>
      <c r="BP77" s="48">
        <f t="shared" si="56"/>
        <v>4229.75</v>
      </c>
      <c r="BQ77" s="51">
        <f t="shared" si="57"/>
        <v>5</v>
      </c>
      <c r="BR77" s="47">
        <f t="shared" si="94"/>
        <v>1353.52</v>
      </c>
      <c r="BS77" s="46">
        <f t="shared" si="58"/>
        <v>17.5</v>
      </c>
      <c r="BT77" s="46">
        <f t="shared" si="95"/>
        <v>3383.8</v>
      </c>
      <c r="BU77" s="46">
        <f t="shared" si="59"/>
        <v>80.2298604625</v>
      </c>
      <c r="BV77" s="46">
        <f t="shared" si="60"/>
        <v>51.343749847115383</v>
      </c>
      <c r="BW77" s="46">
        <f t="shared" si="61"/>
        <v>66.301791889088577</v>
      </c>
      <c r="BX77" s="46">
        <f t="shared" si="62"/>
        <v>78.231579212499994</v>
      </c>
      <c r="BY77" s="46">
        <f t="shared" si="63"/>
        <v>80.2298604625</v>
      </c>
      <c r="BZ77" s="46">
        <f t="shared" si="96"/>
        <v>92456.891196985001</v>
      </c>
      <c r="CA77" s="46">
        <f t="shared" si="96"/>
        <v>59168.53732381577</v>
      </c>
      <c r="CB77" s="46">
        <f t="shared" si="96"/>
        <v>76406.184972985677</v>
      </c>
      <c r="CC77" s="46">
        <f t="shared" si="96"/>
        <v>90154.071884485005</v>
      </c>
      <c r="CD77" s="46">
        <f t="shared" si="96"/>
        <v>92456.891196985001</v>
      </c>
    </row>
    <row r="78" spans="1:82" s="52" customFormat="1" ht="15" customHeight="1" x14ac:dyDescent="0.35">
      <c r="A78" s="39">
        <v>75</v>
      </c>
      <c r="B78" s="40" t="s">
        <v>125</v>
      </c>
      <c r="C78" s="40" t="s">
        <v>200</v>
      </c>
      <c r="D78" s="41">
        <v>161.1</v>
      </c>
      <c r="E78" s="41">
        <f t="shared" si="64"/>
        <v>773.28</v>
      </c>
      <c r="F78" s="41">
        <v>50.8</v>
      </c>
      <c r="G78" s="42" t="s">
        <v>118</v>
      </c>
      <c r="H78" s="43">
        <v>6</v>
      </c>
      <c r="I78" s="44">
        <v>20.5</v>
      </c>
      <c r="J78" s="41">
        <f t="shared" si="65"/>
        <v>833.11999999999989</v>
      </c>
      <c r="K78" s="42" t="s">
        <v>120</v>
      </c>
      <c r="L78" s="44">
        <v>208.28</v>
      </c>
      <c r="M78" s="44">
        <v>166.7</v>
      </c>
      <c r="N78" s="41">
        <v>169.155</v>
      </c>
      <c r="O78" s="45" t="s">
        <v>69</v>
      </c>
      <c r="P78" s="45" t="s">
        <v>120</v>
      </c>
      <c r="Q78" s="45" t="s">
        <v>122</v>
      </c>
      <c r="R78" s="45" t="s">
        <v>864</v>
      </c>
      <c r="S78" s="46">
        <f t="shared" si="66"/>
        <v>78358.672090755004</v>
      </c>
      <c r="T78" s="46">
        <f t="shared" si="49"/>
        <v>101.33285755580773</v>
      </c>
      <c r="U78" s="47">
        <f t="shared" si="67"/>
        <v>46510.723791702694</v>
      </c>
      <c r="V78" s="47">
        <f t="shared" si="50"/>
        <v>31847.94829905231</v>
      </c>
      <c r="W78" s="47">
        <f t="shared" si="68"/>
        <v>67660.414859947006</v>
      </c>
      <c r="X78" s="47">
        <f t="shared" si="51"/>
        <v>10698.257230807998</v>
      </c>
      <c r="Y78" s="48">
        <f t="shared" si="69"/>
        <v>76157.494458255009</v>
      </c>
      <c r="Z78" s="47">
        <f t="shared" si="52"/>
        <v>2201.1776324999955</v>
      </c>
      <c r="AA78" s="48">
        <f t="shared" si="70"/>
        <v>78358.672090755004</v>
      </c>
      <c r="AB78" s="47">
        <f t="shared" si="53"/>
        <v>0</v>
      </c>
      <c r="AC78" s="47">
        <f t="shared" si="71"/>
        <v>44747.383162360304</v>
      </c>
      <c r="AD78" s="47">
        <f t="shared" si="72"/>
        <v>33611.288928394701</v>
      </c>
      <c r="AE78" s="47">
        <f t="shared" si="73"/>
        <v>43.465871260597325</v>
      </c>
      <c r="AF78" s="49">
        <f t="shared" si="74"/>
        <v>0.57105846702626462</v>
      </c>
      <c r="AG78" s="47">
        <f>IF(ISBLANK($D78),"",S78*_xlfn.XLOOKUP(Q78,DATA!$B$24:$B$25,DATA!$C$24:$C$25,"error",0,1)/1000)</f>
        <v>10.497439606974707</v>
      </c>
      <c r="AH78" s="47">
        <f>IF(ISBLANK($D78),"",V78*_xlfn.XLOOKUP(Q78,DATA!$B$24:$B$25,DATA!$C$24:$C$25,"error",0,1)/1000)</f>
        <v>4.2665592072329011</v>
      </c>
      <c r="AI78" s="47">
        <f>IF(ISBLANK($D78),"",X78*_xlfn.XLOOKUP(Q78,DATA!$B$24:$B$25,DATA!$C$24:$C$25,"error",0,1)/1000)</f>
        <v>1.4332084271440511</v>
      </c>
      <c r="AJ78" s="47">
        <f>IF(ISBLANK($D78),"",Z78*_xlfn.XLOOKUP(Q78,DATA!$B$24:$B$25,DATA!$C$24:$C$25,"error",0,1)/1000)</f>
        <v>0.2948841352828192</v>
      </c>
      <c r="AK78" s="47">
        <f>IF(ISBLANK($D78),"",AB78*_xlfn.XLOOKUP(Q78,DATA!$B$24:$B$25,DATA!$C$24:$C$25,"error",0,1)/1000)</f>
        <v>0</v>
      </c>
      <c r="AL78" s="47">
        <f t="shared" si="54"/>
        <v>5.9946517696597716</v>
      </c>
      <c r="AM78" s="47">
        <f t="shared" si="55"/>
        <v>4.5027878373149353</v>
      </c>
      <c r="AN78" s="47">
        <f t="shared" si="75"/>
        <v>1.06403364833403</v>
      </c>
      <c r="AO78" s="47">
        <f t="shared" si="76"/>
        <v>0.43246379394160661</v>
      </c>
      <c r="AP78" s="47">
        <f t="shared" si="77"/>
        <v>0.14527180423538072</v>
      </c>
      <c r="AQ78" s="47">
        <f t="shared" si="78"/>
        <v>2.9889825905007449E-2</v>
      </c>
      <c r="AR78" s="47">
        <f t="shared" si="79"/>
        <v>0</v>
      </c>
      <c r="AS78" s="47">
        <f t="shared" si="80"/>
        <v>0.60762542408199471</v>
      </c>
      <c r="AT78" s="47">
        <f t="shared" si="81"/>
        <v>0.45640822425203531</v>
      </c>
      <c r="AU78" s="47">
        <f t="shared" si="82"/>
        <v>5.786899874862389E-2</v>
      </c>
      <c r="AV78" s="47">
        <f t="shared" si="83"/>
        <v>2.3520164789540124E-2</v>
      </c>
      <c r="AW78" s="47">
        <f t="shared" si="84"/>
        <v>7.9008157971978635E-3</v>
      </c>
      <c r="AX78" s="47">
        <f t="shared" si="85"/>
        <v>1.6256011269959974E-3</v>
      </c>
      <c r="AY78" s="47">
        <f t="shared" si="86"/>
        <v>0</v>
      </c>
      <c r="AZ78" s="47">
        <f t="shared" si="87"/>
        <v>3.3046581713733987E-2</v>
      </c>
      <c r="BA78" s="47">
        <f t="shared" si="88"/>
        <v>2.4822417034889903E-2</v>
      </c>
      <c r="BB78" s="23">
        <f>IF(V78&gt;0,J78*DATA!$C$4,0)</f>
        <v>54152.799999999996</v>
      </c>
      <c r="BC78" s="23">
        <f>IF(X78&gt;0,N78*_xlfn.XLOOKUP(Burgas!O78,DATA!$B$5:$B$6,DATA!$C$5:$C$6,"error",0,1),0)</f>
        <v>8119.4400000000005</v>
      </c>
      <c r="BD78" s="23">
        <f>IF(Z78&gt;0,(L78-M78)*DATA!$C$7,"0,00 ")</f>
        <v>6237.0000000000018</v>
      </c>
      <c r="BE78" s="23">
        <f>IF(G78="basement",D78*DATA!$C$8,IF(G78="ground",0,"error"))</f>
        <v>0</v>
      </c>
      <c r="BF78" s="23">
        <f t="shared" si="89"/>
        <v>68509.240000000005</v>
      </c>
      <c r="BG78" s="23">
        <v>1.48</v>
      </c>
      <c r="BH78" s="23">
        <v>1.4493614365277514</v>
      </c>
      <c r="BI78" s="23">
        <f t="shared" si="90"/>
        <v>0.56999999999999995</v>
      </c>
      <c r="BJ78" s="23">
        <v>2.33</v>
      </c>
      <c r="BK78" s="23">
        <f t="shared" si="91"/>
        <v>0.21630769230769231</v>
      </c>
      <c r="BL78" s="23">
        <f t="shared" si="92"/>
        <v>0.23928112965340181</v>
      </c>
      <c r="BM78" s="5">
        <v>1.1000000000000001</v>
      </c>
      <c r="BN78" s="5">
        <f t="shared" si="93"/>
        <v>0.56999999999999995</v>
      </c>
      <c r="BO78" s="50"/>
      <c r="BP78" s="48">
        <f t="shared" si="56"/>
        <v>3302.5499999999997</v>
      </c>
      <c r="BQ78" s="51">
        <f t="shared" si="57"/>
        <v>6</v>
      </c>
      <c r="BR78" s="47">
        <f t="shared" si="94"/>
        <v>1056.816</v>
      </c>
      <c r="BS78" s="46">
        <f t="shared" si="58"/>
        <v>20.5</v>
      </c>
      <c r="BT78" s="46">
        <f t="shared" si="95"/>
        <v>2642.04</v>
      </c>
      <c r="BU78" s="46">
        <f t="shared" si="59"/>
        <v>67.996070887499997</v>
      </c>
      <c r="BV78" s="46">
        <f t="shared" si="60"/>
        <v>40.359878333653846</v>
      </c>
      <c r="BW78" s="46">
        <f t="shared" si="61"/>
        <v>58.712612686521176</v>
      </c>
      <c r="BX78" s="46">
        <f t="shared" si="62"/>
        <v>66.085989637500006</v>
      </c>
      <c r="BY78" s="46">
        <f t="shared" si="63"/>
        <v>67.996070887499997</v>
      </c>
      <c r="BZ78" s="46">
        <f t="shared" si="96"/>
        <v>78358.672090755004</v>
      </c>
      <c r="CA78" s="46">
        <f t="shared" si="96"/>
        <v>46510.723791702694</v>
      </c>
      <c r="CB78" s="46">
        <f t="shared" si="96"/>
        <v>67660.414859947006</v>
      </c>
      <c r="CC78" s="46">
        <f t="shared" si="96"/>
        <v>76157.494458255009</v>
      </c>
      <c r="CD78" s="46">
        <f t="shared" si="96"/>
        <v>78358.672090755004</v>
      </c>
    </row>
    <row r="79" spans="1:82" s="52" customFormat="1" ht="15" customHeight="1" x14ac:dyDescent="0.35">
      <c r="A79" s="39">
        <v>76</v>
      </c>
      <c r="B79" s="40" t="s">
        <v>125</v>
      </c>
      <c r="C79" s="40" t="s">
        <v>201</v>
      </c>
      <c r="D79" s="41">
        <v>122.1</v>
      </c>
      <c r="E79" s="41">
        <f t="shared" si="64"/>
        <v>488.40000000000003</v>
      </c>
      <c r="F79" s="41">
        <v>54.8</v>
      </c>
      <c r="G79" s="42" t="s">
        <v>118</v>
      </c>
      <c r="H79" s="43">
        <v>5</v>
      </c>
      <c r="I79" s="44">
        <v>17.5</v>
      </c>
      <c r="J79" s="41">
        <f t="shared" si="65"/>
        <v>767.2</v>
      </c>
      <c r="K79" s="42" t="s">
        <v>121</v>
      </c>
      <c r="L79" s="44">
        <v>191.8</v>
      </c>
      <c r="M79" s="44">
        <v>191.8</v>
      </c>
      <c r="N79" s="41">
        <v>128.20500000000001</v>
      </c>
      <c r="O79" s="45" t="s">
        <v>69</v>
      </c>
      <c r="P79" s="45" t="s">
        <v>121</v>
      </c>
      <c r="Q79" s="45" t="s">
        <v>122</v>
      </c>
      <c r="R79" s="45" t="s">
        <v>864</v>
      </c>
      <c r="S79" s="46">
        <f t="shared" si="66"/>
        <v>26190.128452530003</v>
      </c>
      <c r="T79" s="46">
        <f t="shared" si="49"/>
        <v>53.624341630896808</v>
      </c>
      <c r="U79" s="47">
        <f t="shared" si="67"/>
        <v>26190.128452530003</v>
      </c>
      <c r="V79" s="47">
        <f t="shared" si="50"/>
        <v>0</v>
      </c>
      <c r="W79" s="47">
        <f t="shared" si="68"/>
        <v>25804.42699418548</v>
      </c>
      <c r="X79" s="47">
        <f t="shared" si="51"/>
        <v>385.70145834452342</v>
      </c>
      <c r="Y79" s="48">
        <f t="shared" si="69"/>
        <v>26190.128452530003</v>
      </c>
      <c r="Z79" s="47">
        <f t="shared" si="52"/>
        <v>0</v>
      </c>
      <c r="AA79" s="48">
        <f t="shared" si="70"/>
        <v>26190.128452530003</v>
      </c>
      <c r="AB79" s="47">
        <f t="shared" si="53"/>
        <v>0</v>
      </c>
      <c r="AC79" s="47">
        <f t="shared" si="71"/>
        <v>385.70145834452342</v>
      </c>
      <c r="AD79" s="47">
        <f t="shared" si="72"/>
        <v>25804.42699418548</v>
      </c>
      <c r="AE79" s="47">
        <f t="shared" si="73"/>
        <v>52.834617105211869</v>
      </c>
      <c r="AF79" s="49">
        <f t="shared" si="74"/>
        <v>1.4726978488998732E-2</v>
      </c>
      <c r="AG79" s="47">
        <f>IF(ISBLANK($D79),"",S79*_xlfn.XLOOKUP(Q79,DATA!$B$24:$B$25,DATA!$C$24:$C$25,"error",0,1)/1000)</f>
        <v>3.5086006997530612</v>
      </c>
      <c r="AH79" s="47">
        <f>IF(ISBLANK($D79),"",V79*_xlfn.XLOOKUP(Q79,DATA!$B$24:$B$25,DATA!$C$24:$C$25,"error",0,1)/1000)</f>
        <v>0</v>
      </c>
      <c r="AI79" s="47">
        <f>IF(ISBLANK($D79),"",X79*_xlfn.XLOOKUP(Q79,DATA!$B$24:$B$25,DATA!$C$24:$C$25,"error",0,1)/1000)</f>
        <v>5.1671087031749288E-2</v>
      </c>
      <c r="AJ79" s="47">
        <f>IF(ISBLANK($D79),"",Z79*_xlfn.XLOOKUP(Q79,DATA!$B$24:$B$25,DATA!$C$24:$C$25,"error",0,1)/1000)</f>
        <v>0</v>
      </c>
      <c r="AK79" s="47">
        <f>IF(ISBLANK($D79),"",AB79*_xlfn.XLOOKUP(Q79,DATA!$B$24:$B$25,DATA!$C$24:$C$25,"error",0,1)/1000)</f>
        <v>0</v>
      </c>
      <c r="AL79" s="47">
        <f t="shared" si="54"/>
        <v>5.1671087031749288E-2</v>
      </c>
      <c r="AM79" s="47">
        <f t="shared" si="55"/>
        <v>3.4569296127213121</v>
      </c>
      <c r="AN79" s="47">
        <f t="shared" si="75"/>
        <v>0.35563616871157055</v>
      </c>
      <c r="AO79" s="47">
        <f t="shared" si="76"/>
        <v>0</v>
      </c>
      <c r="AP79" s="47">
        <f t="shared" si="77"/>
        <v>5.237446206525229E-3</v>
      </c>
      <c r="AQ79" s="47">
        <f t="shared" si="78"/>
        <v>0</v>
      </c>
      <c r="AR79" s="47">
        <f t="shared" si="79"/>
        <v>0</v>
      </c>
      <c r="AS79" s="47">
        <f t="shared" si="80"/>
        <v>5.237446206525229E-3</v>
      </c>
      <c r="AT79" s="47">
        <f t="shared" si="81"/>
        <v>0.35039872250504533</v>
      </c>
      <c r="AU79" s="47">
        <f t="shared" si="82"/>
        <v>1.9341784006885594E-2</v>
      </c>
      <c r="AV79" s="47">
        <f t="shared" si="83"/>
        <v>0</v>
      </c>
      <c r="AW79" s="47">
        <f t="shared" si="84"/>
        <v>2.8484603700826419E-4</v>
      </c>
      <c r="AX79" s="47">
        <f t="shared" si="85"/>
        <v>0</v>
      </c>
      <c r="AY79" s="47">
        <f t="shared" si="86"/>
        <v>0</v>
      </c>
      <c r="AZ79" s="47">
        <f t="shared" si="87"/>
        <v>2.8484603700826419E-4</v>
      </c>
      <c r="BA79" s="47">
        <f t="shared" si="88"/>
        <v>1.9056937969877331E-2</v>
      </c>
      <c r="BB79" s="23">
        <f>IF(V79&gt;0,J79*DATA!$C$4,0)</f>
        <v>0</v>
      </c>
      <c r="BC79" s="23">
        <f>IF(X79&gt;0,N79*_xlfn.XLOOKUP(Burgas!O79,DATA!$B$5:$B$6,DATA!$C$5:$C$6,"error",0,1),0)</f>
        <v>6153.84</v>
      </c>
      <c r="BD79" s="23" t="str">
        <f>IF(Z79&gt;0,(L79-M79)*DATA!$C$7,"0,00 ")</f>
        <v xml:space="preserve">0,00 </v>
      </c>
      <c r="BE79" s="23">
        <f>IF(G79="basement",D79*DATA!$C$8,IF(G79="ground",0,"error"))</f>
        <v>0</v>
      </c>
      <c r="BF79" s="23">
        <f t="shared" si="89"/>
        <v>6153.84</v>
      </c>
      <c r="BG79" s="23">
        <v>0.25</v>
      </c>
      <c r="BH79" s="23">
        <v>1.1000000000000001</v>
      </c>
      <c r="BI79" s="23">
        <f t="shared" si="90"/>
        <v>0.56999999999999995</v>
      </c>
      <c r="BJ79" s="23">
        <v>0.22</v>
      </c>
      <c r="BK79" s="23">
        <f t="shared" si="91"/>
        <v>0.25</v>
      </c>
      <c r="BL79" s="23">
        <f t="shared" si="92"/>
        <v>0.12054794520547943</v>
      </c>
      <c r="BM79" s="5">
        <v>1.1000000000000001</v>
      </c>
      <c r="BN79" s="5">
        <f t="shared" si="93"/>
        <v>0.56999999999999995</v>
      </c>
      <c r="BO79" s="50"/>
      <c r="BP79" s="48">
        <f t="shared" si="56"/>
        <v>2136.75</v>
      </c>
      <c r="BQ79" s="51">
        <f t="shared" si="57"/>
        <v>5</v>
      </c>
      <c r="BR79" s="47">
        <f t="shared" si="94"/>
        <v>683.76</v>
      </c>
      <c r="BS79" s="46">
        <f t="shared" si="58"/>
        <v>17.5</v>
      </c>
      <c r="BT79" s="46">
        <f t="shared" si="95"/>
        <v>1709.4</v>
      </c>
      <c r="BU79" s="46">
        <f t="shared" si="59"/>
        <v>22.726595325000002</v>
      </c>
      <c r="BV79" s="46">
        <f t="shared" si="60"/>
        <v>22.726595325000002</v>
      </c>
      <c r="BW79" s="46">
        <f t="shared" si="61"/>
        <v>22.391901244520547</v>
      </c>
      <c r="BX79" s="46">
        <f t="shared" si="62"/>
        <v>22.726595325000002</v>
      </c>
      <c r="BY79" s="46">
        <f t="shared" si="63"/>
        <v>22.726595325000002</v>
      </c>
      <c r="BZ79" s="46">
        <f t="shared" si="96"/>
        <v>26190.128452530003</v>
      </c>
      <c r="CA79" s="46">
        <f t="shared" si="96"/>
        <v>26190.128452530003</v>
      </c>
      <c r="CB79" s="46">
        <f t="shared" si="96"/>
        <v>25804.42699418548</v>
      </c>
      <c r="CC79" s="46">
        <f t="shared" si="96"/>
        <v>26190.128452530003</v>
      </c>
      <c r="CD79" s="46">
        <f t="shared" si="96"/>
        <v>26190.128452530003</v>
      </c>
    </row>
    <row r="80" spans="1:82" s="52" customFormat="1" ht="15" customHeight="1" x14ac:dyDescent="0.35">
      <c r="A80" s="39">
        <v>77</v>
      </c>
      <c r="B80" s="40" t="s">
        <v>125</v>
      </c>
      <c r="C80" s="40" t="s">
        <v>202</v>
      </c>
      <c r="D80" s="41">
        <v>148.80000000000001</v>
      </c>
      <c r="E80" s="41">
        <f t="shared" si="64"/>
        <v>714.24000000000012</v>
      </c>
      <c r="F80" s="41">
        <v>48.8</v>
      </c>
      <c r="G80" s="42" t="s">
        <v>118</v>
      </c>
      <c r="H80" s="43">
        <v>6</v>
      </c>
      <c r="I80" s="44">
        <v>20.5</v>
      </c>
      <c r="J80" s="41">
        <f t="shared" si="65"/>
        <v>800.31999999999994</v>
      </c>
      <c r="K80" s="42" t="s">
        <v>120</v>
      </c>
      <c r="L80" s="44">
        <v>200.08</v>
      </c>
      <c r="M80" s="44">
        <v>90.3</v>
      </c>
      <c r="N80" s="41">
        <v>156.24</v>
      </c>
      <c r="O80" s="45" t="s">
        <v>69</v>
      </c>
      <c r="P80" s="45" t="s">
        <v>120</v>
      </c>
      <c r="Q80" s="45" t="s">
        <v>122</v>
      </c>
      <c r="R80" s="45" t="s">
        <v>864</v>
      </c>
      <c r="S80" s="46">
        <f t="shared" si="66"/>
        <v>77790.064634940005</v>
      </c>
      <c r="T80" s="46">
        <f t="shared" si="49"/>
        <v>108.91306092481517</v>
      </c>
      <c r="U80" s="47">
        <f t="shared" si="67"/>
        <v>47195.97256813386</v>
      </c>
      <c r="V80" s="47">
        <f t="shared" si="50"/>
        <v>30594.092066806144</v>
      </c>
      <c r="W80" s="47">
        <f t="shared" si="68"/>
        <v>67908.620339817542</v>
      </c>
      <c r="X80" s="47">
        <f t="shared" si="51"/>
        <v>9881.4442951224628</v>
      </c>
      <c r="Y80" s="48">
        <f t="shared" si="69"/>
        <v>71978.489827440018</v>
      </c>
      <c r="Z80" s="47">
        <f t="shared" si="52"/>
        <v>5811.5748074999865</v>
      </c>
      <c r="AA80" s="48">
        <f t="shared" si="70"/>
        <v>77790.064634940005</v>
      </c>
      <c r="AB80" s="47">
        <f t="shared" si="53"/>
        <v>0</v>
      </c>
      <c r="AC80" s="47">
        <f t="shared" si="71"/>
        <v>46287.111169428594</v>
      </c>
      <c r="AD80" s="47">
        <f t="shared" si="72"/>
        <v>31502.953465511411</v>
      </c>
      <c r="AE80" s="47">
        <f t="shared" si="73"/>
        <v>44.106957697008575</v>
      </c>
      <c r="AF80" s="49">
        <f t="shared" si="74"/>
        <v>0.59502600218483925</v>
      </c>
      <c r="AG80" s="47">
        <f>IF(ISBLANK($D80),"",S80*_xlfn.XLOOKUP(Q80,DATA!$B$24:$B$25,DATA!$C$24:$C$25,"error",0,1)/1000)</f>
        <v>10.421265237651804</v>
      </c>
      <c r="AH80" s="47">
        <f>IF(ISBLANK($D80),"",V80*_xlfn.XLOOKUP(Q80,DATA!$B$24:$B$25,DATA!$C$24:$C$25,"error",0,1)/1000)</f>
        <v>4.0985844352945957</v>
      </c>
      <c r="AI80" s="47">
        <f>IF(ISBLANK($D80),"",X80*_xlfn.XLOOKUP(Q80,DATA!$B$24:$B$25,DATA!$C$24:$C$25,"error",0,1)/1000)</f>
        <v>1.3237828302857519</v>
      </c>
      <c r="AJ80" s="47">
        <f>IF(ISBLANK($D80),"",Z80*_xlfn.XLOOKUP(Q80,DATA!$B$24:$B$25,DATA!$C$24:$C$25,"error",0,1)/1000)</f>
        <v>0.77855652648744322</v>
      </c>
      <c r="AK80" s="47">
        <f>IF(ISBLANK($D80),"",AB80*_xlfn.XLOOKUP(Q80,DATA!$B$24:$B$25,DATA!$C$24:$C$25,"error",0,1)/1000)</f>
        <v>0</v>
      </c>
      <c r="AL80" s="47">
        <f t="shared" si="54"/>
        <v>6.2009237920677904</v>
      </c>
      <c r="AM80" s="47">
        <f t="shared" si="55"/>
        <v>4.2203414455840136</v>
      </c>
      <c r="AN80" s="47">
        <f t="shared" si="75"/>
        <v>1.0563125186933946</v>
      </c>
      <c r="AO80" s="47">
        <f t="shared" si="76"/>
        <v>0.41543766032185819</v>
      </c>
      <c r="AP80" s="47">
        <f t="shared" si="77"/>
        <v>0.13418028845577051</v>
      </c>
      <c r="AQ80" s="47">
        <f t="shared" si="78"/>
        <v>7.8915466278300053E-2</v>
      </c>
      <c r="AR80" s="47">
        <f t="shared" si="79"/>
        <v>0</v>
      </c>
      <c r="AS80" s="47">
        <f t="shared" si="80"/>
        <v>0.62853341505592875</v>
      </c>
      <c r="AT80" s="47">
        <f t="shared" si="81"/>
        <v>0.42777910363746585</v>
      </c>
      <c r="AU80" s="47">
        <f t="shared" si="82"/>
        <v>5.7449074019540858E-2</v>
      </c>
      <c r="AV80" s="47">
        <f t="shared" si="83"/>
        <v>2.2594174049794444E-2</v>
      </c>
      <c r="AW80" s="47">
        <f t="shared" si="84"/>
        <v>7.2975877754378722E-3</v>
      </c>
      <c r="AX80" s="47">
        <f t="shared" si="85"/>
        <v>4.2919310178359911E-3</v>
      </c>
      <c r="AY80" s="47">
        <f t="shared" si="86"/>
        <v>0</v>
      </c>
      <c r="AZ80" s="47">
        <f t="shared" si="87"/>
        <v>3.4183692843068304E-2</v>
      </c>
      <c r="BA80" s="47">
        <f t="shared" si="88"/>
        <v>2.3265381176472553E-2</v>
      </c>
      <c r="BB80" s="23">
        <f>IF(V80&gt;0,J80*DATA!$C$4,0)</f>
        <v>52020.799999999996</v>
      </c>
      <c r="BC80" s="23">
        <f>IF(X80&gt;0,N80*_xlfn.XLOOKUP(Burgas!O80,DATA!$B$5:$B$6,DATA!$C$5:$C$6,"error",0,1),0)</f>
        <v>7499.52</v>
      </c>
      <c r="BD80" s="23">
        <f>IF(Z80&gt;0,(L80-M80)*DATA!$C$7,"0,00 ")</f>
        <v>16467.000000000004</v>
      </c>
      <c r="BE80" s="23">
        <f>IF(G80="basement",D80*DATA!$C$8,IF(G80="ground",0,"error"))</f>
        <v>0</v>
      </c>
      <c r="BF80" s="23">
        <f t="shared" si="89"/>
        <v>75987.319999999992</v>
      </c>
      <c r="BG80" s="23">
        <v>1.48</v>
      </c>
      <c r="BH80" s="23">
        <v>2.060190923630548</v>
      </c>
      <c r="BI80" s="23">
        <f t="shared" si="90"/>
        <v>0.56999999999999995</v>
      </c>
      <c r="BJ80" s="23">
        <v>2.33</v>
      </c>
      <c r="BK80" s="23">
        <f t="shared" si="91"/>
        <v>0.21630769230769231</v>
      </c>
      <c r="BL80" s="23">
        <f t="shared" si="92"/>
        <v>0.23928112965340181</v>
      </c>
      <c r="BM80" s="5">
        <v>1.1000000000000001</v>
      </c>
      <c r="BN80" s="5">
        <f t="shared" si="93"/>
        <v>0.56999999999999995</v>
      </c>
      <c r="BO80" s="50"/>
      <c r="BP80" s="48">
        <f t="shared" si="56"/>
        <v>3050.4</v>
      </c>
      <c r="BQ80" s="51">
        <f t="shared" si="57"/>
        <v>6</v>
      </c>
      <c r="BR80" s="47">
        <f t="shared" si="94"/>
        <v>976.12800000000004</v>
      </c>
      <c r="BS80" s="46">
        <f t="shared" si="58"/>
        <v>20.5</v>
      </c>
      <c r="BT80" s="46">
        <f t="shared" si="95"/>
        <v>2440.3200000000002</v>
      </c>
      <c r="BU80" s="46">
        <f t="shared" si="59"/>
        <v>67.502659350000002</v>
      </c>
      <c r="BV80" s="46">
        <f t="shared" si="60"/>
        <v>40.954505873076933</v>
      </c>
      <c r="BW80" s="46">
        <f t="shared" si="61"/>
        <v>58.927994047047498</v>
      </c>
      <c r="BX80" s="46">
        <f t="shared" si="62"/>
        <v>62.459640600000007</v>
      </c>
      <c r="BY80" s="46">
        <f t="shared" si="63"/>
        <v>67.502659350000002</v>
      </c>
      <c r="BZ80" s="46">
        <f t="shared" si="96"/>
        <v>77790.064634940005</v>
      </c>
      <c r="CA80" s="46">
        <f t="shared" si="96"/>
        <v>47195.97256813386</v>
      </c>
      <c r="CB80" s="46">
        <f t="shared" si="96"/>
        <v>67908.620339817542</v>
      </c>
      <c r="CC80" s="46">
        <f t="shared" si="96"/>
        <v>71978.489827440018</v>
      </c>
      <c r="CD80" s="46">
        <f t="shared" si="96"/>
        <v>77790.064634940005</v>
      </c>
    </row>
    <row r="81" spans="1:82" s="52" customFormat="1" ht="15" customHeight="1" x14ac:dyDescent="0.35">
      <c r="A81" s="39">
        <v>78</v>
      </c>
      <c r="B81" s="40" t="s">
        <v>125</v>
      </c>
      <c r="C81" s="40" t="s">
        <v>203</v>
      </c>
      <c r="D81" s="41">
        <v>100.6</v>
      </c>
      <c r="E81" s="41">
        <f t="shared" si="64"/>
        <v>402.40000000000003</v>
      </c>
      <c r="F81" s="41">
        <v>41.4</v>
      </c>
      <c r="G81" s="42" t="s">
        <v>118</v>
      </c>
      <c r="H81" s="43">
        <v>5</v>
      </c>
      <c r="I81" s="44">
        <v>17.5</v>
      </c>
      <c r="J81" s="41">
        <f t="shared" si="65"/>
        <v>579.6</v>
      </c>
      <c r="K81" s="42" t="s">
        <v>121</v>
      </c>
      <c r="L81" s="44">
        <v>144.9</v>
      </c>
      <c r="M81" s="44">
        <v>144.9</v>
      </c>
      <c r="N81" s="41">
        <v>105.63</v>
      </c>
      <c r="O81" s="45" t="s">
        <v>69</v>
      </c>
      <c r="P81" s="45" t="s">
        <v>121</v>
      </c>
      <c r="Q81" s="45" t="s">
        <v>122</v>
      </c>
      <c r="R81" s="45" t="s">
        <v>864</v>
      </c>
      <c r="S81" s="46">
        <f t="shared" si="66"/>
        <v>20744.537302580007</v>
      </c>
      <c r="T81" s="46">
        <f t="shared" si="49"/>
        <v>51.552031070029834</v>
      </c>
      <c r="U81" s="47">
        <f t="shared" si="67"/>
        <v>20744.537302580007</v>
      </c>
      <c r="V81" s="47">
        <f t="shared" si="50"/>
        <v>0</v>
      </c>
      <c r="W81" s="47">
        <f t="shared" si="68"/>
        <v>20426.752153444391</v>
      </c>
      <c r="X81" s="47">
        <f t="shared" si="51"/>
        <v>317.78514913561594</v>
      </c>
      <c r="Y81" s="48">
        <f t="shared" si="69"/>
        <v>20744.537302580007</v>
      </c>
      <c r="Z81" s="47">
        <f t="shared" si="52"/>
        <v>0</v>
      </c>
      <c r="AA81" s="48">
        <f t="shared" si="70"/>
        <v>20744.537302580007</v>
      </c>
      <c r="AB81" s="47">
        <f t="shared" si="53"/>
        <v>0</v>
      </c>
      <c r="AC81" s="47">
        <f t="shared" si="71"/>
        <v>317.78514913561594</v>
      </c>
      <c r="AD81" s="47">
        <f t="shared" si="72"/>
        <v>20426.752153444391</v>
      </c>
      <c r="AE81" s="47">
        <f t="shared" si="73"/>
        <v>50.762306544344902</v>
      </c>
      <c r="AF81" s="49">
        <f t="shared" si="74"/>
        <v>1.5318979859632376E-2</v>
      </c>
      <c r="AG81" s="47">
        <f>IF(ISBLANK($D81),"",S81*_xlfn.XLOOKUP(Q81,DATA!$B$24:$B$25,DATA!$C$24:$C$25,"error",0,1)/1000)</f>
        <v>2.7790737348924544</v>
      </c>
      <c r="AH81" s="47">
        <f>IF(ISBLANK($D81),"",V81*_xlfn.XLOOKUP(Q81,DATA!$B$24:$B$25,DATA!$C$24:$C$25,"error",0,1)/1000)</f>
        <v>0</v>
      </c>
      <c r="AI81" s="47">
        <f>IF(ISBLANK($D81),"",X81*_xlfn.XLOOKUP(Q81,DATA!$B$24:$B$25,DATA!$C$24:$C$25,"error",0,1)/1000)</f>
        <v>4.2572574573250865E-2</v>
      </c>
      <c r="AJ81" s="47">
        <f>IF(ISBLANK($D81),"",Z81*_xlfn.XLOOKUP(Q81,DATA!$B$24:$B$25,DATA!$C$24:$C$25,"error",0,1)/1000)</f>
        <v>0</v>
      </c>
      <c r="AK81" s="47">
        <f>IF(ISBLANK($D81),"",AB81*_xlfn.XLOOKUP(Q81,DATA!$B$24:$B$25,DATA!$C$24:$C$25,"error",0,1)/1000)</f>
        <v>0</v>
      </c>
      <c r="AL81" s="47">
        <f t="shared" si="54"/>
        <v>4.2572574573250865E-2</v>
      </c>
      <c r="AM81" s="47">
        <f t="shared" si="55"/>
        <v>2.7365011603192033</v>
      </c>
      <c r="AN81" s="47">
        <f t="shared" si="75"/>
        <v>0.28169040031077563</v>
      </c>
      <c r="AO81" s="47">
        <f t="shared" si="76"/>
        <v>0</v>
      </c>
      <c r="AP81" s="47">
        <f t="shared" si="77"/>
        <v>4.315209569012558E-3</v>
      </c>
      <c r="AQ81" s="47">
        <f t="shared" si="78"/>
        <v>0</v>
      </c>
      <c r="AR81" s="47">
        <f t="shared" si="79"/>
        <v>0</v>
      </c>
      <c r="AS81" s="47">
        <f t="shared" si="80"/>
        <v>4.315209569012558E-3</v>
      </c>
      <c r="AT81" s="47">
        <f t="shared" si="81"/>
        <v>0.27737519074176309</v>
      </c>
      <c r="AU81" s="47">
        <f t="shared" si="82"/>
        <v>1.5320137148488237E-2</v>
      </c>
      <c r="AV81" s="47">
        <f t="shared" si="83"/>
        <v>0</v>
      </c>
      <c r="AW81" s="47">
        <f t="shared" si="84"/>
        <v>2.3468887242449727E-4</v>
      </c>
      <c r="AX81" s="47">
        <f t="shared" si="85"/>
        <v>0</v>
      </c>
      <c r="AY81" s="47">
        <f t="shared" si="86"/>
        <v>0</v>
      </c>
      <c r="AZ81" s="47">
        <f t="shared" si="87"/>
        <v>2.3468887242449727E-4</v>
      </c>
      <c r="BA81" s="47">
        <f t="shared" si="88"/>
        <v>1.5085448276063739E-2</v>
      </c>
      <c r="BB81" s="23">
        <f>IF(V81&gt;0,J81*DATA!$C$4,0)</f>
        <v>0</v>
      </c>
      <c r="BC81" s="23">
        <f>IF(X81&gt;0,N81*_xlfn.XLOOKUP(Burgas!O81,DATA!$B$5:$B$6,DATA!$C$5:$C$6,"error",0,1),0)</f>
        <v>5070.24</v>
      </c>
      <c r="BD81" s="23" t="str">
        <f>IF(Z81&gt;0,(L81-M81)*DATA!$C$7,"0,00 ")</f>
        <v xml:space="preserve">0,00 </v>
      </c>
      <c r="BE81" s="23">
        <f>IF(G81="basement",D81*DATA!$C$8,IF(G81="ground",0,"error"))</f>
        <v>0</v>
      </c>
      <c r="BF81" s="23">
        <f t="shared" si="89"/>
        <v>5070.24</v>
      </c>
      <c r="BG81" s="23">
        <v>0.25</v>
      </c>
      <c r="BH81" s="23">
        <v>1.1000000000000001</v>
      </c>
      <c r="BI81" s="23">
        <f t="shared" si="90"/>
        <v>0.56999999999999995</v>
      </c>
      <c r="BJ81" s="23">
        <v>0.22</v>
      </c>
      <c r="BK81" s="23">
        <f t="shared" si="91"/>
        <v>0.25</v>
      </c>
      <c r="BL81" s="23">
        <f t="shared" si="92"/>
        <v>0.12054794520547943</v>
      </c>
      <c r="BM81" s="5">
        <v>1.1000000000000001</v>
      </c>
      <c r="BN81" s="5">
        <f t="shared" si="93"/>
        <v>0.56999999999999995</v>
      </c>
      <c r="BO81" s="50"/>
      <c r="BP81" s="48">
        <f t="shared" si="56"/>
        <v>1760.5</v>
      </c>
      <c r="BQ81" s="51">
        <f t="shared" si="57"/>
        <v>5</v>
      </c>
      <c r="BR81" s="47">
        <f t="shared" si="94"/>
        <v>563.36</v>
      </c>
      <c r="BS81" s="46">
        <f t="shared" si="58"/>
        <v>17.5</v>
      </c>
      <c r="BT81" s="46">
        <f t="shared" si="95"/>
        <v>1408.4</v>
      </c>
      <c r="BU81" s="46">
        <f t="shared" si="59"/>
        <v>18.001160450000004</v>
      </c>
      <c r="BV81" s="46">
        <f t="shared" si="60"/>
        <v>18.001160450000004</v>
      </c>
      <c r="BW81" s="46">
        <f t="shared" si="61"/>
        <v>17.725401035616443</v>
      </c>
      <c r="BX81" s="46">
        <f t="shared" si="62"/>
        <v>18.001160450000004</v>
      </c>
      <c r="BY81" s="46">
        <f t="shared" si="63"/>
        <v>18.001160450000004</v>
      </c>
      <c r="BZ81" s="46">
        <f t="shared" si="96"/>
        <v>20744.537302580007</v>
      </c>
      <c r="CA81" s="46">
        <f t="shared" si="96"/>
        <v>20744.537302580007</v>
      </c>
      <c r="CB81" s="46">
        <f t="shared" si="96"/>
        <v>20426.752153444391</v>
      </c>
      <c r="CC81" s="46">
        <f t="shared" si="96"/>
        <v>20744.537302580007</v>
      </c>
      <c r="CD81" s="46">
        <f t="shared" si="96"/>
        <v>20744.537302580007</v>
      </c>
    </row>
    <row r="82" spans="1:82" s="52" customFormat="1" ht="15" customHeight="1" x14ac:dyDescent="0.35">
      <c r="A82" s="39">
        <v>79</v>
      </c>
      <c r="B82" s="40" t="s">
        <v>125</v>
      </c>
      <c r="C82" s="40" t="s">
        <v>204</v>
      </c>
      <c r="D82" s="41">
        <v>172.4</v>
      </c>
      <c r="E82" s="41">
        <f t="shared" si="64"/>
        <v>827.5200000000001</v>
      </c>
      <c r="F82" s="41">
        <v>59.8</v>
      </c>
      <c r="G82" s="42" t="s">
        <v>118</v>
      </c>
      <c r="H82" s="43">
        <v>6</v>
      </c>
      <c r="I82" s="44">
        <v>20.5</v>
      </c>
      <c r="J82" s="41">
        <f t="shared" si="65"/>
        <v>980.7199999999998</v>
      </c>
      <c r="K82" s="42" t="s">
        <v>120</v>
      </c>
      <c r="L82" s="44">
        <v>245.18</v>
      </c>
      <c r="M82" s="44">
        <v>159.4</v>
      </c>
      <c r="N82" s="41">
        <v>181.02</v>
      </c>
      <c r="O82" s="45" t="s">
        <v>69</v>
      </c>
      <c r="P82" s="45" t="s">
        <v>120</v>
      </c>
      <c r="Q82" s="45" t="s">
        <v>122</v>
      </c>
      <c r="R82" s="45" t="s">
        <v>864</v>
      </c>
      <c r="S82" s="46">
        <f t="shared" si="66"/>
        <v>90774.05799952001</v>
      </c>
      <c r="T82" s="46">
        <f t="shared" si="49"/>
        <v>109.69409561040216</v>
      </c>
      <c r="U82" s="47">
        <f t="shared" si="67"/>
        <v>53283.756655360019</v>
      </c>
      <c r="V82" s="47">
        <f t="shared" si="50"/>
        <v>37490.301344159991</v>
      </c>
      <c r="W82" s="47">
        <f t="shared" si="68"/>
        <v>79325.395388773264</v>
      </c>
      <c r="X82" s="47">
        <f t="shared" si="51"/>
        <v>11448.662610746745</v>
      </c>
      <c r="Y82" s="48">
        <f t="shared" si="69"/>
        <v>86233.004192020016</v>
      </c>
      <c r="Z82" s="47">
        <f t="shared" si="52"/>
        <v>4541.0538074999931</v>
      </c>
      <c r="AA82" s="48">
        <f t="shared" si="70"/>
        <v>90774.05799952001</v>
      </c>
      <c r="AB82" s="47">
        <f t="shared" si="53"/>
        <v>0</v>
      </c>
      <c r="AC82" s="47">
        <f t="shared" si="71"/>
        <v>53480.017762406729</v>
      </c>
      <c r="AD82" s="47">
        <f t="shared" si="72"/>
        <v>37294.04023711328</v>
      </c>
      <c r="AE82" s="47">
        <f t="shared" si="73"/>
        <v>45.067237332165114</v>
      </c>
      <c r="AF82" s="49">
        <f t="shared" si="74"/>
        <v>0.58915530429067653</v>
      </c>
      <c r="AG82" s="47">
        <f>IF(ISBLANK($D82),"",S82*_xlfn.XLOOKUP(Q82,DATA!$B$24:$B$25,DATA!$C$24:$C$25,"error",0,1)/1000)</f>
        <v>12.160685809304393</v>
      </c>
      <c r="AH82" s="47">
        <f>IF(ISBLANK($D82),"",V82*_xlfn.XLOOKUP(Q82,DATA!$B$24:$B$25,DATA!$C$24:$C$25,"error",0,1)/1000)</f>
        <v>5.0224456809552631</v>
      </c>
      <c r="AI82" s="47">
        <f>IF(ISBLANK($D82),"",X82*_xlfn.XLOOKUP(Q82,DATA!$B$24:$B$25,DATA!$C$24:$C$25,"error",0,1)/1000)</f>
        <v>1.5337376340138713</v>
      </c>
      <c r="AJ82" s="47">
        <f>IF(ISBLANK($D82),"",Z82*_xlfn.XLOOKUP(Q82,DATA!$B$24:$B$25,DATA!$C$24:$C$25,"error",0,1)/1000)</f>
        <v>0.60834923339490732</v>
      </c>
      <c r="AK82" s="47">
        <f>IF(ISBLANK($D82),"",AB82*_xlfn.XLOOKUP(Q82,DATA!$B$24:$B$25,DATA!$C$24:$C$25,"error",0,1)/1000)</f>
        <v>0</v>
      </c>
      <c r="AL82" s="47">
        <f t="shared" si="54"/>
        <v>7.1645325483640416</v>
      </c>
      <c r="AM82" s="47">
        <f t="shared" si="55"/>
        <v>4.9961532609403516</v>
      </c>
      <c r="AN82" s="47">
        <f t="shared" si="75"/>
        <v>1.2326223700606804</v>
      </c>
      <c r="AO82" s="47">
        <f t="shared" si="76"/>
        <v>0.5090813952304738</v>
      </c>
      <c r="AP82" s="47">
        <f t="shared" si="77"/>
        <v>0.15546157076461614</v>
      </c>
      <c r="AQ82" s="47">
        <f t="shared" si="78"/>
        <v>6.166304151350506E-2</v>
      </c>
      <c r="AR82" s="47">
        <f t="shared" si="79"/>
        <v>0</v>
      </c>
      <c r="AS82" s="47">
        <f t="shared" si="80"/>
        <v>0.72620600750859499</v>
      </c>
      <c r="AT82" s="47">
        <f t="shared" si="81"/>
        <v>0.50641636255208544</v>
      </c>
      <c r="AU82" s="47">
        <f t="shared" si="82"/>
        <v>6.7037938604902689E-2</v>
      </c>
      <c r="AV82" s="47">
        <f t="shared" si="83"/>
        <v>2.7687123118395652E-2</v>
      </c>
      <c r="AW82" s="47">
        <f t="shared" si="84"/>
        <v>8.4550008903594865E-3</v>
      </c>
      <c r="AX82" s="47">
        <f t="shared" si="85"/>
        <v>3.3536331090359959E-3</v>
      </c>
      <c r="AY82" s="47">
        <f t="shared" si="86"/>
        <v>0</v>
      </c>
      <c r="AZ82" s="47">
        <f t="shared" si="87"/>
        <v>3.9495757117791137E-2</v>
      </c>
      <c r="BA82" s="47">
        <f t="shared" si="88"/>
        <v>2.7542181487111551E-2</v>
      </c>
      <c r="BB82" s="23">
        <f>IF(V82&gt;0,J82*DATA!$C$4,0)</f>
        <v>63746.799999999988</v>
      </c>
      <c r="BC82" s="23">
        <f>IF(X82&gt;0,N82*_xlfn.XLOOKUP(Burgas!O82,DATA!$B$5:$B$6,DATA!$C$5:$C$6,"error",0,1),0)</f>
        <v>8688.9600000000009</v>
      </c>
      <c r="BD82" s="23">
        <f>IF(Z82&gt;0,(L82-M82)*DATA!$C$7,"0,00 ")</f>
        <v>12867</v>
      </c>
      <c r="BE82" s="23">
        <f>IF(G82="basement",D82*DATA!$C$8,IF(G82="ground",0,"error"))</f>
        <v>0</v>
      </c>
      <c r="BF82" s="23">
        <f t="shared" si="89"/>
        <v>85302.76</v>
      </c>
      <c r="BG82" s="23">
        <v>1.48</v>
      </c>
      <c r="BH82" s="23">
        <v>1.7122644587649891</v>
      </c>
      <c r="BI82" s="23">
        <f t="shared" si="90"/>
        <v>0.56999999999999995</v>
      </c>
      <c r="BJ82" s="23">
        <v>2.33</v>
      </c>
      <c r="BK82" s="23">
        <f t="shared" si="91"/>
        <v>0.21630769230769231</v>
      </c>
      <c r="BL82" s="23">
        <f t="shared" si="92"/>
        <v>0.23928112965340181</v>
      </c>
      <c r="BM82" s="5">
        <v>1.1000000000000001</v>
      </c>
      <c r="BN82" s="5">
        <f t="shared" si="93"/>
        <v>0.56999999999999995</v>
      </c>
      <c r="BO82" s="50"/>
      <c r="BP82" s="48">
        <f t="shared" si="56"/>
        <v>3534.2000000000003</v>
      </c>
      <c r="BQ82" s="51">
        <f t="shared" si="57"/>
        <v>6</v>
      </c>
      <c r="BR82" s="47">
        <f t="shared" si="94"/>
        <v>1130.9440000000002</v>
      </c>
      <c r="BS82" s="46">
        <f t="shared" si="58"/>
        <v>20.5</v>
      </c>
      <c r="BT82" s="46">
        <f t="shared" si="95"/>
        <v>2827.3600000000006</v>
      </c>
      <c r="BU82" s="46">
        <f t="shared" si="59"/>
        <v>78.769574800000001</v>
      </c>
      <c r="BV82" s="46">
        <f t="shared" si="60"/>
        <v>46.237206400000012</v>
      </c>
      <c r="BW82" s="46">
        <f t="shared" si="61"/>
        <v>68.834949139858779</v>
      </c>
      <c r="BX82" s="46">
        <f t="shared" si="62"/>
        <v>74.829056050000005</v>
      </c>
      <c r="BY82" s="46">
        <f t="shared" si="63"/>
        <v>78.769574800000001</v>
      </c>
      <c r="BZ82" s="46">
        <f t="shared" si="96"/>
        <v>90774.05799952001</v>
      </c>
      <c r="CA82" s="46">
        <f t="shared" si="96"/>
        <v>53283.756655360019</v>
      </c>
      <c r="CB82" s="46">
        <f t="shared" si="96"/>
        <v>79325.395388773264</v>
      </c>
      <c r="CC82" s="46">
        <f t="shared" si="96"/>
        <v>86233.004192020016</v>
      </c>
      <c r="CD82" s="46">
        <f t="shared" si="96"/>
        <v>90774.05799952001</v>
      </c>
    </row>
    <row r="83" spans="1:82" s="52" customFormat="1" ht="15" customHeight="1" x14ac:dyDescent="0.35">
      <c r="A83" s="39">
        <v>80</v>
      </c>
      <c r="B83" s="40" t="s">
        <v>125</v>
      </c>
      <c r="C83" s="40" t="s">
        <v>205</v>
      </c>
      <c r="D83" s="41">
        <v>89.1</v>
      </c>
      <c r="E83" s="41">
        <f t="shared" si="64"/>
        <v>427.68</v>
      </c>
      <c r="F83" s="41">
        <v>40</v>
      </c>
      <c r="G83" s="42" t="s">
        <v>118</v>
      </c>
      <c r="H83" s="43">
        <v>6</v>
      </c>
      <c r="I83" s="44">
        <v>20.5</v>
      </c>
      <c r="J83" s="41">
        <f t="shared" si="65"/>
        <v>656</v>
      </c>
      <c r="K83" s="42" t="s">
        <v>121</v>
      </c>
      <c r="L83" s="44">
        <v>164</v>
      </c>
      <c r="M83" s="44">
        <v>164</v>
      </c>
      <c r="N83" s="41">
        <v>93.554999999999993</v>
      </c>
      <c r="O83" s="45" t="s">
        <v>69</v>
      </c>
      <c r="P83" s="45" t="s">
        <v>121</v>
      </c>
      <c r="Q83" s="45" t="s">
        <v>122</v>
      </c>
      <c r="R83" s="45" t="s">
        <v>864</v>
      </c>
      <c r="S83" s="46">
        <f t="shared" si="66"/>
        <v>22104.998080830002</v>
      </c>
      <c r="T83" s="46">
        <f t="shared" si="49"/>
        <v>51.685835392887213</v>
      </c>
      <c r="U83" s="47">
        <f t="shared" si="67"/>
        <v>22104.998080830002</v>
      </c>
      <c r="V83" s="47">
        <f t="shared" si="50"/>
        <v>0</v>
      </c>
      <c r="W83" s="47">
        <f t="shared" si="68"/>
        <v>21823.540259875899</v>
      </c>
      <c r="X83" s="47">
        <f t="shared" si="51"/>
        <v>281.45782095410323</v>
      </c>
      <c r="Y83" s="48">
        <f t="shared" si="69"/>
        <v>22104.998080830002</v>
      </c>
      <c r="Z83" s="47">
        <f t="shared" si="52"/>
        <v>0</v>
      </c>
      <c r="AA83" s="48">
        <f t="shared" si="70"/>
        <v>22104.998080830002</v>
      </c>
      <c r="AB83" s="47">
        <f t="shared" si="53"/>
        <v>0</v>
      </c>
      <c r="AC83" s="47">
        <f t="shared" si="71"/>
        <v>281.45782095410323</v>
      </c>
      <c r="AD83" s="47">
        <f t="shared" si="72"/>
        <v>21823.540259875899</v>
      </c>
      <c r="AE83" s="47">
        <f t="shared" si="73"/>
        <v>51.027731621483113</v>
      </c>
      <c r="AF83" s="49">
        <f t="shared" si="74"/>
        <v>1.2732768395858463E-2</v>
      </c>
      <c r="AG83" s="47">
        <f>IF(ISBLANK($D83),"",S83*_xlfn.XLOOKUP(Q83,DATA!$B$24:$B$25,DATA!$C$24:$C$25,"error",0,1)/1000)</f>
        <v>2.9613299482289497</v>
      </c>
      <c r="AH83" s="47">
        <f>IF(ISBLANK($D83),"",V83*_xlfn.XLOOKUP(Q83,DATA!$B$24:$B$25,DATA!$C$24:$C$25,"error",0,1)/1000)</f>
        <v>0</v>
      </c>
      <c r="AI83" s="47">
        <f>IF(ISBLANK($D83),"",X83*_xlfn.XLOOKUP(Q83,DATA!$B$24:$B$25,DATA!$C$24:$C$25,"error",0,1)/1000)</f>
        <v>3.770592837451861E-2</v>
      </c>
      <c r="AJ83" s="47">
        <f>IF(ISBLANK($D83),"",Z83*_xlfn.XLOOKUP(Q83,DATA!$B$24:$B$25,DATA!$C$24:$C$25,"error",0,1)/1000)</f>
        <v>0</v>
      </c>
      <c r="AK83" s="47">
        <f>IF(ISBLANK($D83),"",AB83*_xlfn.XLOOKUP(Q83,DATA!$B$24:$B$25,DATA!$C$24:$C$25,"error",0,1)/1000)</f>
        <v>0</v>
      </c>
      <c r="AL83" s="47">
        <f t="shared" si="54"/>
        <v>3.770592837451861E-2</v>
      </c>
      <c r="AM83" s="47">
        <f t="shared" si="55"/>
        <v>2.9236240198544312</v>
      </c>
      <c r="AN83" s="47">
        <f t="shared" si="75"/>
        <v>0.30016411874771037</v>
      </c>
      <c r="AO83" s="47">
        <f t="shared" si="76"/>
        <v>0</v>
      </c>
      <c r="AP83" s="47">
        <f t="shared" si="77"/>
        <v>3.8219202047615392E-3</v>
      </c>
      <c r="AQ83" s="47">
        <f t="shared" si="78"/>
        <v>0</v>
      </c>
      <c r="AR83" s="47">
        <f t="shared" si="79"/>
        <v>0</v>
      </c>
      <c r="AS83" s="47">
        <f t="shared" si="80"/>
        <v>3.8219202047615392E-3</v>
      </c>
      <c r="AT83" s="47">
        <f t="shared" si="81"/>
        <v>0.29634219854294885</v>
      </c>
      <c r="AU83" s="47">
        <f t="shared" si="82"/>
        <v>1.6324856868379832E-2</v>
      </c>
      <c r="AV83" s="47">
        <f t="shared" si="83"/>
        <v>0</v>
      </c>
      <c r="AW83" s="47">
        <f t="shared" si="84"/>
        <v>2.0786062160061894E-4</v>
      </c>
      <c r="AX83" s="47">
        <f t="shared" si="85"/>
        <v>0</v>
      </c>
      <c r="AY83" s="47">
        <f t="shared" si="86"/>
        <v>0</v>
      </c>
      <c r="AZ83" s="47">
        <f t="shared" si="87"/>
        <v>2.0786062160061894E-4</v>
      </c>
      <c r="BA83" s="47">
        <f t="shared" si="88"/>
        <v>1.6116996246779213E-2</v>
      </c>
      <c r="BB83" s="23">
        <f>IF(V83&gt;0,J83*DATA!$C$4,0)</f>
        <v>0</v>
      </c>
      <c r="BC83" s="23">
        <f>IF(X83&gt;0,N83*_xlfn.XLOOKUP(Burgas!O83,DATA!$B$5:$B$6,DATA!$C$5:$C$6,"error",0,1),0)</f>
        <v>4490.6399999999994</v>
      </c>
      <c r="BD83" s="23" t="str">
        <f>IF(Z83&gt;0,(L83-M83)*DATA!$C$7,"0,00 ")</f>
        <v xml:space="preserve">0,00 </v>
      </c>
      <c r="BE83" s="23">
        <f>IF(G83="basement",D83*DATA!$C$8,IF(G83="ground",0,"error"))</f>
        <v>0</v>
      </c>
      <c r="BF83" s="23">
        <f t="shared" si="89"/>
        <v>4490.6399999999994</v>
      </c>
      <c r="BG83" s="23">
        <v>0.25</v>
      </c>
      <c r="BH83" s="23">
        <v>1.1000000000000001</v>
      </c>
      <c r="BI83" s="23">
        <f t="shared" si="90"/>
        <v>0.56999999999999995</v>
      </c>
      <c r="BJ83" s="23">
        <v>0.22</v>
      </c>
      <c r="BK83" s="23">
        <f t="shared" si="91"/>
        <v>0.25</v>
      </c>
      <c r="BL83" s="23">
        <f t="shared" si="92"/>
        <v>0.12054794520547943</v>
      </c>
      <c r="BM83" s="5">
        <v>1.1000000000000001</v>
      </c>
      <c r="BN83" s="5">
        <f t="shared" si="93"/>
        <v>0.56999999999999995</v>
      </c>
      <c r="BO83" s="50"/>
      <c r="BP83" s="48">
        <f t="shared" si="56"/>
        <v>1826.55</v>
      </c>
      <c r="BQ83" s="51">
        <f t="shared" si="57"/>
        <v>6</v>
      </c>
      <c r="BR83" s="47">
        <f t="shared" si="94"/>
        <v>584.49599999999998</v>
      </c>
      <c r="BS83" s="46">
        <f t="shared" si="58"/>
        <v>20.5</v>
      </c>
      <c r="BT83" s="46">
        <f t="shared" si="95"/>
        <v>1461.24</v>
      </c>
      <c r="BU83" s="46">
        <f t="shared" si="59"/>
        <v>19.181706075000001</v>
      </c>
      <c r="BV83" s="46">
        <f t="shared" si="60"/>
        <v>19.181706075000001</v>
      </c>
      <c r="BW83" s="46">
        <f t="shared" si="61"/>
        <v>18.937469854109594</v>
      </c>
      <c r="BX83" s="46">
        <f t="shared" si="62"/>
        <v>19.181706075000001</v>
      </c>
      <c r="BY83" s="46">
        <f t="shared" si="63"/>
        <v>19.181706075000001</v>
      </c>
      <c r="BZ83" s="46">
        <f t="shared" si="96"/>
        <v>22104.998080830002</v>
      </c>
      <c r="CA83" s="46">
        <f t="shared" si="96"/>
        <v>22104.998080830002</v>
      </c>
      <c r="CB83" s="46">
        <f t="shared" si="96"/>
        <v>21823.540259875899</v>
      </c>
      <c r="CC83" s="46">
        <f t="shared" si="96"/>
        <v>22104.998080830002</v>
      </c>
      <c r="CD83" s="46">
        <f t="shared" si="96"/>
        <v>22104.998080830002</v>
      </c>
    </row>
    <row r="84" spans="1:82" s="52" customFormat="1" ht="15" customHeight="1" x14ac:dyDescent="0.35">
      <c r="A84" s="39">
        <v>81</v>
      </c>
      <c r="B84" s="40" t="s">
        <v>125</v>
      </c>
      <c r="C84" s="40" t="s">
        <v>206</v>
      </c>
      <c r="D84" s="41">
        <v>96.3</v>
      </c>
      <c r="E84" s="41">
        <f t="shared" si="64"/>
        <v>462.24</v>
      </c>
      <c r="F84" s="41">
        <v>52.6</v>
      </c>
      <c r="G84" s="42" t="s">
        <v>118</v>
      </c>
      <c r="H84" s="43">
        <v>6</v>
      </c>
      <c r="I84" s="44">
        <v>20.5</v>
      </c>
      <c r="J84" s="41">
        <f t="shared" si="65"/>
        <v>862.64</v>
      </c>
      <c r="K84" s="42" t="s">
        <v>121</v>
      </c>
      <c r="L84" s="44">
        <v>215.66</v>
      </c>
      <c r="M84" s="44">
        <v>215.66</v>
      </c>
      <c r="N84" s="41">
        <v>101.11499999999999</v>
      </c>
      <c r="O84" s="45" t="s">
        <v>69</v>
      </c>
      <c r="P84" s="45" t="s">
        <v>121</v>
      </c>
      <c r="Q84" s="45" t="s">
        <v>122</v>
      </c>
      <c r="R84" s="45" t="s">
        <v>864</v>
      </c>
      <c r="S84" s="46">
        <f t="shared" si="66"/>
        <v>26331.135713190004</v>
      </c>
      <c r="T84" s="46">
        <f t="shared" si="49"/>
        <v>56.964208448403433</v>
      </c>
      <c r="U84" s="47">
        <f t="shared" si="67"/>
        <v>26331.135713190004</v>
      </c>
      <c r="V84" s="47">
        <f t="shared" si="50"/>
        <v>0</v>
      </c>
      <c r="W84" s="47">
        <f t="shared" si="68"/>
        <v>26026.933825896169</v>
      </c>
      <c r="X84" s="47">
        <f t="shared" si="51"/>
        <v>304.20188729383517</v>
      </c>
      <c r="Y84" s="48">
        <f t="shared" si="69"/>
        <v>26331.135713190004</v>
      </c>
      <c r="Z84" s="47">
        <f t="shared" si="52"/>
        <v>0</v>
      </c>
      <c r="AA84" s="48">
        <f t="shared" si="70"/>
        <v>26331.135713190004</v>
      </c>
      <c r="AB84" s="47">
        <f t="shared" si="53"/>
        <v>0</v>
      </c>
      <c r="AC84" s="47">
        <f t="shared" si="71"/>
        <v>304.20188729383517</v>
      </c>
      <c r="AD84" s="47">
        <f t="shared" si="72"/>
        <v>26026.933825896169</v>
      </c>
      <c r="AE84" s="47">
        <f t="shared" si="73"/>
        <v>56.306104676999325</v>
      </c>
      <c r="AF84" s="49">
        <f t="shared" si="74"/>
        <v>1.1552934541347981E-2</v>
      </c>
      <c r="AG84" s="47">
        <f>IF(ISBLANK($D84),"",S84*_xlfn.XLOOKUP(Q84,DATA!$B$24:$B$25,DATA!$C$24:$C$25,"error",0,1)/1000)</f>
        <v>3.5274909535492065</v>
      </c>
      <c r="AH84" s="47">
        <f>IF(ISBLANK($D84),"",V84*_xlfn.XLOOKUP(Q84,DATA!$B$24:$B$25,DATA!$C$24:$C$25,"error",0,1)/1000)</f>
        <v>0</v>
      </c>
      <c r="AI84" s="47">
        <f>IF(ISBLANK($D84),"",X84*_xlfn.XLOOKUP(Q84,DATA!$B$24:$B$25,DATA!$C$24:$C$25,"error",0,1)/1000)</f>
        <v>4.0752872081551282E-2</v>
      </c>
      <c r="AJ84" s="47">
        <f>IF(ISBLANK($D84),"",Z84*_xlfn.XLOOKUP(Q84,DATA!$B$24:$B$25,DATA!$C$24:$C$25,"error",0,1)/1000)</f>
        <v>0</v>
      </c>
      <c r="AK84" s="47">
        <f>IF(ISBLANK($D84),"",AB84*_xlfn.XLOOKUP(Q84,DATA!$B$24:$B$25,DATA!$C$24:$C$25,"error",0,1)/1000)</f>
        <v>0</v>
      </c>
      <c r="AL84" s="47">
        <f t="shared" si="54"/>
        <v>4.0752872081551282E-2</v>
      </c>
      <c r="AM84" s="47">
        <f t="shared" si="55"/>
        <v>3.4867380814676552</v>
      </c>
      <c r="AN84" s="47">
        <f t="shared" si="75"/>
        <v>0.35755090853549049</v>
      </c>
      <c r="AO84" s="47">
        <f t="shared" si="76"/>
        <v>0</v>
      </c>
      <c r="AP84" s="47">
        <f t="shared" si="77"/>
        <v>4.1307622415100338E-3</v>
      </c>
      <c r="AQ84" s="47">
        <f t="shared" si="78"/>
        <v>0</v>
      </c>
      <c r="AR84" s="47">
        <f t="shared" si="79"/>
        <v>0</v>
      </c>
      <c r="AS84" s="47">
        <f t="shared" si="80"/>
        <v>4.1307622415100338E-3</v>
      </c>
      <c r="AT84" s="47">
        <f t="shared" si="81"/>
        <v>0.35342014629398044</v>
      </c>
      <c r="AU84" s="47">
        <f t="shared" si="82"/>
        <v>1.944591988327244E-2</v>
      </c>
      <c r="AV84" s="47">
        <f t="shared" si="83"/>
        <v>0</v>
      </c>
      <c r="AW84" s="47">
        <f t="shared" si="84"/>
        <v>2.2465743950774442E-4</v>
      </c>
      <c r="AX84" s="47">
        <f t="shared" si="85"/>
        <v>0</v>
      </c>
      <c r="AY84" s="47">
        <f t="shared" si="86"/>
        <v>0</v>
      </c>
      <c r="AZ84" s="47">
        <f t="shared" si="87"/>
        <v>2.2465743950774442E-4</v>
      </c>
      <c r="BA84" s="47">
        <f t="shared" si="88"/>
        <v>1.9221262443764695E-2</v>
      </c>
      <c r="BB84" s="23">
        <f>IF(V84&gt;0,J84*DATA!$C$4,0)</f>
        <v>0</v>
      </c>
      <c r="BC84" s="23">
        <f>IF(X84&gt;0,N84*_xlfn.XLOOKUP(Burgas!O84,DATA!$B$5:$B$6,DATA!$C$5:$C$6,"error",0,1),0)</f>
        <v>4853.5199999999995</v>
      </c>
      <c r="BD84" s="23" t="str">
        <f>IF(Z84&gt;0,(L84-M84)*DATA!$C$7,"0,00 ")</f>
        <v xml:space="preserve">0,00 </v>
      </c>
      <c r="BE84" s="23">
        <f>IF(G84="basement",D84*DATA!$C$8,IF(G84="ground",0,"error"))</f>
        <v>0</v>
      </c>
      <c r="BF84" s="23">
        <f t="shared" si="89"/>
        <v>4853.5199999999995</v>
      </c>
      <c r="BG84" s="23">
        <v>0.25</v>
      </c>
      <c r="BH84" s="23">
        <v>1.1000000000000001</v>
      </c>
      <c r="BI84" s="23">
        <f t="shared" si="90"/>
        <v>0.56999999999999995</v>
      </c>
      <c r="BJ84" s="23">
        <v>0.22</v>
      </c>
      <c r="BK84" s="23">
        <f t="shared" si="91"/>
        <v>0.25</v>
      </c>
      <c r="BL84" s="23">
        <f t="shared" si="92"/>
        <v>0.12054794520547943</v>
      </c>
      <c r="BM84" s="5">
        <v>1.1000000000000001</v>
      </c>
      <c r="BN84" s="5">
        <f t="shared" si="93"/>
        <v>0.56999999999999995</v>
      </c>
      <c r="BO84" s="50"/>
      <c r="BP84" s="48">
        <f t="shared" si="56"/>
        <v>1974.1499999999999</v>
      </c>
      <c r="BQ84" s="51">
        <f t="shared" si="57"/>
        <v>6</v>
      </c>
      <c r="BR84" s="47">
        <f t="shared" si="94"/>
        <v>631.72799999999995</v>
      </c>
      <c r="BS84" s="46">
        <f t="shared" si="58"/>
        <v>20.5</v>
      </c>
      <c r="BT84" s="46">
        <f t="shared" si="95"/>
        <v>1579.32</v>
      </c>
      <c r="BU84" s="46">
        <f t="shared" si="59"/>
        <v>22.848954975000002</v>
      </c>
      <c r="BV84" s="46">
        <f t="shared" si="60"/>
        <v>22.848954975000002</v>
      </c>
      <c r="BW84" s="46">
        <f t="shared" si="61"/>
        <v>22.584982493835618</v>
      </c>
      <c r="BX84" s="46">
        <f t="shared" si="62"/>
        <v>22.848954975000002</v>
      </c>
      <c r="BY84" s="46">
        <f t="shared" si="63"/>
        <v>22.848954975000002</v>
      </c>
      <c r="BZ84" s="46">
        <f t="shared" si="96"/>
        <v>26331.135713190004</v>
      </c>
      <c r="CA84" s="46">
        <f t="shared" si="96"/>
        <v>26331.135713190004</v>
      </c>
      <c r="CB84" s="46">
        <f t="shared" si="96"/>
        <v>26026.933825896169</v>
      </c>
      <c r="CC84" s="46">
        <f t="shared" si="96"/>
        <v>26331.135713190004</v>
      </c>
      <c r="CD84" s="46">
        <f t="shared" si="96"/>
        <v>26331.135713190004</v>
      </c>
    </row>
    <row r="85" spans="1:82" s="52" customFormat="1" ht="15" customHeight="1" x14ac:dyDescent="0.35">
      <c r="A85" s="39">
        <v>82</v>
      </c>
      <c r="B85" s="40" t="s">
        <v>125</v>
      </c>
      <c r="C85" s="40" t="s">
        <v>207</v>
      </c>
      <c r="D85" s="41">
        <v>102.6</v>
      </c>
      <c r="E85" s="41">
        <f t="shared" si="64"/>
        <v>492.48</v>
      </c>
      <c r="F85" s="41">
        <v>40.6</v>
      </c>
      <c r="G85" s="42" t="s">
        <v>118</v>
      </c>
      <c r="H85" s="43">
        <v>6</v>
      </c>
      <c r="I85" s="44">
        <v>20.5</v>
      </c>
      <c r="J85" s="41">
        <f t="shared" si="65"/>
        <v>665.84</v>
      </c>
      <c r="K85" s="42" t="s">
        <v>121</v>
      </c>
      <c r="L85" s="44">
        <v>166.46</v>
      </c>
      <c r="M85" s="44">
        <v>166.46</v>
      </c>
      <c r="N85" s="41">
        <v>107.73</v>
      </c>
      <c r="O85" s="45" t="s">
        <v>69</v>
      </c>
      <c r="P85" s="45" t="s">
        <v>121</v>
      </c>
      <c r="Q85" s="45" t="s">
        <v>122</v>
      </c>
      <c r="R85" s="45" t="s">
        <v>864</v>
      </c>
      <c r="S85" s="46">
        <f t="shared" si="66"/>
        <v>24031.98820638</v>
      </c>
      <c r="T85" s="46">
        <f t="shared" si="49"/>
        <v>48.797896780336252</v>
      </c>
      <c r="U85" s="47">
        <f t="shared" si="67"/>
        <v>24031.98820638</v>
      </c>
      <c r="V85" s="47">
        <f t="shared" si="50"/>
        <v>0</v>
      </c>
      <c r="W85" s="47">
        <f t="shared" si="68"/>
        <v>23707.885261038904</v>
      </c>
      <c r="X85" s="47">
        <f t="shared" si="51"/>
        <v>324.10294534109562</v>
      </c>
      <c r="Y85" s="48">
        <f t="shared" si="69"/>
        <v>24031.98820638</v>
      </c>
      <c r="Z85" s="47">
        <f t="shared" si="52"/>
        <v>0</v>
      </c>
      <c r="AA85" s="48">
        <f t="shared" si="70"/>
        <v>24031.98820638</v>
      </c>
      <c r="AB85" s="47">
        <f t="shared" si="53"/>
        <v>0</v>
      </c>
      <c r="AC85" s="47">
        <f t="shared" si="71"/>
        <v>324.10294534109562</v>
      </c>
      <c r="AD85" s="47">
        <f t="shared" si="72"/>
        <v>23707.885261038904</v>
      </c>
      <c r="AE85" s="47">
        <f t="shared" si="73"/>
        <v>48.139793008932145</v>
      </c>
      <c r="AF85" s="49">
        <f t="shared" si="74"/>
        <v>1.348631426404634E-2</v>
      </c>
      <c r="AG85" s="47">
        <f>IF(ISBLANK($D85),"",S85*_xlfn.XLOOKUP(Q85,DATA!$B$24:$B$25,DATA!$C$24:$C$25,"error",0,1)/1000)</f>
        <v>3.2194821338960207</v>
      </c>
      <c r="AH85" s="47">
        <f>IF(ISBLANK($D85),"",V85*_xlfn.XLOOKUP(Q85,DATA!$B$24:$B$25,DATA!$C$24:$C$25,"error",0,1)/1000)</f>
        <v>0</v>
      </c>
      <c r="AI85" s="47">
        <f>IF(ISBLANK($D85),"",X85*_xlfn.XLOOKUP(Q85,DATA!$B$24:$B$25,DATA!$C$24:$C$25,"error",0,1)/1000)</f>
        <v>4.3418947825204196E-2</v>
      </c>
      <c r="AJ85" s="47">
        <f>IF(ISBLANK($D85),"",Z85*_xlfn.XLOOKUP(Q85,DATA!$B$24:$B$25,DATA!$C$24:$C$25,"error",0,1)/1000)</f>
        <v>0</v>
      </c>
      <c r="AK85" s="47">
        <f>IF(ISBLANK($D85),"",AB85*_xlfn.XLOOKUP(Q85,DATA!$B$24:$B$25,DATA!$C$24:$C$25,"error",0,1)/1000)</f>
        <v>0</v>
      </c>
      <c r="AL85" s="47">
        <f t="shared" si="54"/>
        <v>4.3418947825204196E-2</v>
      </c>
      <c r="AM85" s="47">
        <f t="shared" si="55"/>
        <v>3.1760631860708166</v>
      </c>
      <c r="AN85" s="47">
        <f t="shared" si="75"/>
        <v>0.32633074815686958</v>
      </c>
      <c r="AO85" s="47">
        <f t="shared" si="76"/>
        <v>0</v>
      </c>
      <c r="AP85" s="47">
        <f t="shared" si="77"/>
        <v>4.4009990236648982E-3</v>
      </c>
      <c r="AQ85" s="47">
        <f t="shared" si="78"/>
        <v>0</v>
      </c>
      <c r="AR85" s="47">
        <f t="shared" si="79"/>
        <v>0</v>
      </c>
      <c r="AS85" s="47">
        <f t="shared" si="80"/>
        <v>4.4009990236648982E-3</v>
      </c>
      <c r="AT85" s="47">
        <f t="shared" si="81"/>
        <v>0.32192974913320466</v>
      </c>
      <c r="AU85" s="47">
        <f t="shared" si="82"/>
        <v>1.7747966604528868E-2</v>
      </c>
      <c r="AV85" s="47">
        <f t="shared" si="83"/>
        <v>0</v>
      </c>
      <c r="AW85" s="47">
        <f t="shared" si="84"/>
        <v>2.3935465517647549E-4</v>
      </c>
      <c r="AX85" s="47">
        <f t="shared" si="85"/>
        <v>0</v>
      </c>
      <c r="AY85" s="47">
        <f t="shared" si="86"/>
        <v>0</v>
      </c>
      <c r="AZ85" s="47">
        <f t="shared" si="87"/>
        <v>2.3935465517647549E-4</v>
      </c>
      <c r="BA85" s="47">
        <f t="shared" si="88"/>
        <v>1.7508611949352392E-2</v>
      </c>
      <c r="BB85" s="23">
        <f>IF(V85&gt;0,J85*DATA!$C$4,0)</f>
        <v>0</v>
      </c>
      <c r="BC85" s="23">
        <f>IF(X85&gt;0,N85*_xlfn.XLOOKUP(Burgas!O85,DATA!$B$5:$B$6,DATA!$C$5:$C$6,"error",0,1),0)</f>
        <v>5171.04</v>
      </c>
      <c r="BD85" s="23" t="str">
        <f>IF(Z85&gt;0,(L85-M85)*DATA!$C$7,"0,00 ")</f>
        <v xml:space="preserve">0,00 </v>
      </c>
      <c r="BE85" s="23">
        <f>IF(G85="basement",D85*DATA!$C$8,IF(G85="ground",0,"error"))</f>
        <v>0</v>
      </c>
      <c r="BF85" s="23">
        <f t="shared" si="89"/>
        <v>5171.04</v>
      </c>
      <c r="BG85" s="23">
        <v>0.25</v>
      </c>
      <c r="BH85" s="23">
        <v>1.1000000000000001</v>
      </c>
      <c r="BI85" s="23">
        <f t="shared" si="90"/>
        <v>0.56999999999999995</v>
      </c>
      <c r="BJ85" s="23">
        <v>0.22</v>
      </c>
      <c r="BK85" s="23">
        <f t="shared" si="91"/>
        <v>0.25</v>
      </c>
      <c r="BL85" s="23">
        <f t="shared" si="92"/>
        <v>0.12054794520547943</v>
      </c>
      <c r="BM85" s="5">
        <v>1.1000000000000001</v>
      </c>
      <c r="BN85" s="5">
        <f t="shared" si="93"/>
        <v>0.56999999999999995</v>
      </c>
      <c r="BO85" s="50"/>
      <c r="BP85" s="48">
        <f t="shared" si="56"/>
        <v>2103.2999999999997</v>
      </c>
      <c r="BQ85" s="51">
        <f t="shared" si="57"/>
        <v>6</v>
      </c>
      <c r="BR85" s="47">
        <f t="shared" si="94"/>
        <v>673.05599999999993</v>
      </c>
      <c r="BS85" s="46">
        <f t="shared" si="58"/>
        <v>20.5</v>
      </c>
      <c r="BT85" s="46">
        <f t="shared" si="95"/>
        <v>1682.6399999999999</v>
      </c>
      <c r="BU85" s="46">
        <f t="shared" si="59"/>
        <v>20.853859949999997</v>
      </c>
      <c r="BV85" s="46">
        <f t="shared" si="60"/>
        <v>20.853859949999997</v>
      </c>
      <c r="BW85" s="46">
        <f t="shared" si="61"/>
        <v>20.572618241095888</v>
      </c>
      <c r="BX85" s="46">
        <f t="shared" si="62"/>
        <v>20.853859949999997</v>
      </c>
      <c r="BY85" s="46">
        <f t="shared" si="63"/>
        <v>20.853859949999997</v>
      </c>
      <c r="BZ85" s="46">
        <f t="shared" si="96"/>
        <v>24031.98820638</v>
      </c>
      <c r="CA85" s="46">
        <f t="shared" si="96"/>
        <v>24031.98820638</v>
      </c>
      <c r="CB85" s="46">
        <f t="shared" si="96"/>
        <v>23707.885261038904</v>
      </c>
      <c r="CC85" s="46">
        <f t="shared" si="96"/>
        <v>24031.98820638</v>
      </c>
      <c r="CD85" s="46">
        <f t="shared" si="96"/>
        <v>24031.98820638</v>
      </c>
    </row>
    <row r="86" spans="1:82" s="52" customFormat="1" ht="15" customHeight="1" x14ac:dyDescent="0.35">
      <c r="A86" s="39">
        <v>83</v>
      </c>
      <c r="B86" s="40" t="s">
        <v>125</v>
      </c>
      <c r="C86" s="40" t="s">
        <v>208</v>
      </c>
      <c r="D86" s="41">
        <v>81.2</v>
      </c>
      <c r="E86" s="41">
        <f t="shared" si="64"/>
        <v>389.76000000000005</v>
      </c>
      <c r="F86" s="41">
        <v>36.200000000000003</v>
      </c>
      <c r="G86" s="42" t="s">
        <v>118</v>
      </c>
      <c r="H86" s="43">
        <v>6</v>
      </c>
      <c r="I86" s="44">
        <v>20.5</v>
      </c>
      <c r="J86" s="41">
        <f t="shared" si="65"/>
        <v>593.68000000000006</v>
      </c>
      <c r="K86" s="42" t="s">
        <v>120</v>
      </c>
      <c r="L86" s="44">
        <v>148.41999999999999</v>
      </c>
      <c r="M86" s="44">
        <v>148.41999999999999</v>
      </c>
      <c r="N86" s="41">
        <v>85.26</v>
      </c>
      <c r="O86" s="45" t="s">
        <v>69</v>
      </c>
      <c r="P86" s="45" t="s">
        <v>120</v>
      </c>
      <c r="Q86" s="45" t="s">
        <v>122</v>
      </c>
      <c r="R86" s="45" t="s">
        <v>864</v>
      </c>
      <c r="S86" s="46">
        <f t="shared" si="66"/>
        <v>47610.801739060007</v>
      </c>
      <c r="T86" s="46">
        <f t="shared" si="49"/>
        <v>122.15415060308908</v>
      </c>
      <c r="U86" s="47">
        <f t="shared" si="67"/>
        <v>24916.00393540462</v>
      </c>
      <c r="V86" s="47">
        <f t="shared" si="50"/>
        <v>22694.797803655387</v>
      </c>
      <c r="W86" s="47">
        <f t="shared" si="68"/>
        <v>42218.508212420595</v>
      </c>
      <c r="X86" s="47">
        <f t="shared" si="51"/>
        <v>5392.2935266394124</v>
      </c>
      <c r="Y86" s="48">
        <f t="shared" si="69"/>
        <v>47610.801739060007</v>
      </c>
      <c r="Z86" s="47">
        <f t="shared" si="52"/>
        <v>0</v>
      </c>
      <c r="AA86" s="48">
        <f t="shared" si="70"/>
        <v>47610.801739060007</v>
      </c>
      <c r="AB86" s="47">
        <f t="shared" si="53"/>
        <v>0</v>
      </c>
      <c r="AC86" s="47">
        <f t="shared" si="71"/>
        <v>28087.091330294799</v>
      </c>
      <c r="AD86" s="47">
        <f t="shared" si="72"/>
        <v>19523.710408765208</v>
      </c>
      <c r="AE86" s="47">
        <f t="shared" si="73"/>
        <v>50.091621533161963</v>
      </c>
      <c r="AF86" s="49">
        <f t="shared" si="74"/>
        <v>0.58993107245350351</v>
      </c>
      <c r="AG86" s="47">
        <f>IF(ISBLANK($D86),"",S86*_xlfn.XLOOKUP(Q86,DATA!$B$24:$B$25,DATA!$C$24:$C$25,"error",0,1)/1000)</f>
        <v>6.3782540280489997</v>
      </c>
      <c r="AH86" s="47">
        <f>IF(ISBLANK($D86),"",V86*_xlfn.XLOOKUP(Q86,DATA!$B$24:$B$25,DATA!$C$24:$C$25,"error",0,1)/1000)</f>
        <v>3.0403433720832878</v>
      </c>
      <c r="AI86" s="47">
        <f>IF(ISBLANK($D86),"",X86*_xlfn.XLOOKUP(Q86,DATA!$B$24:$B$25,DATA!$C$24:$C$25,"error",0,1)/1000)</f>
        <v>0.72238686706453725</v>
      </c>
      <c r="AJ86" s="47">
        <f>IF(ISBLANK($D86),"",Z86*_xlfn.XLOOKUP(Q86,DATA!$B$24:$B$25,DATA!$C$24:$C$25,"error",0,1)/1000)</f>
        <v>0</v>
      </c>
      <c r="AK86" s="47">
        <f>IF(ISBLANK($D86),"",AB86*_xlfn.XLOOKUP(Q86,DATA!$B$24:$B$25,DATA!$C$24:$C$25,"error",0,1)/1000)</f>
        <v>0</v>
      </c>
      <c r="AL86" s="47">
        <f t="shared" si="54"/>
        <v>3.762730239147825</v>
      </c>
      <c r="AM86" s="47">
        <f t="shared" si="55"/>
        <v>2.6155237889011747</v>
      </c>
      <c r="AN86" s="47">
        <f t="shared" si="75"/>
        <v>0.64650783024814895</v>
      </c>
      <c r="AO86" s="47">
        <f t="shared" si="76"/>
        <v>0.30817301851744411</v>
      </c>
      <c r="AP86" s="47">
        <f t="shared" si="77"/>
        <v>7.3222039130433972E-2</v>
      </c>
      <c r="AQ86" s="47">
        <f t="shared" si="78"/>
        <v>0</v>
      </c>
      <c r="AR86" s="47">
        <f t="shared" si="79"/>
        <v>0</v>
      </c>
      <c r="AS86" s="47">
        <f t="shared" si="80"/>
        <v>0.38139505764787812</v>
      </c>
      <c r="AT86" s="47">
        <f t="shared" si="81"/>
        <v>0.26511277260027083</v>
      </c>
      <c r="AU86" s="47">
        <f t="shared" si="82"/>
        <v>3.5161257238606386E-2</v>
      </c>
      <c r="AV86" s="47">
        <f t="shared" si="83"/>
        <v>1.6760432389396705E-2</v>
      </c>
      <c r="AW86" s="47">
        <f t="shared" si="84"/>
        <v>3.9822858021878738E-3</v>
      </c>
      <c r="AX86" s="47">
        <f t="shared" si="85"/>
        <v>0</v>
      </c>
      <c r="AY86" s="47">
        <f t="shared" si="86"/>
        <v>0</v>
      </c>
      <c r="AZ86" s="47">
        <f t="shared" si="87"/>
        <v>2.0742718191584578E-2</v>
      </c>
      <c r="BA86" s="47">
        <f t="shared" si="88"/>
        <v>1.4418539047021808E-2</v>
      </c>
      <c r="BB86" s="23">
        <f>IF(V86&gt;0,J86*DATA!$C$4,0)</f>
        <v>38589.200000000004</v>
      </c>
      <c r="BC86" s="23">
        <f>IF(X86&gt;0,N86*_xlfn.XLOOKUP(Burgas!O86,DATA!$B$5:$B$6,DATA!$C$5:$C$6,"error",0,1),0)</f>
        <v>4092.4800000000005</v>
      </c>
      <c r="BD86" s="23" t="str">
        <f>IF(Z86&gt;0,(L86-M86)*DATA!$C$7,"0,00 ")</f>
        <v xml:space="preserve">0,00 </v>
      </c>
      <c r="BE86" s="23">
        <f>IF(G86="basement",D86*DATA!$C$8,IF(G86="ground",0,"error"))</f>
        <v>0</v>
      </c>
      <c r="BF86" s="23">
        <f t="shared" si="89"/>
        <v>42681.680000000008</v>
      </c>
      <c r="BG86" s="23">
        <v>1.48</v>
      </c>
      <c r="BH86" s="23">
        <v>1.1000000000000001</v>
      </c>
      <c r="BI86" s="23">
        <f t="shared" si="90"/>
        <v>0.56999999999999995</v>
      </c>
      <c r="BJ86" s="23">
        <v>2.33</v>
      </c>
      <c r="BK86" s="23">
        <f t="shared" si="91"/>
        <v>0.21630769230769231</v>
      </c>
      <c r="BL86" s="23">
        <f t="shared" si="92"/>
        <v>0.23928112965340181</v>
      </c>
      <c r="BM86" s="5">
        <v>1.1000000000000001</v>
      </c>
      <c r="BN86" s="5">
        <f t="shared" si="93"/>
        <v>0.56999999999999995</v>
      </c>
      <c r="BO86" s="50"/>
      <c r="BP86" s="48">
        <f t="shared" si="56"/>
        <v>1664.6000000000001</v>
      </c>
      <c r="BQ86" s="51">
        <f t="shared" si="57"/>
        <v>6</v>
      </c>
      <c r="BR86" s="47">
        <f t="shared" si="94"/>
        <v>532.67200000000003</v>
      </c>
      <c r="BS86" s="46">
        <f t="shared" si="58"/>
        <v>20.5</v>
      </c>
      <c r="BT86" s="46">
        <f t="shared" si="95"/>
        <v>1331.6800000000003</v>
      </c>
      <c r="BU86" s="46">
        <f t="shared" si="59"/>
        <v>41.314475650000006</v>
      </c>
      <c r="BV86" s="46">
        <f t="shared" si="60"/>
        <v>21.620968357692309</v>
      </c>
      <c r="BW86" s="46">
        <f t="shared" si="61"/>
        <v>36.635290014249037</v>
      </c>
      <c r="BX86" s="46">
        <f t="shared" si="62"/>
        <v>41.314475650000006</v>
      </c>
      <c r="BY86" s="46">
        <f t="shared" si="63"/>
        <v>41.314475650000006</v>
      </c>
      <c r="BZ86" s="46">
        <f t="shared" si="96"/>
        <v>47610.801739060007</v>
      </c>
      <c r="CA86" s="46">
        <f t="shared" si="96"/>
        <v>24916.00393540462</v>
      </c>
      <c r="CB86" s="46">
        <f t="shared" si="96"/>
        <v>42218.508212420595</v>
      </c>
      <c r="CC86" s="46">
        <f t="shared" si="96"/>
        <v>47610.801739060007</v>
      </c>
      <c r="CD86" s="46">
        <f t="shared" si="96"/>
        <v>47610.801739060007</v>
      </c>
    </row>
    <row r="87" spans="1:82" s="52" customFormat="1" ht="15" customHeight="1" x14ac:dyDescent="0.35">
      <c r="A87" s="39">
        <v>84</v>
      </c>
      <c r="B87" s="40" t="s">
        <v>125</v>
      </c>
      <c r="C87" s="40" t="s">
        <v>209</v>
      </c>
      <c r="D87" s="41">
        <v>70.900000000000006</v>
      </c>
      <c r="E87" s="41">
        <f t="shared" si="64"/>
        <v>340.32000000000005</v>
      </c>
      <c r="F87" s="41">
        <v>34.799999999999997</v>
      </c>
      <c r="G87" s="42" t="s">
        <v>118</v>
      </c>
      <c r="H87" s="43">
        <v>6</v>
      </c>
      <c r="I87" s="44">
        <v>20.5</v>
      </c>
      <c r="J87" s="41">
        <f t="shared" si="65"/>
        <v>570.72</v>
      </c>
      <c r="K87" s="42" t="s">
        <v>120</v>
      </c>
      <c r="L87" s="44">
        <v>142.68</v>
      </c>
      <c r="M87" s="44">
        <v>142.68</v>
      </c>
      <c r="N87" s="41">
        <v>74.445000000000007</v>
      </c>
      <c r="O87" s="45" t="s">
        <v>69</v>
      </c>
      <c r="P87" s="45" t="s">
        <v>120</v>
      </c>
      <c r="Q87" s="45" t="s">
        <v>122</v>
      </c>
      <c r="R87" s="45" t="s">
        <v>864</v>
      </c>
      <c r="S87" s="46">
        <f t="shared" si="66"/>
        <v>44350.567310945007</v>
      </c>
      <c r="T87" s="46">
        <f t="shared" si="49"/>
        <v>130.3201907350288</v>
      </c>
      <c r="U87" s="47">
        <f t="shared" si="67"/>
        <v>22533.468869861928</v>
      </c>
      <c r="V87" s="47">
        <f t="shared" si="50"/>
        <v>21817.098441083079</v>
      </c>
      <c r="W87" s="47">
        <f t="shared" si="68"/>
        <v>39642.27160849754</v>
      </c>
      <c r="X87" s="47">
        <f t="shared" si="51"/>
        <v>4708.2957024474672</v>
      </c>
      <c r="Y87" s="48">
        <f t="shared" si="69"/>
        <v>44350.567310945007</v>
      </c>
      <c r="Z87" s="47">
        <f t="shared" si="52"/>
        <v>0</v>
      </c>
      <c r="AA87" s="48">
        <f t="shared" si="70"/>
        <v>44350.567310945007</v>
      </c>
      <c r="AB87" s="47">
        <f t="shared" si="53"/>
        <v>0</v>
      </c>
      <c r="AC87" s="47">
        <f t="shared" si="71"/>
        <v>26525.394143530546</v>
      </c>
      <c r="AD87" s="47">
        <f t="shared" si="72"/>
        <v>17825.173167414461</v>
      </c>
      <c r="AE87" s="47">
        <f t="shared" si="73"/>
        <v>52.377683261090908</v>
      </c>
      <c r="AF87" s="49">
        <f t="shared" si="74"/>
        <v>0.59808466389074821</v>
      </c>
      <c r="AG87" s="47">
        <f>IF(ISBLANK($D87),"",S87*_xlfn.XLOOKUP(Q87,DATA!$B$24:$B$25,DATA!$C$24:$C$25,"error",0,1)/1000)</f>
        <v>5.9414917259252649</v>
      </c>
      <c r="AH87" s="47">
        <f>IF(ISBLANK($D87),"",V87*_xlfn.XLOOKUP(Q87,DATA!$B$24:$B$25,DATA!$C$24:$C$25,"error",0,1)/1000)</f>
        <v>2.9227610317264752</v>
      </c>
      <c r="AI87" s="47">
        <f>IF(ISBLANK($D87),"",X87*_xlfn.XLOOKUP(Q87,DATA!$B$24:$B$25,DATA!$C$24:$C$25,"error",0,1)/1000)</f>
        <v>0.63075405018319808</v>
      </c>
      <c r="AJ87" s="47">
        <f>IF(ISBLANK($D87),"",Z87*_xlfn.XLOOKUP(Q87,DATA!$B$24:$B$25,DATA!$C$24:$C$25,"error",0,1)/1000)</f>
        <v>0</v>
      </c>
      <c r="AK87" s="47">
        <f>IF(ISBLANK($D87),"",AB87*_xlfn.XLOOKUP(Q87,DATA!$B$24:$B$25,DATA!$C$24:$C$25,"error",0,1)/1000)</f>
        <v>0</v>
      </c>
      <c r="AL87" s="47">
        <f t="shared" si="54"/>
        <v>3.5535150819096732</v>
      </c>
      <c r="AM87" s="47">
        <f t="shared" si="55"/>
        <v>2.3879766440155916</v>
      </c>
      <c r="AN87" s="47">
        <f t="shared" si="75"/>
        <v>0.60223705535607808</v>
      </c>
      <c r="AO87" s="47">
        <f t="shared" si="76"/>
        <v>0.29625472498362027</v>
      </c>
      <c r="AP87" s="47">
        <f t="shared" si="77"/>
        <v>6.39340218515735E-2</v>
      </c>
      <c r="AQ87" s="47">
        <f t="shared" si="78"/>
        <v>0</v>
      </c>
      <c r="AR87" s="47">
        <f t="shared" si="79"/>
        <v>0</v>
      </c>
      <c r="AS87" s="47">
        <f t="shared" si="80"/>
        <v>0.36018874683519381</v>
      </c>
      <c r="AT87" s="47">
        <f t="shared" si="81"/>
        <v>0.24204830852088427</v>
      </c>
      <c r="AU87" s="47">
        <f t="shared" si="82"/>
        <v>3.2753527538665915E-2</v>
      </c>
      <c r="AV87" s="47">
        <f t="shared" si="83"/>
        <v>1.6112238871574733E-2</v>
      </c>
      <c r="AW87" s="47">
        <f t="shared" si="84"/>
        <v>3.4771436376246339E-3</v>
      </c>
      <c r="AX87" s="47">
        <f t="shared" si="85"/>
        <v>0</v>
      </c>
      <c r="AY87" s="47">
        <f t="shared" si="86"/>
        <v>0</v>
      </c>
      <c r="AZ87" s="47">
        <f t="shared" si="87"/>
        <v>1.9589382509199369E-2</v>
      </c>
      <c r="BA87" s="47">
        <f t="shared" si="88"/>
        <v>1.3164145029466546E-2</v>
      </c>
      <c r="BB87" s="23">
        <f>IF(V87&gt;0,J87*DATA!$C$4,0)</f>
        <v>37096.800000000003</v>
      </c>
      <c r="BC87" s="23">
        <f>IF(X87&gt;0,N87*_xlfn.XLOOKUP(Burgas!O87,DATA!$B$5:$B$6,DATA!$C$5:$C$6,"error",0,1),0)</f>
        <v>3573.3600000000006</v>
      </c>
      <c r="BD87" s="23" t="str">
        <f>IF(Z87&gt;0,(L87-M87)*DATA!$C$7,"0,00 ")</f>
        <v xml:space="preserve">0,00 </v>
      </c>
      <c r="BE87" s="23">
        <f>IF(G87="basement",D87*DATA!$C$8,IF(G87="ground",0,"error"))</f>
        <v>0</v>
      </c>
      <c r="BF87" s="23">
        <f t="shared" si="89"/>
        <v>40670.160000000003</v>
      </c>
      <c r="BG87" s="23">
        <v>1.48</v>
      </c>
      <c r="BH87" s="23">
        <v>1.1000000000000001</v>
      </c>
      <c r="BI87" s="23">
        <f t="shared" si="90"/>
        <v>0.56999999999999995</v>
      </c>
      <c r="BJ87" s="23">
        <v>2.33</v>
      </c>
      <c r="BK87" s="23">
        <f t="shared" si="91"/>
        <v>0.21630769230769231</v>
      </c>
      <c r="BL87" s="23">
        <f t="shared" si="92"/>
        <v>0.23928112965340181</v>
      </c>
      <c r="BM87" s="5">
        <v>1.1000000000000001</v>
      </c>
      <c r="BN87" s="5">
        <f t="shared" si="93"/>
        <v>0.56999999999999995</v>
      </c>
      <c r="BO87" s="50"/>
      <c r="BP87" s="48">
        <f t="shared" si="56"/>
        <v>1453.45</v>
      </c>
      <c r="BQ87" s="51">
        <f t="shared" si="57"/>
        <v>6</v>
      </c>
      <c r="BR87" s="47">
        <f t="shared" si="94"/>
        <v>465.10400000000004</v>
      </c>
      <c r="BS87" s="46">
        <f t="shared" si="58"/>
        <v>20.5</v>
      </c>
      <c r="BT87" s="46">
        <f t="shared" si="95"/>
        <v>1162.76</v>
      </c>
      <c r="BU87" s="46">
        <f t="shared" si="59"/>
        <v>38.485393362500005</v>
      </c>
      <c r="BV87" s="46">
        <f t="shared" si="60"/>
        <v>19.553513424038464</v>
      </c>
      <c r="BW87" s="46">
        <f t="shared" si="61"/>
        <v>34.399749747047501</v>
      </c>
      <c r="BX87" s="46">
        <f t="shared" si="62"/>
        <v>38.485393362500005</v>
      </c>
      <c r="BY87" s="46">
        <f t="shared" si="63"/>
        <v>38.485393362500005</v>
      </c>
      <c r="BZ87" s="46">
        <f t="shared" si="96"/>
        <v>44350.567310945007</v>
      </c>
      <c r="CA87" s="46">
        <f t="shared" si="96"/>
        <v>22533.468869861928</v>
      </c>
      <c r="CB87" s="46">
        <f t="shared" si="96"/>
        <v>39642.27160849754</v>
      </c>
      <c r="CC87" s="46">
        <f t="shared" si="96"/>
        <v>44350.567310945007</v>
      </c>
      <c r="CD87" s="46">
        <f t="shared" si="96"/>
        <v>44350.567310945007</v>
      </c>
    </row>
    <row r="88" spans="1:82" s="52" customFormat="1" ht="15" customHeight="1" x14ac:dyDescent="0.35">
      <c r="A88" s="39">
        <v>85</v>
      </c>
      <c r="B88" s="40" t="s">
        <v>125</v>
      </c>
      <c r="C88" s="40" t="s">
        <v>210</v>
      </c>
      <c r="D88" s="41">
        <v>117.6</v>
      </c>
      <c r="E88" s="41">
        <f t="shared" si="64"/>
        <v>564.48</v>
      </c>
      <c r="F88" s="41">
        <v>43.4</v>
      </c>
      <c r="G88" s="42" t="s">
        <v>118</v>
      </c>
      <c r="H88" s="43">
        <v>6</v>
      </c>
      <c r="I88" s="44">
        <v>20.5</v>
      </c>
      <c r="J88" s="41">
        <f t="shared" si="65"/>
        <v>711.76</v>
      </c>
      <c r="K88" s="42" t="s">
        <v>121</v>
      </c>
      <c r="L88" s="44">
        <v>177.94</v>
      </c>
      <c r="M88" s="44">
        <v>177.94</v>
      </c>
      <c r="N88" s="41">
        <v>123.48</v>
      </c>
      <c r="O88" s="45" t="s">
        <v>69</v>
      </c>
      <c r="P88" s="45" t="s">
        <v>121</v>
      </c>
      <c r="Q88" s="45" t="s">
        <v>122</v>
      </c>
      <c r="R88" s="45" t="s">
        <v>864</v>
      </c>
      <c r="S88" s="46">
        <f t="shared" si="66"/>
        <v>26728.729529880002</v>
      </c>
      <c r="T88" s="46">
        <f t="shared" si="49"/>
        <v>47.351065635416667</v>
      </c>
      <c r="U88" s="47">
        <f t="shared" si="67"/>
        <v>26728.729529880002</v>
      </c>
      <c r="V88" s="47">
        <f t="shared" si="50"/>
        <v>0</v>
      </c>
      <c r="W88" s="47">
        <f t="shared" si="68"/>
        <v>26357.243112997807</v>
      </c>
      <c r="X88" s="47">
        <f t="shared" si="51"/>
        <v>371.48641688219504</v>
      </c>
      <c r="Y88" s="48">
        <f t="shared" si="69"/>
        <v>26728.729529880002</v>
      </c>
      <c r="Z88" s="47">
        <f t="shared" si="52"/>
        <v>0</v>
      </c>
      <c r="AA88" s="48">
        <f t="shared" si="70"/>
        <v>26728.729529880002</v>
      </c>
      <c r="AB88" s="47">
        <f t="shared" si="53"/>
        <v>0</v>
      </c>
      <c r="AC88" s="47">
        <f t="shared" si="71"/>
        <v>371.48641688219504</v>
      </c>
      <c r="AD88" s="47">
        <f t="shared" si="72"/>
        <v>26357.243112997807</v>
      </c>
      <c r="AE88" s="47">
        <f t="shared" si="73"/>
        <v>46.692961864012553</v>
      </c>
      <c r="AF88" s="49">
        <f t="shared" si="74"/>
        <v>1.389839410312832E-2</v>
      </c>
      <c r="AG88" s="47">
        <f>IF(ISBLANK($D88),"",S88*_xlfn.XLOOKUP(Q88,DATA!$B$24:$B$25,DATA!$C$24:$C$25,"error",0,1)/1000)</f>
        <v>3.5807552185941249</v>
      </c>
      <c r="AH88" s="47">
        <f>IF(ISBLANK($D88),"",V88*_xlfn.XLOOKUP(Q88,DATA!$B$24:$B$25,DATA!$C$24:$C$25,"error",0,1)/1000)</f>
        <v>0</v>
      </c>
      <c r="AI88" s="47">
        <f>IF(ISBLANK($D88),"",X88*_xlfn.XLOOKUP(Q88,DATA!$B$24:$B$25,DATA!$C$24:$C$25,"error",0,1)/1000)</f>
        <v>4.9766747214854412E-2</v>
      </c>
      <c r="AJ88" s="47">
        <f>IF(ISBLANK($D88),"",Z88*_xlfn.XLOOKUP(Q88,DATA!$B$24:$B$25,DATA!$C$24:$C$25,"error",0,1)/1000)</f>
        <v>0</v>
      </c>
      <c r="AK88" s="47">
        <f>IF(ISBLANK($D88),"",AB88*_xlfn.XLOOKUP(Q88,DATA!$B$24:$B$25,DATA!$C$24:$C$25,"error",0,1)/1000)</f>
        <v>0</v>
      </c>
      <c r="AL88" s="47">
        <f t="shared" si="54"/>
        <v>4.9766747214854412E-2</v>
      </c>
      <c r="AM88" s="47">
        <f t="shared" si="55"/>
        <v>3.5309884713792705</v>
      </c>
      <c r="AN88" s="47">
        <f t="shared" si="75"/>
        <v>0.36294984126418361</v>
      </c>
      <c r="AO88" s="47">
        <f t="shared" si="76"/>
        <v>0</v>
      </c>
      <c r="AP88" s="47">
        <f t="shared" si="77"/>
        <v>5.0444199335574766E-3</v>
      </c>
      <c r="AQ88" s="47">
        <f t="shared" si="78"/>
        <v>0</v>
      </c>
      <c r="AR88" s="47">
        <f t="shared" si="79"/>
        <v>0</v>
      </c>
      <c r="AS88" s="47">
        <f t="shared" si="80"/>
        <v>5.0444199335574766E-3</v>
      </c>
      <c r="AT88" s="47">
        <f t="shared" si="81"/>
        <v>0.35790542133062614</v>
      </c>
      <c r="AU88" s="47">
        <f t="shared" si="82"/>
        <v>1.9739548596809674E-2</v>
      </c>
      <c r="AV88" s="47">
        <f t="shared" si="83"/>
        <v>0</v>
      </c>
      <c r="AW88" s="47">
        <f t="shared" si="84"/>
        <v>2.7434802581631371E-4</v>
      </c>
      <c r="AX88" s="47">
        <f t="shared" si="85"/>
        <v>0</v>
      </c>
      <c r="AY88" s="47">
        <f t="shared" si="86"/>
        <v>0</v>
      </c>
      <c r="AZ88" s="47">
        <f t="shared" si="87"/>
        <v>2.7434802581631371E-4</v>
      </c>
      <c r="BA88" s="47">
        <f t="shared" si="88"/>
        <v>1.9465200570993359E-2</v>
      </c>
      <c r="BB88" s="23">
        <f>IF(V88&gt;0,J88*DATA!$C$4,0)</f>
        <v>0</v>
      </c>
      <c r="BC88" s="23">
        <f>IF(X88&gt;0,N88*_xlfn.XLOOKUP(Burgas!O88,DATA!$B$5:$B$6,DATA!$C$5:$C$6,"error",0,1),0)</f>
        <v>5927.04</v>
      </c>
      <c r="BD88" s="23" t="str">
        <f>IF(Z88&gt;0,(L88-M88)*DATA!$C$7,"0,00 ")</f>
        <v xml:space="preserve">0,00 </v>
      </c>
      <c r="BE88" s="23">
        <f>IF(G88="basement",D88*DATA!$C$8,IF(G88="ground",0,"error"))</f>
        <v>0</v>
      </c>
      <c r="BF88" s="23">
        <f t="shared" si="89"/>
        <v>5927.04</v>
      </c>
      <c r="BG88" s="23">
        <v>0.25</v>
      </c>
      <c r="BH88" s="23">
        <v>1.1000000000000001</v>
      </c>
      <c r="BI88" s="23">
        <f t="shared" si="90"/>
        <v>0.56999999999999995</v>
      </c>
      <c r="BJ88" s="23">
        <v>0.22</v>
      </c>
      <c r="BK88" s="23">
        <f t="shared" si="91"/>
        <v>0.25</v>
      </c>
      <c r="BL88" s="23">
        <f t="shared" si="92"/>
        <v>0.12054794520547943</v>
      </c>
      <c r="BM88" s="5">
        <v>1.1000000000000001</v>
      </c>
      <c r="BN88" s="5">
        <f t="shared" si="93"/>
        <v>0.56999999999999995</v>
      </c>
      <c r="BO88" s="50"/>
      <c r="BP88" s="48">
        <f t="shared" si="56"/>
        <v>2410.7999999999997</v>
      </c>
      <c r="BQ88" s="51">
        <f t="shared" si="57"/>
        <v>6</v>
      </c>
      <c r="BR88" s="47">
        <f t="shared" si="94"/>
        <v>771.4559999999999</v>
      </c>
      <c r="BS88" s="46">
        <f t="shared" si="58"/>
        <v>20.5</v>
      </c>
      <c r="BT88" s="46">
        <f t="shared" si="95"/>
        <v>1928.6399999999999</v>
      </c>
      <c r="BU88" s="46">
        <f t="shared" si="59"/>
        <v>23.193968699999999</v>
      </c>
      <c r="BV88" s="46">
        <f t="shared" si="60"/>
        <v>23.193968699999999</v>
      </c>
      <c r="BW88" s="46">
        <f t="shared" si="61"/>
        <v>22.871609782191779</v>
      </c>
      <c r="BX88" s="46">
        <f t="shared" si="62"/>
        <v>23.193968699999999</v>
      </c>
      <c r="BY88" s="46">
        <f t="shared" si="63"/>
        <v>23.193968699999999</v>
      </c>
      <c r="BZ88" s="46">
        <f t="shared" si="96"/>
        <v>26728.729529880002</v>
      </c>
      <c r="CA88" s="46">
        <f t="shared" si="96"/>
        <v>26728.729529880002</v>
      </c>
      <c r="CB88" s="46">
        <f t="shared" si="96"/>
        <v>26357.243112997807</v>
      </c>
      <c r="CC88" s="46">
        <f t="shared" si="96"/>
        <v>26728.729529880002</v>
      </c>
      <c r="CD88" s="46">
        <f t="shared" si="96"/>
        <v>26728.729529880002</v>
      </c>
    </row>
    <row r="89" spans="1:82" s="52" customFormat="1" ht="15" customHeight="1" x14ac:dyDescent="0.35">
      <c r="A89" s="39">
        <v>86</v>
      </c>
      <c r="B89" s="40" t="s">
        <v>125</v>
      </c>
      <c r="C89" s="40" t="s">
        <v>211</v>
      </c>
      <c r="D89" s="41">
        <v>106.4</v>
      </c>
      <c r="E89" s="41">
        <f t="shared" si="64"/>
        <v>170.24</v>
      </c>
      <c r="F89" s="41">
        <v>41.4</v>
      </c>
      <c r="G89" s="42" t="s">
        <v>118</v>
      </c>
      <c r="H89" s="43">
        <v>2</v>
      </c>
      <c r="I89" s="44">
        <v>7.1</v>
      </c>
      <c r="J89" s="41">
        <f t="shared" si="65"/>
        <v>235.15</v>
      </c>
      <c r="K89" s="42" t="s">
        <v>120</v>
      </c>
      <c r="L89" s="44">
        <v>58.79</v>
      </c>
      <c r="M89" s="44">
        <v>8.9</v>
      </c>
      <c r="N89" s="41">
        <v>111.72000000000001</v>
      </c>
      <c r="O89" s="45" t="s">
        <v>69</v>
      </c>
      <c r="P89" s="45" t="s">
        <v>120</v>
      </c>
      <c r="Q89" s="45" t="s">
        <v>122</v>
      </c>
      <c r="R89" s="45" t="s">
        <v>864</v>
      </c>
      <c r="S89" s="46">
        <f t="shared" si="66"/>
        <v>28183.902929602002</v>
      </c>
      <c r="T89" s="46">
        <f t="shared" si="49"/>
        <v>165.55394108083883</v>
      </c>
      <c r="U89" s="47">
        <f t="shared" si="67"/>
        <v>19194.747654825082</v>
      </c>
      <c r="V89" s="47">
        <f t="shared" si="50"/>
        <v>8989.1552747769201</v>
      </c>
      <c r="W89" s="47">
        <f t="shared" si="68"/>
        <v>21118.138998143462</v>
      </c>
      <c r="X89" s="47">
        <f t="shared" si="51"/>
        <v>7065.7639314585394</v>
      </c>
      <c r="Y89" s="48">
        <f t="shared" si="69"/>
        <v>25542.807400852002</v>
      </c>
      <c r="Z89" s="47">
        <f t="shared" si="52"/>
        <v>2641.0955287500001</v>
      </c>
      <c r="AA89" s="48">
        <f t="shared" si="70"/>
        <v>28183.902929602002</v>
      </c>
      <c r="AB89" s="47">
        <f t="shared" si="53"/>
        <v>0</v>
      </c>
      <c r="AC89" s="47">
        <f t="shared" si="71"/>
        <v>18696.01473498546</v>
      </c>
      <c r="AD89" s="47">
        <f t="shared" si="72"/>
        <v>9487.888194616542</v>
      </c>
      <c r="AE89" s="47">
        <f t="shared" si="73"/>
        <v>55.732425955219348</v>
      </c>
      <c r="AF89" s="49">
        <f t="shared" si="74"/>
        <v>0.66335790261854533</v>
      </c>
      <c r="AG89" s="47">
        <f>IF(ISBLANK($D89),"",S89*_xlfn.XLOOKUP(Q89,DATA!$B$24:$B$25,DATA!$C$24:$C$25,"error",0,1)/1000)</f>
        <v>3.7756997534321521</v>
      </c>
      <c r="AH89" s="47">
        <f>IF(ISBLANK($D89),"",V89*_xlfn.XLOOKUP(Q89,DATA!$B$24:$B$25,DATA!$C$24:$C$25,"error",0,1)/1000)</f>
        <v>1.2042459640637799</v>
      </c>
      <c r="AI89" s="47">
        <f>IF(ISBLANK($D89),"",X89*_xlfn.XLOOKUP(Q89,DATA!$B$24:$B$25,DATA!$C$24:$C$25,"error",0,1)/1000)</f>
        <v>0.94657589477422099</v>
      </c>
      <c r="AJ89" s="47">
        <f>IF(ISBLANK($D89),"",Z89*_xlfn.XLOOKUP(Q89,DATA!$B$24:$B$25,DATA!$C$24:$C$25,"error",0,1)/1000)</f>
        <v>0.35381841051611068</v>
      </c>
      <c r="AK89" s="47">
        <f>IF(ISBLANK($D89),"",AB89*_xlfn.XLOOKUP(Q89,DATA!$B$24:$B$25,DATA!$C$24:$C$25,"error",0,1)/1000)</f>
        <v>0</v>
      </c>
      <c r="AL89" s="47">
        <f t="shared" si="54"/>
        <v>2.5046402693541117</v>
      </c>
      <c r="AM89" s="47">
        <f t="shared" si="55"/>
        <v>1.2710594840780405</v>
      </c>
      <c r="AN89" s="47">
        <f t="shared" si="75"/>
        <v>0.38270966388689892</v>
      </c>
      <c r="AO89" s="47">
        <f t="shared" si="76"/>
        <v>0.12206388172816493</v>
      </c>
      <c r="AP89" s="47">
        <f t="shared" si="77"/>
        <v>9.5946120239878974E-2</v>
      </c>
      <c r="AQ89" s="47">
        <f t="shared" si="78"/>
        <v>3.5863477979817815E-2</v>
      </c>
      <c r="AR89" s="47">
        <f t="shared" si="79"/>
        <v>0</v>
      </c>
      <c r="AS89" s="47">
        <f t="shared" si="80"/>
        <v>0.25387347994786169</v>
      </c>
      <c r="AT89" s="47">
        <f t="shared" si="81"/>
        <v>0.12883618393903723</v>
      </c>
      <c r="AU89" s="47">
        <f t="shared" si="82"/>
        <v>2.0814214940695793E-2</v>
      </c>
      <c r="AV89" s="47">
        <f t="shared" si="83"/>
        <v>6.6386195869266836E-3</v>
      </c>
      <c r="AW89" s="47">
        <f t="shared" si="84"/>
        <v>5.2181676028668685E-3</v>
      </c>
      <c r="AX89" s="47">
        <f t="shared" si="85"/>
        <v>1.9504867779180008E-3</v>
      </c>
      <c r="AY89" s="47">
        <f t="shared" si="86"/>
        <v>0</v>
      </c>
      <c r="AZ89" s="47">
        <f t="shared" si="87"/>
        <v>1.3807273967711552E-2</v>
      </c>
      <c r="BA89" s="47">
        <f t="shared" si="88"/>
        <v>7.0069409729842415E-3</v>
      </c>
      <c r="BB89" s="23">
        <f>IF(V89&gt;0,J89*DATA!$C$4,0)</f>
        <v>15284.75</v>
      </c>
      <c r="BC89" s="23">
        <f>IF(X89&gt;0,N89*_xlfn.XLOOKUP(Burgas!O89,DATA!$B$5:$B$6,DATA!$C$5:$C$6,"error",0,1),0)</f>
        <v>5362.56</v>
      </c>
      <c r="BD89" s="23">
        <f>IF(Z89&gt;0,(L89-M89)*DATA!$C$7,"0,00 ")</f>
        <v>7483.5</v>
      </c>
      <c r="BE89" s="23">
        <f>IF(G89="basement",D89*DATA!$C$8,IF(G89="ground",0,"error"))</f>
        <v>0</v>
      </c>
      <c r="BF89" s="23">
        <f t="shared" si="89"/>
        <v>28130.81</v>
      </c>
      <c r="BG89" s="23">
        <v>1.48</v>
      </c>
      <c r="BH89" s="23">
        <v>2.5850739921755399</v>
      </c>
      <c r="BI89" s="23">
        <f t="shared" si="90"/>
        <v>0.56999999999999995</v>
      </c>
      <c r="BJ89" s="23">
        <v>2.33</v>
      </c>
      <c r="BK89" s="23">
        <f t="shared" si="91"/>
        <v>0.21630769230769231</v>
      </c>
      <c r="BL89" s="23">
        <f t="shared" si="92"/>
        <v>0.23928112965340181</v>
      </c>
      <c r="BM89" s="5">
        <v>1.1000000000000001</v>
      </c>
      <c r="BN89" s="5">
        <f t="shared" si="93"/>
        <v>0.56999999999999995</v>
      </c>
      <c r="BO89" s="50"/>
      <c r="BP89" s="48">
        <f t="shared" si="56"/>
        <v>755.44</v>
      </c>
      <c r="BQ89" s="51">
        <f t="shared" si="57"/>
        <v>2</v>
      </c>
      <c r="BR89" s="47">
        <f t="shared" si="94"/>
        <v>241.74080000000004</v>
      </c>
      <c r="BS89" s="46">
        <f t="shared" si="58"/>
        <v>7.1</v>
      </c>
      <c r="BT89" s="46">
        <f t="shared" si="95"/>
        <v>574.13440000000003</v>
      </c>
      <c r="BU89" s="46">
        <f t="shared" si="59"/>
        <v>24.456701604999999</v>
      </c>
      <c r="BV89" s="46">
        <f t="shared" si="60"/>
        <v>16.65632389346154</v>
      </c>
      <c r="BW89" s="46">
        <f t="shared" si="61"/>
        <v>18.325354909878047</v>
      </c>
      <c r="BX89" s="46">
        <f t="shared" si="62"/>
        <v>22.164879729999999</v>
      </c>
      <c r="BY89" s="46">
        <f t="shared" si="63"/>
        <v>24.456701604999999</v>
      </c>
      <c r="BZ89" s="46">
        <f t="shared" si="96"/>
        <v>28183.902929602002</v>
      </c>
      <c r="CA89" s="46">
        <f t="shared" si="96"/>
        <v>19194.747654825082</v>
      </c>
      <c r="CB89" s="46">
        <f t="shared" si="96"/>
        <v>21118.138998143462</v>
      </c>
      <c r="CC89" s="46">
        <f t="shared" si="96"/>
        <v>25542.807400852002</v>
      </c>
      <c r="CD89" s="46">
        <f t="shared" si="96"/>
        <v>28183.902929602002</v>
      </c>
    </row>
    <row r="90" spans="1:82" s="52" customFormat="1" ht="15" customHeight="1" x14ac:dyDescent="0.35">
      <c r="A90" s="39">
        <v>87</v>
      </c>
      <c r="B90" s="40" t="s">
        <v>125</v>
      </c>
      <c r="C90" s="40" t="s">
        <v>212</v>
      </c>
      <c r="D90" s="41">
        <v>165.2</v>
      </c>
      <c r="E90" s="41">
        <f t="shared" si="64"/>
        <v>792.96</v>
      </c>
      <c r="F90" s="41">
        <v>51.4</v>
      </c>
      <c r="G90" s="42" t="s">
        <v>118</v>
      </c>
      <c r="H90" s="43">
        <v>6</v>
      </c>
      <c r="I90" s="44">
        <v>20.5</v>
      </c>
      <c r="J90" s="41">
        <f t="shared" si="65"/>
        <v>843.23</v>
      </c>
      <c r="K90" s="42" t="s">
        <v>120</v>
      </c>
      <c r="L90" s="44">
        <v>210.47</v>
      </c>
      <c r="M90" s="44">
        <v>94.8</v>
      </c>
      <c r="N90" s="41">
        <v>173.46</v>
      </c>
      <c r="O90" s="45" t="s">
        <v>69</v>
      </c>
      <c r="P90" s="45" t="s">
        <v>120</v>
      </c>
      <c r="Q90" s="45" t="s">
        <v>122</v>
      </c>
      <c r="R90" s="45" t="s">
        <v>864</v>
      </c>
      <c r="S90" s="46">
        <f t="shared" si="66"/>
        <v>83618.936880009991</v>
      </c>
      <c r="T90" s="46">
        <f t="shared" si="49"/>
        <v>105.4516455811264</v>
      </c>
      <c r="U90" s="47">
        <f t="shared" si="67"/>
        <v>51384.510333762322</v>
      </c>
      <c r="V90" s="47">
        <f t="shared" si="50"/>
        <v>32234.426546247669</v>
      </c>
      <c r="W90" s="47">
        <f t="shared" si="68"/>
        <v>72648.408670640172</v>
      </c>
      <c r="X90" s="47">
        <f t="shared" si="51"/>
        <v>10970.528209369819</v>
      </c>
      <c r="Y90" s="48">
        <f t="shared" si="69"/>
        <v>77495.555043760003</v>
      </c>
      <c r="Z90" s="47">
        <f t="shared" si="52"/>
        <v>6123.3818362499878</v>
      </c>
      <c r="AA90" s="48">
        <f t="shared" si="70"/>
        <v>83618.936880009991</v>
      </c>
      <c r="AB90" s="47">
        <f t="shared" si="53"/>
        <v>0</v>
      </c>
      <c r="AC90" s="47">
        <f t="shared" si="71"/>
        <v>49328.336591867475</v>
      </c>
      <c r="AD90" s="47">
        <f t="shared" si="72"/>
        <v>34290.600288142516</v>
      </c>
      <c r="AE90" s="47">
        <f t="shared" si="73"/>
        <v>43.243795762891587</v>
      </c>
      <c r="AF90" s="49">
        <f t="shared" si="74"/>
        <v>0.58991824618210309</v>
      </c>
      <c r="AG90" s="47">
        <f>IF(ISBLANK($D90),"",S90*_xlfn.XLOOKUP(Q90,DATA!$B$24:$B$25,DATA!$C$24:$C$25,"error",0,1)/1000)</f>
        <v>11.202139041875094</v>
      </c>
      <c r="AH90" s="47">
        <f>IF(ISBLANK($D90),"",V90*_xlfn.XLOOKUP(Q90,DATA!$B$24:$B$25,DATA!$C$24:$C$25,"error",0,1)/1000)</f>
        <v>4.3183343579736366</v>
      </c>
      <c r="AI90" s="47">
        <f>IF(ISBLANK($D90),"",X90*_xlfn.XLOOKUP(Q90,DATA!$B$24:$B$25,DATA!$C$24:$C$25,"error",0,1)/1000)</f>
        <v>1.4696836260968142</v>
      </c>
      <c r="AJ90" s="47">
        <f>IF(ISBLANK($D90),"",Z90*_xlfn.XLOOKUP(Q90,DATA!$B$24:$B$25,DATA!$C$24:$C$25,"error",0,1)/1000)</f>
        <v>0.82032823300057012</v>
      </c>
      <c r="AK90" s="47">
        <f>IF(ISBLANK($D90),"",AB90*_xlfn.XLOOKUP(Q90,DATA!$B$24:$B$25,DATA!$C$24:$C$25,"error",0,1)/1000)</f>
        <v>0</v>
      </c>
      <c r="AL90" s="47">
        <f t="shared" si="54"/>
        <v>6.6083462170710208</v>
      </c>
      <c r="AM90" s="47">
        <f t="shared" si="55"/>
        <v>4.5937928248040736</v>
      </c>
      <c r="AN90" s="47">
        <f t="shared" si="75"/>
        <v>1.135462867150187</v>
      </c>
      <c r="AO90" s="47">
        <f t="shared" si="76"/>
        <v>0.43771178817622991</v>
      </c>
      <c r="AP90" s="47">
        <f t="shared" si="77"/>
        <v>0.14896897616191712</v>
      </c>
      <c r="AQ90" s="47">
        <f t="shared" si="78"/>
        <v>8.3149498855993542E-2</v>
      </c>
      <c r="AR90" s="47">
        <f t="shared" si="79"/>
        <v>0</v>
      </c>
      <c r="AS90" s="47">
        <f t="shared" si="80"/>
        <v>0.66983026319414052</v>
      </c>
      <c r="AT90" s="47">
        <f t="shared" si="81"/>
        <v>0.46563260395604644</v>
      </c>
      <c r="AU90" s="47">
        <f t="shared" si="82"/>
        <v>6.1753779442128544E-2</v>
      </c>
      <c r="AV90" s="47">
        <f t="shared" si="83"/>
        <v>2.3805584496211715E-2</v>
      </c>
      <c r="AW90" s="47">
        <f t="shared" si="84"/>
        <v>8.1018918044511758E-3</v>
      </c>
      <c r="AX90" s="47">
        <f t="shared" si="85"/>
        <v>4.5222049629539927E-3</v>
      </c>
      <c r="AY90" s="47">
        <f t="shared" si="86"/>
        <v>0</v>
      </c>
      <c r="AZ90" s="47">
        <f t="shared" si="87"/>
        <v>3.6429681263616884E-2</v>
      </c>
      <c r="BA90" s="47">
        <f t="shared" si="88"/>
        <v>2.532409817851166E-2</v>
      </c>
      <c r="BB90" s="23">
        <f>IF(V90&gt;0,J90*DATA!$C$4,0)</f>
        <v>54809.950000000004</v>
      </c>
      <c r="BC90" s="23">
        <f>IF(X90&gt;0,N90*_xlfn.XLOOKUP(Burgas!O90,DATA!$B$5:$B$6,DATA!$C$5:$C$6,"error",0,1),0)</f>
        <v>8326.08</v>
      </c>
      <c r="BD90" s="23">
        <f>IF(Z90&gt;0,(L90-M90)*DATA!$C$7,"0,00 ")</f>
        <v>17350.5</v>
      </c>
      <c r="BE90" s="23">
        <f>IF(G90="basement",D90*DATA!$C$8,IF(G90="ground",0,"error"))</f>
        <v>0</v>
      </c>
      <c r="BF90" s="23">
        <f t="shared" si="89"/>
        <v>80486.53</v>
      </c>
      <c r="BG90" s="23">
        <v>1.48</v>
      </c>
      <c r="BH90" s="23">
        <v>2.0617641469092987</v>
      </c>
      <c r="BI90" s="23">
        <f t="shared" si="90"/>
        <v>0.56999999999999995</v>
      </c>
      <c r="BJ90" s="23">
        <v>2.33</v>
      </c>
      <c r="BK90" s="23">
        <f t="shared" si="91"/>
        <v>0.21630769230769231</v>
      </c>
      <c r="BL90" s="23">
        <f t="shared" si="92"/>
        <v>0.23928112965340181</v>
      </c>
      <c r="BM90" s="5">
        <v>1.1000000000000001</v>
      </c>
      <c r="BN90" s="5">
        <f t="shared" si="93"/>
        <v>0.56999999999999995</v>
      </c>
      <c r="BO90" s="50"/>
      <c r="BP90" s="48">
        <f t="shared" si="56"/>
        <v>3386.6</v>
      </c>
      <c r="BQ90" s="51">
        <f t="shared" si="57"/>
        <v>6</v>
      </c>
      <c r="BR90" s="47">
        <f t="shared" si="94"/>
        <v>1083.712</v>
      </c>
      <c r="BS90" s="46">
        <f t="shared" si="58"/>
        <v>20.5</v>
      </c>
      <c r="BT90" s="46">
        <f t="shared" si="95"/>
        <v>2709.28</v>
      </c>
      <c r="BU90" s="46">
        <f t="shared" si="59"/>
        <v>72.56068802499999</v>
      </c>
      <c r="BV90" s="46">
        <f t="shared" si="60"/>
        <v>44.58912732884616</v>
      </c>
      <c r="BW90" s="46">
        <f t="shared" si="61"/>
        <v>63.040965524679081</v>
      </c>
      <c r="BX90" s="46">
        <f t="shared" si="62"/>
        <v>67.247097400000001</v>
      </c>
      <c r="BY90" s="46">
        <f t="shared" si="63"/>
        <v>72.56068802499999</v>
      </c>
      <c r="BZ90" s="46">
        <f t="shared" si="96"/>
        <v>83618.936880009991</v>
      </c>
      <c r="CA90" s="46">
        <f t="shared" si="96"/>
        <v>51384.510333762322</v>
      </c>
      <c r="CB90" s="46">
        <f t="shared" si="96"/>
        <v>72648.408670640172</v>
      </c>
      <c r="CC90" s="46">
        <f t="shared" si="96"/>
        <v>77495.555043760003</v>
      </c>
      <c r="CD90" s="46">
        <f t="shared" si="96"/>
        <v>83618.936880009991</v>
      </c>
    </row>
    <row r="91" spans="1:82" s="52" customFormat="1" ht="15" customHeight="1" x14ac:dyDescent="0.35">
      <c r="A91" s="39">
        <v>88</v>
      </c>
      <c r="B91" s="40" t="s">
        <v>125</v>
      </c>
      <c r="C91" s="40" t="s">
        <v>213</v>
      </c>
      <c r="D91" s="41">
        <v>144.5</v>
      </c>
      <c r="E91" s="41">
        <f t="shared" si="64"/>
        <v>693.6</v>
      </c>
      <c r="F91" s="41">
        <v>48.2</v>
      </c>
      <c r="G91" s="42" t="s">
        <v>118</v>
      </c>
      <c r="H91" s="43">
        <v>6</v>
      </c>
      <c r="I91" s="44">
        <v>20.5</v>
      </c>
      <c r="J91" s="41">
        <f t="shared" si="65"/>
        <v>790.48</v>
      </c>
      <c r="K91" s="42" t="s">
        <v>120</v>
      </c>
      <c r="L91" s="44">
        <v>197.62</v>
      </c>
      <c r="M91" s="44">
        <v>0</v>
      </c>
      <c r="N91" s="41">
        <v>151.72499999999999</v>
      </c>
      <c r="O91" s="45" t="s">
        <v>69</v>
      </c>
      <c r="P91" s="45" t="s">
        <v>120</v>
      </c>
      <c r="Q91" s="45" t="s">
        <v>122</v>
      </c>
      <c r="R91" s="45" t="s">
        <v>864</v>
      </c>
      <c r="S91" s="46">
        <f t="shared" si="66"/>
        <v>81065.577783924993</v>
      </c>
      <c r="T91" s="46">
        <f t="shared" si="49"/>
        <v>116.87655389839243</v>
      </c>
      <c r="U91" s="47">
        <f t="shared" si="67"/>
        <v>50847.642586792703</v>
      </c>
      <c r="V91" s="47">
        <f t="shared" si="50"/>
        <v>30217.93519713229</v>
      </c>
      <c r="W91" s="47">
        <f t="shared" si="68"/>
        <v>71469.685978513749</v>
      </c>
      <c r="X91" s="47">
        <f t="shared" si="51"/>
        <v>9595.8918054112437</v>
      </c>
      <c r="Y91" s="48">
        <f t="shared" si="69"/>
        <v>70603.896116425007</v>
      </c>
      <c r="Z91" s="47">
        <f t="shared" si="52"/>
        <v>10461.681667499986</v>
      </c>
      <c r="AA91" s="48">
        <f t="shared" si="70"/>
        <v>81065.577783924993</v>
      </c>
      <c r="AB91" s="47">
        <f t="shared" si="53"/>
        <v>0</v>
      </c>
      <c r="AC91" s="47">
        <f t="shared" si="71"/>
        <v>50275.50867004352</v>
      </c>
      <c r="AD91" s="47">
        <f t="shared" si="72"/>
        <v>30790.069113881473</v>
      </c>
      <c r="AE91" s="47">
        <f t="shared" si="73"/>
        <v>44.391679806634187</v>
      </c>
      <c r="AF91" s="49">
        <f t="shared" si="74"/>
        <v>0.62018319050349091</v>
      </c>
      <c r="AG91" s="47">
        <f>IF(ISBLANK($D91),"",S91*_xlfn.XLOOKUP(Q91,DATA!$B$24:$B$25,DATA!$C$24:$C$25,"error",0,1)/1000)</f>
        <v>10.860074377034582</v>
      </c>
      <c r="AH91" s="47">
        <f>IF(ISBLANK($D91),"",V91*_xlfn.XLOOKUP(Q91,DATA!$B$24:$B$25,DATA!$C$24:$C$25,"error",0,1)/1000)</f>
        <v>4.0481920037131038</v>
      </c>
      <c r="AI91" s="47">
        <f>IF(ISBLANK($D91),"",X91*_xlfn.XLOOKUP(Q91,DATA!$B$24:$B$25,DATA!$C$24:$C$25,"error",0,1)/1000)</f>
        <v>1.2855283533352875</v>
      </c>
      <c r="AJ91" s="47">
        <f>IF(ISBLANK($D91),"",Z91*_xlfn.XLOOKUP(Q91,DATA!$B$24:$B$25,DATA!$C$24:$C$25,"error",0,1)/1000)</f>
        <v>1.4015152192061275</v>
      </c>
      <c r="AK91" s="47">
        <f>IF(ISBLANK($D91),"",AB91*_xlfn.XLOOKUP(Q91,DATA!$B$24:$B$25,DATA!$C$24:$C$25,"error",0,1)/1000)</f>
        <v>0</v>
      </c>
      <c r="AL91" s="47">
        <f t="shared" si="54"/>
        <v>6.7352355762545191</v>
      </c>
      <c r="AM91" s="47">
        <f t="shared" si="55"/>
        <v>4.1248388007800632</v>
      </c>
      <c r="AN91" s="47">
        <f t="shared" si="75"/>
        <v>1.1007907635779424</v>
      </c>
      <c r="AO91" s="47">
        <f t="shared" si="76"/>
        <v>0.41032982023593362</v>
      </c>
      <c r="AP91" s="47">
        <f t="shared" si="77"/>
        <v>0.13030276667915863</v>
      </c>
      <c r="AQ91" s="47">
        <f t="shared" si="78"/>
        <v>0.14205934091745012</v>
      </c>
      <c r="AR91" s="47">
        <f t="shared" si="79"/>
        <v>0</v>
      </c>
      <c r="AS91" s="47">
        <f t="shared" si="80"/>
        <v>0.68269192783254229</v>
      </c>
      <c r="AT91" s="47">
        <f t="shared" si="81"/>
        <v>0.41809883574540008</v>
      </c>
      <c r="AU91" s="47">
        <f t="shared" si="82"/>
        <v>5.9868087273111256E-2</v>
      </c>
      <c r="AV91" s="47">
        <f t="shared" si="83"/>
        <v>2.2316376827870736E-2</v>
      </c>
      <c r="AW91" s="47">
        <f t="shared" si="84"/>
        <v>7.0867031824648546E-3</v>
      </c>
      <c r="AX91" s="47">
        <f t="shared" si="85"/>
        <v>7.7261013640439928E-3</v>
      </c>
      <c r="AY91" s="47">
        <f t="shared" si="86"/>
        <v>0</v>
      </c>
      <c r="AZ91" s="47">
        <f t="shared" si="87"/>
        <v>3.7129181374379587E-2</v>
      </c>
      <c r="BA91" s="47">
        <f t="shared" si="88"/>
        <v>2.2738905898731669E-2</v>
      </c>
      <c r="BB91" s="23">
        <f>IF(V91&gt;0,J91*DATA!$C$4,0)</f>
        <v>51381.200000000004</v>
      </c>
      <c r="BC91" s="23">
        <f>IF(X91&gt;0,N91*_xlfn.XLOOKUP(Burgas!O91,DATA!$B$5:$B$6,DATA!$C$5:$C$6,"error",0,1),0)</f>
        <v>7282.7999999999993</v>
      </c>
      <c r="BD91" s="23">
        <f>IF(Z91&gt;0,(L91-M91)*DATA!$C$7,"0,00 ")</f>
        <v>29643</v>
      </c>
      <c r="BE91" s="23">
        <f>IF(G91="basement",D91*DATA!$C$8,IF(G91="ground",0,"error"))</f>
        <v>0</v>
      </c>
      <c r="BF91" s="23">
        <f t="shared" si="89"/>
        <v>88307</v>
      </c>
      <c r="BG91" s="23">
        <v>1.48</v>
      </c>
      <c r="BH91" s="23">
        <v>2.8499999999999996</v>
      </c>
      <c r="BI91" s="23">
        <f t="shared" si="90"/>
        <v>0.56999999999999995</v>
      </c>
      <c r="BJ91" s="23">
        <v>2.33</v>
      </c>
      <c r="BK91" s="23">
        <f t="shared" si="91"/>
        <v>0.21630769230769231</v>
      </c>
      <c r="BL91" s="23">
        <f t="shared" si="92"/>
        <v>0.23928112965340181</v>
      </c>
      <c r="BM91" s="5">
        <v>1.1000000000000001</v>
      </c>
      <c r="BN91" s="5">
        <f t="shared" si="93"/>
        <v>0.56999999999999995</v>
      </c>
      <c r="BO91" s="50"/>
      <c r="BP91" s="48">
        <f t="shared" si="56"/>
        <v>2962.25</v>
      </c>
      <c r="BQ91" s="51">
        <f t="shared" si="57"/>
        <v>6</v>
      </c>
      <c r="BR91" s="47">
        <f t="shared" si="94"/>
        <v>947.92000000000007</v>
      </c>
      <c r="BS91" s="46">
        <f t="shared" si="58"/>
        <v>20.5</v>
      </c>
      <c r="BT91" s="46">
        <f t="shared" si="95"/>
        <v>2369.8000000000002</v>
      </c>
      <c r="BU91" s="46">
        <f t="shared" si="59"/>
        <v>70.344999812499992</v>
      </c>
      <c r="BV91" s="46">
        <f t="shared" si="60"/>
        <v>44.123258058653853</v>
      </c>
      <c r="BW91" s="46">
        <f t="shared" si="61"/>
        <v>62.018123896662395</v>
      </c>
      <c r="BX91" s="46">
        <f t="shared" si="62"/>
        <v>61.266831062500003</v>
      </c>
      <c r="BY91" s="46">
        <f t="shared" si="63"/>
        <v>70.344999812499992</v>
      </c>
      <c r="BZ91" s="46">
        <f t="shared" si="96"/>
        <v>81065.577783924993</v>
      </c>
      <c r="CA91" s="46">
        <f t="shared" si="96"/>
        <v>50847.642586792703</v>
      </c>
      <c r="CB91" s="46">
        <f t="shared" si="96"/>
        <v>71469.685978513749</v>
      </c>
      <c r="CC91" s="46">
        <f t="shared" si="96"/>
        <v>70603.896116425007</v>
      </c>
      <c r="CD91" s="46">
        <f t="shared" si="96"/>
        <v>81065.577783924993</v>
      </c>
    </row>
    <row r="92" spans="1:82" s="52" customFormat="1" ht="15" customHeight="1" x14ac:dyDescent="0.35">
      <c r="A92" s="39">
        <v>89</v>
      </c>
      <c r="B92" s="40" t="s">
        <v>125</v>
      </c>
      <c r="C92" s="40" t="s">
        <v>214</v>
      </c>
      <c r="D92" s="41">
        <v>176.2</v>
      </c>
      <c r="E92" s="41">
        <f t="shared" si="64"/>
        <v>845.76</v>
      </c>
      <c r="F92" s="41">
        <v>54.8</v>
      </c>
      <c r="G92" s="42" t="s">
        <v>118</v>
      </c>
      <c r="H92" s="55">
        <v>6</v>
      </c>
      <c r="I92" s="41">
        <v>20.5</v>
      </c>
      <c r="J92" s="41">
        <f t="shared" si="65"/>
        <v>898.7199999999998</v>
      </c>
      <c r="K92" s="42" t="s">
        <v>120</v>
      </c>
      <c r="L92" s="41">
        <v>224.68</v>
      </c>
      <c r="M92" s="41">
        <v>56.2</v>
      </c>
      <c r="N92" s="41">
        <v>185.01</v>
      </c>
      <c r="O92" s="45" t="s">
        <v>69</v>
      </c>
      <c r="P92" s="45" t="s">
        <v>120</v>
      </c>
      <c r="Q92" s="45" t="s">
        <v>122</v>
      </c>
      <c r="R92" s="45" t="s">
        <v>864</v>
      </c>
      <c r="S92" s="47">
        <f t="shared" si="66"/>
        <v>91551.811866410018</v>
      </c>
      <c r="T92" s="47">
        <f t="shared" si="49"/>
        <v>108.24798035661419</v>
      </c>
      <c r="U92" s="47">
        <f t="shared" si="67"/>
        <v>57196.151102865391</v>
      </c>
      <c r="V92" s="47">
        <f t="shared" si="50"/>
        <v>34355.660763544627</v>
      </c>
      <c r="W92" s="47">
        <f t="shared" si="68"/>
        <v>79850.800543825462</v>
      </c>
      <c r="X92" s="47">
        <f t="shared" si="51"/>
        <v>11701.011322584556</v>
      </c>
      <c r="Y92" s="48">
        <f t="shared" si="69"/>
        <v>82632.754446410006</v>
      </c>
      <c r="Z92" s="47">
        <f t="shared" si="52"/>
        <v>8919.0574200000119</v>
      </c>
      <c r="AA92" s="48">
        <f t="shared" si="70"/>
        <v>91551.811866410018</v>
      </c>
      <c r="AB92" s="47">
        <f t="shared" si="53"/>
        <v>0</v>
      </c>
      <c r="AC92" s="47">
        <f t="shared" si="71"/>
        <v>54975.729506129195</v>
      </c>
      <c r="AD92" s="47">
        <f t="shared" si="72"/>
        <v>36576.082360280823</v>
      </c>
      <c r="AE92" s="47">
        <f t="shared" si="73"/>
        <v>43.246408390419056</v>
      </c>
      <c r="AF92" s="49">
        <f t="shared" si="74"/>
        <v>0.60048761881794677</v>
      </c>
      <c r="AG92" s="47">
        <f>IF(ISBLANK($D92),"",S92*_xlfn.XLOOKUP(Q92,DATA!$B$24:$B$25,DATA!$C$24:$C$25,"error",0,1)/1000)</f>
        <v>12.264878798145666</v>
      </c>
      <c r="AH92" s="47">
        <f>IF(ISBLANK($D92),"",V92*_xlfn.XLOOKUP(Q92,DATA!$B$24:$B$25,DATA!$C$24:$C$25,"error",0,1)/1000)</f>
        <v>4.6025087511095082</v>
      </c>
      <c r="AI92" s="47">
        <f>IF(ISBLANK($D92),"",X92*_xlfn.XLOOKUP(Q92,DATA!$B$24:$B$25,DATA!$C$24:$C$25,"error",0,1)/1000)</f>
        <v>1.5675439159700943</v>
      </c>
      <c r="AJ92" s="47">
        <f>IF(ISBLANK($D92),"",Z92*_xlfn.XLOOKUP(Q92,DATA!$B$24:$B$25,DATA!$C$24:$C$25,"error",0,1)/1000)</f>
        <v>1.1948551975096093</v>
      </c>
      <c r="AK92" s="47">
        <f>IF(ISBLANK($D92),"",AB92*_xlfn.XLOOKUP(Q92,DATA!$B$24:$B$25,DATA!$C$24:$C$25,"error",0,1)/1000)</f>
        <v>0</v>
      </c>
      <c r="AL92" s="47">
        <f t="shared" si="54"/>
        <v>7.3649078645892114</v>
      </c>
      <c r="AM92" s="47">
        <f t="shared" si="55"/>
        <v>4.899970933556455</v>
      </c>
      <c r="AN92" s="47">
        <f t="shared" si="75"/>
        <v>1.2431835021270123</v>
      </c>
      <c r="AO92" s="47">
        <f t="shared" si="76"/>
        <v>0.46651606118110334</v>
      </c>
      <c r="AP92" s="47">
        <f t="shared" si="77"/>
        <v>0.15888821791604046</v>
      </c>
      <c r="AQ92" s="47">
        <f t="shared" si="78"/>
        <v>0.12111202184886176</v>
      </c>
      <c r="AR92" s="47">
        <f t="shared" si="79"/>
        <v>0</v>
      </c>
      <c r="AS92" s="47">
        <f t="shared" si="80"/>
        <v>0.74651630094600552</v>
      </c>
      <c r="AT92" s="47">
        <f t="shared" si="81"/>
        <v>0.49666720118100682</v>
      </c>
      <c r="AU92" s="47">
        <f t="shared" si="82"/>
        <v>6.7612320946370486E-2</v>
      </c>
      <c r="AV92" s="47">
        <f t="shared" si="83"/>
        <v>2.5372146269031483E-2</v>
      </c>
      <c r="AW92" s="47">
        <f t="shared" si="84"/>
        <v>8.6413640190333065E-3</v>
      </c>
      <c r="AX92" s="47">
        <f t="shared" si="85"/>
        <v>6.5868513197760116E-3</v>
      </c>
      <c r="AY92" s="47">
        <f t="shared" si="86"/>
        <v>0</v>
      </c>
      <c r="AZ92" s="47">
        <f t="shared" si="87"/>
        <v>4.06003616078408E-2</v>
      </c>
      <c r="BA92" s="47">
        <f t="shared" si="88"/>
        <v>2.7011959338529686E-2</v>
      </c>
      <c r="BB92" s="23">
        <f>IF(V92&gt;0,J92*DATA!$C$4,0)</f>
        <v>58416.799999999988</v>
      </c>
      <c r="BC92" s="23">
        <f>IF(X92&gt;0,N92*_xlfn.XLOOKUP(Burgas!O92,DATA!$B$5:$B$6,DATA!$C$5:$C$6,"error",0,1),0)</f>
        <v>8880.48</v>
      </c>
      <c r="BD92" s="23">
        <f>IF(Z92&gt;0,(L92-M92)*DATA!$C$7,"0,00 ")</f>
        <v>25272.000000000004</v>
      </c>
      <c r="BE92" s="23">
        <f>IF(G92="basement",D92*DATA!$C$8,IF(G92="ground",0,"error"))</f>
        <v>0</v>
      </c>
      <c r="BF92" s="23">
        <f t="shared" si="89"/>
        <v>92569.279999999984</v>
      </c>
      <c r="BG92" s="23">
        <v>1.48</v>
      </c>
      <c r="BH92" s="23">
        <v>2.4122663343421755</v>
      </c>
      <c r="BI92" s="23">
        <f t="shared" si="90"/>
        <v>0.56999999999999995</v>
      </c>
      <c r="BJ92" s="23">
        <v>2.33</v>
      </c>
      <c r="BK92" s="23">
        <f t="shared" si="91"/>
        <v>0.21630769230769231</v>
      </c>
      <c r="BL92" s="23">
        <f t="shared" si="92"/>
        <v>0.23928112965340181</v>
      </c>
      <c r="BM92" s="5">
        <v>1.1000000000000001</v>
      </c>
      <c r="BN92" s="5">
        <f t="shared" si="93"/>
        <v>0.56999999999999995</v>
      </c>
      <c r="BO92" s="50"/>
      <c r="BP92" s="48">
        <f t="shared" si="56"/>
        <v>3612.1</v>
      </c>
      <c r="BQ92" s="56">
        <f t="shared" si="57"/>
        <v>6</v>
      </c>
      <c r="BR92" s="47">
        <f t="shared" si="94"/>
        <v>1155.8720000000001</v>
      </c>
      <c r="BS92" s="47">
        <f t="shared" si="58"/>
        <v>20.5</v>
      </c>
      <c r="BT92" s="47">
        <f t="shared" si="95"/>
        <v>2889.6800000000003</v>
      </c>
      <c r="BU92" s="47">
        <f t="shared" si="59"/>
        <v>79.444474025000005</v>
      </c>
      <c r="BV92" s="47">
        <f t="shared" si="60"/>
        <v>49.632203317307692</v>
      </c>
      <c r="BW92" s="47">
        <f t="shared" si="61"/>
        <v>69.290871697175859</v>
      </c>
      <c r="BX92" s="47">
        <f t="shared" si="62"/>
        <v>71.704924024999997</v>
      </c>
      <c r="BY92" s="47">
        <f t="shared" si="63"/>
        <v>79.444474025000005</v>
      </c>
      <c r="BZ92" s="47">
        <f t="shared" si="96"/>
        <v>91551.811866410018</v>
      </c>
      <c r="CA92" s="47">
        <f t="shared" si="96"/>
        <v>57196.151102865391</v>
      </c>
      <c r="CB92" s="47">
        <f t="shared" si="96"/>
        <v>79850.800543825462</v>
      </c>
      <c r="CC92" s="47">
        <f t="shared" si="96"/>
        <v>82632.754446410006</v>
      </c>
      <c r="CD92" s="47">
        <f t="shared" si="96"/>
        <v>91551.811866410018</v>
      </c>
    </row>
    <row r="93" spans="1:82" s="52" customFormat="1" ht="15" customHeight="1" x14ac:dyDescent="0.35">
      <c r="A93" s="39">
        <v>90</v>
      </c>
      <c r="B93" s="40" t="s">
        <v>125</v>
      </c>
      <c r="C93" s="40" t="s">
        <v>215</v>
      </c>
      <c r="D93" s="41">
        <v>178.2</v>
      </c>
      <c r="E93" s="41">
        <f t="shared" si="64"/>
        <v>855.36</v>
      </c>
      <c r="F93" s="41">
        <v>54.4</v>
      </c>
      <c r="G93" s="42" t="s">
        <v>118</v>
      </c>
      <c r="H93" s="43">
        <v>6</v>
      </c>
      <c r="I93" s="44">
        <v>20.5</v>
      </c>
      <c r="J93" s="41">
        <f t="shared" si="65"/>
        <v>892.16000000000008</v>
      </c>
      <c r="K93" s="42" t="s">
        <v>120</v>
      </c>
      <c r="L93" s="44">
        <v>223.04</v>
      </c>
      <c r="M93" s="44">
        <v>55.76</v>
      </c>
      <c r="N93" s="41">
        <v>187.10999999999999</v>
      </c>
      <c r="O93" s="45" t="s">
        <v>69</v>
      </c>
      <c r="P93" s="45" t="s">
        <v>120</v>
      </c>
      <c r="Q93" s="45" t="s">
        <v>122</v>
      </c>
      <c r="R93" s="45" t="s">
        <v>864</v>
      </c>
      <c r="S93" s="46">
        <f t="shared" si="66"/>
        <v>91536.386128110025</v>
      </c>
      <c r="T93" s="46">
        <f t="shared" si="49"/>
        <v>107.01504176967596</v>
      </c>
      <c r="U93" s="47">
        <f t="shared" si="67"/>
        <v>57431.496611014627</v>
      </c>
      <c r="V93" s="47">
        <f t="shared" si="50"/>
        <v>34104.889517095398</v>
      </c>
      <c r="W93" s="47">
        <f t="shared" si="68"/>
        <v>79702.559694031894</v>
      </c>
      <c r="X93" s="47">
        <f t="shared" si="51"/>
        <v>11833.826434078132</v>
      </c>
      <c r="Y93" s="48">
        <f t="shared" si="69"/>
        <v>82680.854758110028</v>
      </c>
      <c r="Z93" s="47">
        <f t="shared" si="52"/>
        <v>8855.531369999997</v>
      </c>
      <c r="AA93" s="48">
        <f t="shared" si="70"/>
        <v>91536.386128110025</v>
      </c>
      <c r="AB93" s="47">
        <f t="shared" si="53"/>
        <v>0</v>
      </c>
      <c r="AC93" s="47">
        <f t="shared" si="71"/>
        <v>54794.247321173527</v>
      </c>
      <c r="AD93" s="47">
        <f t="shared" si="72"/>
        <v>36742.138806936498</v>
      </c>
      <c r="AE93" s="47">
        <f t="shared" si="73"/>
        <v>42.955175372868148</v>
      </c>
      <c r="AF93" s="49">
        <f t="shared" si="74"/>
        <v>0.59860618972313451</v>
      </c>
      <c r="AG93" s="47">
        <f>IF(ISBLANK($D93),"",S93*_xlfn.XLOOKUP(Q93,DATA!$B$24:$B$25,DATA!$C$24:$C$25,"error",0,1)/1000)</f>
        <v>12.262812265471279</v>
      </c>
      <c r="AH93" s="47">
        <f>IF(ISBLANK($D93),"",V93*_xlfn.XLOOKUP(Q93,DATA!$B$24:$B$25,DATA!$C$24:$C$25,"error",0,1)/1000)</f>
        <v>4.5689137967218478</v>
      </c>
      <c r="AI93" s="47">
        <f>IF(ISBLANK($D93),"",X93*_xlfn.XLOOKUP(Q93,DATA!$B$24:$B$25,DATA!$C$24:$C$25,"error",0,1)/1000)</f>
        <v>1.5853366959470525</v>
      </c>
      <c r="AJ93" s="47">
        <f>IF(ISBLANK($D93),"",Z93*_xlfn.XLOOKUP(Q93,DATA!$B$24:$B$25,DATA!$C$24:$C$25,"error",0,1)/1000)</f>
        <v>1.1863448328549806</v>
      </c>
      <c r="AK93" s="47">
        <f>IF(ISBLANK($D93),"",AB93*_xlfn.XLOOKUP(Q93,DATA!$B$24:$B$25,DATA!$C$24:$C$25,"error",0,1)/1000)</f>
        <v>0</v>
      </c>
      <c r="AL93" s="47">
        <f t="shared" si="54"/>
        <v>7.3405953255238812</v>
      </c>
      <c r="AM93" s="47">
        <f t="shared" si="55"/>
        <v>4.9222169399473978</v>
      </c>
      <c r="AN93" s="47">
        <f t="shared" si="75"/>
        <v>1.242974035782527</v>
      </c>
      <c r="AO93" s="47">
        <f t="shared" si="76"/>
        <v>0.46311083445715373</v>
      </c>
      <c r="AP93" s="47">
        <f t="shared" si="77"/>
        <v>0.16069171641679</v>
      </c>
      <c r="AQ93" s="47">
        <f t="shared" si="78"/>
        <v>0.1202494006106218</v>
      </c>
      <c r="AR93" s="47">
        <f t="shared" si="79"/>
        <v>0</v>
      </c>
      <c r="AS93" s="47">
        <f t="shared" si="80"/>
        <v>0.74405195148456549</v>
      </c>
      <c r="AT93" s="47">
        <f t="shared" si="81"/>
        <v>0.49892208429796148</v>
      </c>
      <c r="AU93" s="47">
        <f t="shared" si="82"/>
        <v>6.7600928818268263E-2</v>
      </c>
      <c r="AV93" s="47">
        <f t="shared" si="83"/>
        <v>2.518694812108235E-2</v>
      </c>
      <c r="AW93" s="47">
        <f t="shared" si="84"/>
        <v>8.7394498762300467E-3</v>
      </c>
      <c r="AX93" s="47">
        <f t="shared" si="85"/>
        <v>6.539936424336E-3</v>
      </c>
      <c r="AY93" s="47">
        <f t="shared" si="86"/>
        <v>0</v>
      </c>
      <c r="AZ93" s="47">
        <f t="shared" si="87"/>
        <v>4.0466334421648396E-2</v>
      </c>
      <c r="BA93" s="47">
        <f t="shared" si="88"/>
        <v>2.7134594396619867E-2</v>
      </c>
      <c r="BB93" s="23">
        <f>IF(V93&gt;0,J93*DATA!$C$4,0)</f>
        <v>57990.400000000009</v>
      </c>
      <c r="BC93" s="23">
        <f>IF(X93&gt;0,N93*_xlfn.XLOOKUP(Burgas!O93,DATA!$B$5:$B$6,DATA!$C$5:$C$6,"error",0,1),0)</f>
        <v>8981.2799999999988</v>
      </c>
      <c r="BD93" s="23">
        <f>IF(Z93&gt;0,(L93-M93)*DATA!$C$7,"0,00 ")</f>
        <v>25092</v>
      </c>
      <c r="BE93" s="23">
        <f>IF(G93="basement",D93*DATA!$C$8,IF(G93="ground",0,"error"))</f>
        <v>0</v>
      </c>
      <c r="BF93" s="23">
        <f t="shared" si="89"/>
        <v>92063.680000000008</v>
      </c>
      <c r="BG93" s="23">
        <v>1.48</v>
      </c>
      <c r="BH93" s="23">
        <v>2.4124999999999996</v>
      </c>
      <c r="BI93" s="23">
        <f t="shared" si="90"/>
        <v>0.56999999999999995</v>
      </c>
      <c r="BJ93" s="23">
        <v>2.33</v>
      </c>
      <c r="BK93" s="23">
        <f t="shared" si="91"/>
        <v>0.21630769230769231</v>
      </c>
      <c r="BL93" s="23">
        <f t="shared" si="92"/>
        <v>0.23928112965340181</v>
      </c>
      <c r="BM93" s="5">
        <v>1.1000000000000001</v>
      </c>
      <c r="BN93" s="5">
        <f t="shared" si="93"/>
        <v>0.56999999999999995</v>
      </c>
      <c r="BO93" s="50"/>
      <c r="BP93" s="48">
        <f t="shared" si="56"/>
        <v>3653.1</v>
      </c>
      <c r="BQ93" s="51">
        <f t="shared" si="57"/>
        <v>6</v>
      </c>
      <c r="BR93" s="47">
        <f t="shared" si="94"/>
        <v>1168.992</v>
      </c>
      <c r="BS93" s="46">
        <f t="shared" si="58"/>
        <v>20.5</v>
      </c>
      <c r="BT93" s="46">
        <f t="shared" si="95"/>
        <v>2922.48</v>
      </c>
      <c r="BU93" s="46">
        <f t="shared" si="59"/>
        <v>79.431088275000022</v>
      </c>
      <c r="BV93" s="46">
        <f t="shared" si="60"/>
        <v>49.836425382692312</v>
      </c>
      <c r="BW93" s="46">
        <f t="shared" si="61"/>
        <v>69.162235069448016</v>
      </c>
      <c r="BX93" s="46">
        <f t="shared" si="62"/>
        <v>71.746663275000017</v>
      </c>
      <c r="BY93" s="46">
        <f t="shared" si="63"/>
        <v>79.431088275000022</v>
      </c>
      <c r="BZ93" s="46">
        <f t="shared" si="96"/>
        <v>91536.386128110025</v>
      </c>
      <c r="CA93" s="46">
        <f t="shared" si="96"/>
        <v>57431.496611014627</v>
      </c>
      <c r="CB93" s="46">
        <f t="shared" si="96"/>
        <v>79702.559694031894</v>
      </c>
      <c r="CC93" s="46">
        <f t="shared" si="96"/>
        <v>82680.854758110028</v>
      </c>
      <c r="CD93" s="46">
        <f t="shared" si="96"/>
        <v>91536.386128110025</v>
      </c>
    </row>
    <row r="94" spans="1:82" s="52" customFormat="1" ht="15" customHeight="1" x14ac:dyDescent="0.35">
      <c r="A94" s="39">
        <v>91</v>
      </c>
      <c r="B94" s="40" t="s">
        <v>125</v>
      </c>
      <c r="C94" s="40" t="s">
        <v>216</v>
      </c>
      <c r="D94" s="41">
        <v>66.5</v>
      </c>
      <c r="E94" s="41">
        <f t="shared" si="64"/>
        <v>319.20000000000005</v>
      </c>
      <c r="F94" s="41">
        <v>32.799999999999997</v>
      </c>
      <c r="G94" s="42" t="s">
        <v>118</v>
      </c>
      <c r="H94" s="43">
        <v>6</v>
      </c>
      <c r="I94" s="44">
        <v>20.5</v>
      </c>
      <c r="J94" s="41">
        <f t="shared" si="65"/>
        <v>537.91999999999996</v>
      </c>
      <c r="K94" s="42" t="s">
        <v>121</v>
      </c>
      <c r="L94" s="44">
        <v>134.47999999999999</v>
      </c>
      <c r="M94" s="44">
        <v>134.47999999999999</v>
      </c>
      <c r="N94" s="41">
        <v>69.825000000000003</v>
      </c>
      <c r="O94" s="45" t="s">
        <v>69</v>
      </c>
      <c r="P94" s="45" t="s">
        <v>121</v>
      </c>
      <c r="Q94" s="45" t="s">
        <v>122</v>
      </c>
      <c r="R94" s="45" t="s">
        <v>864</v>
      </c>
      <c r="S94" s="46">
        <f t="shared" si="66"/>
        <v>17265.39926545</v>
      </c>
      <c r="T94" s="46">
        <f t="shared" si="49"/>
        <v>54.089596696271919</v>
      </c>
      <c r="U94" s="47">
        <f t="shared" si="67"/>
        <v>17265.39926545</v>
      </c>
      <c r="V94" s="47">
        <f t="shared" si="50"/>
        <v>0</v>
      </c>
      <c r="W94" s="47">
        <f t="shared" si="68"/>
        <v>17055.332541617812</v>
      </c>
      <c r="X94" s="47">
        <f t="shared" si="51"/>
        <v>210.06672383218756</v>
      </c>
      <c r="Y94" s="48">
        <f t="shared" si="69"/>
        <v>17265.39926545</v>
      </c>
      <c r="Z94" s="47">
        <f t="shared" si="52"/>
        <v>0</v>
      </c>
      <c r="AA94" s="48">
        <f t="shared" si="70"/>
        <v>17265.39926545</v>
      </c>
      <c r="AB94" s="47">
        <f t="shared" si="53"/>
        <v>0</v>
      </c>
      <c r="AC94" s="47">
        <f t="shared" si="71"/>
        <v>210.06672383218756</v>
      </c>
      <c r="AD94" s="47">
        <f t="shared" si="72"/>
        <v>17055.332541617812</v>
      </c>
      <c r="AE94" s="47">
        <f t="shared" si="73"/>
        <v>53.431492924867825</v>
      </c>
      <c r="AF94" s="49">
        <f t="shared" si="74"/>
        <v>1.2166919548310395E-2</v>
      </c>
      <c r="AG94" s="47">
        <f>IF(ISBLANK($D94),"",S94*_xlfn.XLOOKUP(Q94,DATA!$B$24:$B$25,DATA!$C$24:$C$25,"error",0,1)/1000)</f>
        <v>2.3129856752734637</v>
      </c>
      <c r="AH94" s="47">
        <f>IF(ISBLANK($D94),"",V94*_xlfn.XLOOKUP(Q94,DATA!$B$24:$B$25,DATA!$C$24:$C$25,"error",0,1)/1000)</f>
        <v>0</v>
      </c>
      <c r="AI94" s="47">
        <f>IF(ISBLANK($D94),"",X94*_xlfn.XLOOKUP(Q94,DATA!$B$24:$B$25,DATA!$C$24:$C$25,"error",0,1)/1000)</f>
        <v>2.8141910627446625E-2</v>
      </c>
      <c r="AJ94" s="47">
        <f>IF(ISBLANK($D94),"",Z94*_xlfn.XLOOKUP(Q94,DATA!$B$24:$B$25,DATA!$C$24:$C$25,"error",0,1)/1000)</f>
        <v>0</v>
      </c>
      <c r="AK94" s="47">
        <f>IF(ISBLANK($D94),"",AB94*_xlfn.XLOOKUP(Q94,DATA!$B$24:$B$25,DATA!$C$24:$C$25,"error",0,1)/1000)</f>
        <v>0</v>
      </c>
      <c r="AL94" s="47">
        <f t="shared" si="54"/>
        <v>2.8141910627446625E-2</v>
      </c>
      <c r="AM94" s="47">
        <f t="shared" si="55"/>
        <v>2.2848437646460171</v>
      </c>
      <c r="AN94" s="47">
        <f t="shared" si="75"/>
        <v>0.2344471298477748</v>
      </c>
      <c r="AO94" s="47">
        <f t="shared" si="76"/>
        <v>0</v>
      </c>
      <c r="AP94" s="47">
        <f t="shared" si="77"/>
        <v>2.8524993671901568E-3</v>
      </c>
      <c r="AQ94" s="47">
        <f t="shared" si="78"/>
        <v>0</v>
      </c>
      <c r="AR94" s="47">
        <f t="shared" si="79"/>
        <v>0</v>
      </c>
      <c r="AS94" s="47">
        <f t="shared" si="80"/>
        <v>2.8524993671901568E-3</v>
      </c>
      <c r="AT94" s="47">
        <f t="shared" si="81"/>
        <v>0.23159463048058465</v>
      </c>
      <c r="AU94" s="47">
        <f t="shared" si="82"/>
        <v>1.2750744006095764E-2</v>
      </c>
      <c r="AV94" s="47">
        <f t="shared" si="83"/>
        <v>0</v>
      </c>
      <c r="AW94" s="47">
        <f t="shared" si="84"/>
        <v>1.5513727650326816E-4</v>
      </c>
      <c r="AX94" s="47">
        <f t="shared" si="85"/>
        <v>0</v>
      </c>
      <c r="AY94" s="47">
        <f t="shared" si="86"/>
        <v>0</v>
      </c>
      <c r="AZ94" s="47">
        <f t="shared" si="87"/>
        <v>1.5513727650326816E-4</v>
      </c>
      <c r="BA94" s="47">
        <f t="shared" si="88"/>
        <v>1.2595606729592496E-2</v>
      </c>
      <c r="BB94" s="23">
        <f>IF(V94&gt;0,J94*DATA!$C$4,0)</f>
        <v>0</v>
      </c>
      <c r="BC94" s="23">
        <f>IF(X94&gt;0,N94*_xlfn.XLOOKUP(Burgas!O94,DATA!$B$5:$B$6,DATA!$C$5:$C$6,"error",0,1),0)</f>
        <v>3351.6000000000004</v>
      </c>
      <c r="BD94" s="23" t="str">
        <f>IF(Z94&gt;0,(L94-M94)*DATA!$C$7,"0,00 ")</f>
        <v xml:space="preserve">0,00 </v>
      </c>
      <c r="BE94" s="23">
        <f>IF(G94="basement",D94*DATA!$C$8,IF(G94="ground",0,"error"))</f>
        <v>0</v>
      </c>
      <c r="BF94" s="23">
        <f t="shared" si="89"/>
        <v>3351.6000000000004</v>
      </c>
      <c r="BG94" s="23">
        <v>0.25</v>
      </c>
      <c r="BH94" s="23">
        <v>1.1000000000000001</v>
      </c>
      <c r="BI94" s="23">
        <f t="shared" si="90"/>
        <v>0.56999999999999995</v>
      </c>
      <c r="BJ94" s="23">
        <v>0.22</v>
      </c>
      <c r="BK94" s="23">
        <f t="shared" si="91"/>
        <v>0.25</v>
      </c>
      <c r="BL94" s="23">
        <f t="shared" si="92"/>
        <v>0.12054794520547943</v>
      </c>
      <c r="BM94" s="5">
        <v>1.1000000000000001</v>
      </c>
      <c r="BN94" s="5">
        <f t="shared" si="93"/>
        <v>0.56999999999999995</v>
      </c>
      <c r="BO94" s="50"/>
      <c r="BP94" s="48">
        <f t="shared" si="56"/>
        <v>1363.25</v>
      </c>
      <c r="BQ94" s="51">
        <f t="shared" si="57"/>
        <v>6</v>
      </c>
      <c r="BR94" s="47">
        <f t="shared" si="94"/>
        <v>436.24</v>
      </c>
      <c r="BS94" s="46">
        <f t="shared" si="58"/>
        <v>20.5</v>
      </c>
      <c r="BT94" s="46">
        <f t="shared" si="95"/>
        <v>1090.6000000000001</v>
      </c>
      <c r="BU94" s="46">
        <f t="shared" si="59"/>
        <v>14.982123625</v>
      </c>
      <c r="BV94" s="46">
        <f t="shared" si="60"/>
        <v>14.982123625</v>
      </c>
      <c r="BW94" s="46">
        <f t="shared" si="61"/>
        <v>14.799837332191782</v>
      </c>
      <c r="BX94" s="46">
        <f t="shared" si="62"/>
        <v>14.982123625</v>
      </c>
      <c r="BY94" s="46">
        <f t="shared" si="63"/>
        <v>14.982123625</v>
      </c>
      <c r="BZ94" s="46">
        <f t="shared" si="96"/>
        <v>17265.39926545</v>
      </c>
      <c r="CA94" s="46">
        <f t="shared" si="96"/>
        <v>17265.39926545</v>
      </c>
      <c r="CB94" s="46">
        <f t="shared" si="96"/>
        <v>17055.332541617812</v>
      </c>
      <c r="CC94" s="46">
        <f t="shared" si="96"/>
        <v>17265.39926545</v>
      </c>
      <c r="CD94" s="46">
        <f t="shared" si="96"/>
        <v>17265.39926545</v>
      </c>
    </row>
    <row r="95" spans="1:82" s="52" customFormat="1" ht="15" customHeight="1" x14ac:dyDescent="0.35">
      <c r="A95" s="39">
        <v>92</v>
      </c>
      <c r="B95" s="40" t="s">
        <v>125</v>
      </c>
      <c r="C95" s="40" t="s">
        <v>217</v>
      </c>
      <c r="D95" s="41">
        <v>380.6</v>
      </c>
      <c r="E95" s="41">
        <f t="shared" si="64"/>
        <v>1826.88</v>
      </c>
      <c r="F95" s="41">
        <v>82</v>
      </c>
      <c r="G95" s="42" t="s">
        <v>119</v>
      </c>
      <c r="H95" s="43">
        <v>6</v>
      </c>
      <c r="I95" s="44">
        <v>20.5</v>
      </c>
      <c r="J95" s="41">
        <f t="shared" si="65"/>
        <v>1344.8</v>
      </c>
      <c r="K95" s="42" t="s">
        <v>120</v>
      </c>
      <c r="L95" s="44">
        <v>336.2</v>
      </c>
      <c r="M95" s="44">
        <v>268.89999999999998</v>
      </c>
      <c r="N95" s="41">
        <v>399.63000000000005</v>
      </c>
      <c r="O95" s="45" t="s">
        <v>69</v>
      </c>
      <c r="P95" s="45" t="s">
        <v>120</v>
      </c>
      <c r="Q95" s="45" t="s">
        <v>122</v>
      </c>
      <c r="R95" s="45" t="s">
        <v>864</v>
      </c>
      <c r="S95" s="46">
        <f t="shared" si="66"/>
        <v>152578.70511205003</v>
      </c>
      <c r="T95" s="46">
        <f t="shared" si="49"/>
        <v>83.518734187275584</v>
      </c>
      <c r="U95" s="47">
        <f t="shared" si="67"/>
        <v>101170.5995899577</v>
      </c>
      <c r="V95" s="47">
        <f t="shared" si="50"/>
        <v>51408.10552209233</v>
      </c>
      <c r="W95" s="47">
        <f t="shared" si="68"/>
        <v>127303.98939482144</v>
      </c>
      <c r="X95" s="47">
        <f t="shared" si="51"/>
        <v>25274.715717228581</v>
      </c>
      <c r="Y95" s="48">
        <f t="shared" si="69"/>
        <v>149015.95247455002</v>
      </c>
      <c r="Z95" s="47">
        <f t="shared" si="52"/>
        <v>3562.7526375000016</v>
      </c>
      <c r="AA95" s="48">
        <f t="shared" si="70"/>
        <v>149065.34853478914</v>
      </c>
      <c r="AB95" s="47">
        <f t="shared" si="53"/>
        <v>3513.3565772608854</v>
      </c>
      <c r="AC95" s="47">
        <f t="shared" si="71"/>
        <v>83758.930454081798</v>
      </c>
      <c r="AD95" s="47">
        <f t="shared" si="72"/>
        <v>68819.774657968228</v>
      </c>
      <c r="AE95" s="47">
        <f t="shared" si="73"/>
        <v>37.670659626230638</v>
      </c>
      <c r="AF95" s="49">
        <f t="shared" si="74"/>
        <v>0.54895557274897122</v>
      </c>
      <c r="AG95" s="47">
        <f>IF(ISBLANK($D95),"",S95*_xlfn.XLOOKUP(Q95,DATA!$B$24:$B$25,DATA!$C$24:$C$25,"error",0,1)/1000)</f>
        <v>20.440440087717107</v>
      </c>
      <c r="AH95" s="47">
        <f>IF(ISBLANK($D95),"",V95*_xlfn.XLOOKUP(Q95,DATA!$B$24:$B$25,DATA!$C$24:$C$25,"error",0,1)/1000)</f>
        <v>6.886965649470433</v>
      </c>
      <c r="AI95" s="47">
        <f>IF(ISBLANK($D95),"",X95*_xlfn.XLOOKUP(Q95,DATA!$B$24:$B$25,DATA!$C$24:$C$25,"error",0,1)/1000)</f>
        <v>3.3859660296153065</v>
      </c>
      <c r="AJ95" s="47">
        <f>IF(ISBLANK($D95),"",Z95*_xlfn.XLOOKUP(Q95,DATA!$B$24:$B$25,DATA!$C$24:$C$25,"error",0,1)/1000)</f>
        <v>0.47728961771365525</v>
      </c>
      <c r="AK95" s="47">
        <f>IF(ISBLANK($D95),"",AB95*_xlfn.XLOOKUP(Q95,DATA!$B$24:$B$25,DATA!$C$24:$C$25,"error",0,1)/1000)</f>
        <v>0.47067219879438049</v>
      </c>
      <c r="AL95" s="47">
        <f t="shared" si="54"/>
        <v>11.220893495593776</v>
      </c>
      <c r="AM95" s="47">
        <f t="shared" si="55"/>
        <v>9.2195465921233311</v>
      </c>
      <c r="AN95" s="47">
        <f t="shared" si="75"/>
        <v>2.0718686512505502</v>
      </c>
      <c r="AO95" s="47">
        <f t="shared" si="76"/>
        <v>0.6980714784096802</v>
      </c>
      <c r="AP95" s="47">
        <f t="shared" si="77"/>
        <v>0.34320576469264996</v>
      </c>
      <c r="AQ95" s="47">
        <f t="shared" si="78"/>
        <v>4.8378674444612947E-2</v>
      </c>
      <c r="AR95" s="47">
        <f t="shared" si="79"/>
        <v>4.7707924560941098E-2</v>
      </c>
      <c r="AS95" s="47">
        <f t="shared" si="80"/>
        <v>1.1373638421078842</v>
      </c>
      <c r="AT95" s="47">
        <f t="shared" si="81"/>
        <v>0.93450480914266598</v>
      </c>
      <c r="AU95" s="47">
        <f t="shared" si="82"/>
        <v>0.11268155342103629</v>
      </c>
      <c r="AV95" s="47">
        <f t="shared" si="83"/>
        <v>3.7965620329572659E-2</v>
      </c>
      <c r="AW95" s="47">
        <f t="shared" si="84"/>
        <v>1.8665738624540705E-2</v>
      </c>
      <c r="AX95" s="47">
        <f t="shared" si="85"/>
        <v>2.6311437192600021E-3</v>
      </c>
      <c r="AY95" s="47">
        <f t="shared" si="86"/>
        <v>2.5946640231154115E-3</v>
      </c>
      <c r="AZ95" s="47">
        <f t="shared" si="87"/>
        <v>6.1857166696488775E-2</v>
      </c>
      <c r="BA95" s="47">
        <f t="shared" si="88"/>
        <v>5.0824386724547518E-2</v>
      </c>
      <c r="BB95" s="23">
        <f>IF(V95&gt;0,J95*DATA!$C$4,0)</f>
        <v>87412</v>
      </c>
      <c r="BC95" s="23">
        <f>IF(X95&gt;0,N95*_xlfn.XLOOKUP(Burgas!O95,DATA!$B$5:$B$6,DATA!$C$5:$C$6,"error",0,1),0)</f>
        <v>19182.240000000002</v>
      </c>
      <c r="BD95" s="23">
        <f>IF(Z95&gt;0,(L95-M95)*DATA!$C$7,"0,00 ")</f>
        <v>10095.000000000002</v>
      </c>
      <c r="BE95" s="23">
        <f>IF(G95="basement",D95*DATA!$C$8,IF(G95="ground",0,"error"))</f>
        <v>15224</v>
      </c>
      <c r="BF95" s="23">
        <f t="shared" si="89"/>
        <v>131913.24</v>
      </c>
      <c r="BG95" s="23">
        <v>1.48</v>
      </c>
      <c r="BH95" s="23">
        <v>1.4503123140987508</v>
      </c>
      <c r="BI95" s="23">
        <f t="shared" si="90"/>
        <v>0.85</v>
      </c>
      <c r="BJ95" s="23">
        <v>2.33</v>
      </c>
      <c r="BK95" s="23">
        <f t="shared" si="91"/>
        <v>0.21630769230769231</v>
      </c>
      <c r="BL95" s="23">
        <f t="shared" si="92"/>
        <v>0.23928112965340181</v>
      </c>
      <c r="BM95" s="5">
        <v>1.1000000000000001</v>
      </c>
      <c r="BN95" s="5">
        <f t="shared" si="93"/>
        <v>0.40124223602484466</v>
      </c>
      <c r="BO95" s="50"/>
      <c r="BP95" s="48">
        <f t="shared" si="56"/>
        <v>7802.3</v>
      </c>
      <c r="BQ95" s="51">
        <f t="shared" si="57"/>
        <v>6</v>
      </c>
      <c r="BR95" s="47">
        <f t="shared" si="94"/>
        <v>2496.7360000000003</v>
      </c>
      <c r="BS95" s="46">
        <f t="shared" si="58"/>
        <v>20.5</v>
      </c>
      <c r="BT95" s="46">
        <f t="shared" si="95"/>
        <v>6241.84</v>
      </c>
      <c r="BU95" s="46">
        <f t="shared" si="59"/>
        <v>132.40082012500002</v>
      </c>
      <c r="BV95" s="46">
        <f t="shared" si="60"/>
        <v>87.791217971153841</v>
      </c>
      <c r="BW95" s="46">
        <f t="shared" si="61"/>
        <v>110.46857809338896</v>
      </c>
      <c r="BX95" s="46">
        <f t="shared" si="62"/>
        <v>129.30922637500001</v>
      </c>
      <c r="BY95" s="46">
        <f t="shared" si="63"/>
        <v>129.35209001630434</v>
      </c>
      <c r="BZ95" s="46">
        <f t="shared" si="96"/>
        <v>152578.70511205003</v>
      </c>
      <c r="CA95" s="46">
        <f t="shared" si="96"/>
        <v>101170.5995899577</v>
      </c>
      <c r="CB95" s="46">
        <f t="shared" si="96"/>
        <v>127303.98939482144</v>
      </c>
      <c r="CC95" s="46">
        <f t="shared" si="96"/>
        <v>149015.95247455002</v>
      </c>
      <c r="CD95" s="46">
        <f t="shared" si="96"/>
        <v>149065.34853478914</v>
      </c>
    </row>
    <row r="96" spans="1:82" s="52" customFormat="1" ht="15" customHeight="1" x14ac:dyDescent="0.35">
      <c r="A96" s="39">
        <v>93</v>
      </c>
      <c r="B96" s="40" t="s">
        <v>125</v>
      </c>
      <c r="C96" s="40" t="s">
        <v>218</v>
      </c>
      <c r="D96" s="41">
        <v>389.3</v>
      </c>
      <c r="E96" s="41">
        <f t="shared" si="64"/>
        <v>1868.6400000000003</v>
      </c>
      <c r="F96" s="41">
        <v>82.2</v>
      </c>
      <c r="G96" s="42" t="s">
        <v>119</v>
      </c>
      <c r="H96" s="43">
        <v>6</v>
      </c>
      <c r="I96" s="44">
        <v>20.5</v>
      </c>
      <c r="J96" s="41">
        <f t="shared" si="65"/>
        <v>1348.0800000000002</v>
      </c>
      <c r="K96" s="42" t="s">
        <v>120</v>
      </c>
      <c r="L96" s="44">
        <v>337.02</v>
      </c>
      <c r="M96" s="44">
        <v>252.8</v>
      </c>
      <c r="N96" s="41">
        <v>408.76500000000004</v>
      </c>
      <c r="O96" s="45" t="s">
        <v>69</v>
      </c>
      <c r="P96" s="45" t="s">
        <v>120</v>
      </c>
      <c r="Q96" s="45" t="s">
        <v>122</v>
      </c>
      <c r="R96" s="45" t="s">
        <v>864</v>
      </c>
      <c r="S96" s="46">
        <f t="shared" si="66"/>
        <v>155422.86770972505</v>
      </c>
      <c r="T96" s="46">
        <f t="shared" si="49"/>
        <v>83.174323416883411</v>
      </c>
      <c r="U96" s="47">
        <f t="shared" si="67"/>
        <v>103889.3765644081</v>
      </c>
      <c r="V96" s="47">
        <f t="shared" si="50"/>
        <v>51533.491145316948</v>
      </c>
      <c r="W96" s="47">
        <f t="shared" si="68"/>
        <v>129570.40625749937</v>
      </c>
      <c r="X96" s="47">
        <f t="shared" si="51"/>
        <v>25852.461452225674</v>
      </c>
      <c r="Y96" s="48">
        <f t="shared" si="69"/>
        <v>150964.39776722505</v>
      </c>
      <c r="Z96" s="47">
        <f t="shared" si="52"/>
        <v>4458.4699424999999</v>
      </c>
      <c r="AA96" s="48">
        <f t="shared" si="70"/>
        <v>151829.20056435547</v>
      </c>
      <c r="AB96" s="47">
        <f t="shared" si="53"/>
        <v>3593.6671453695744</v>
      </c>
      <c r="AC96" s="47">
        <f t="shared" si="71"/>
        <v>85438.089685412197</v>
      </c>
      <c r="AD96" s="47">
        <f t="shared" si="72"/>
        <v>69984.778024312851</v>
      </c>
      <c r="AE96" s="47">
        <f t="shared" si="73"/>
        <v>37.45225298843696</v>
      </c>
      <c r="AF96" s="49">
        <f t="shared" si="74"/>
        <v>0.54971376441837583</v>
      </c>
      <c r="AG96" s="47">
        <f>IF(ISBLANK($D96),"",S96*_xlfn.XLOOKUP(Q96,DATA!$B$24:$B$25,DATA!$C$24:$C$25,"error",0,1)/1000)</f>
        <v>20.821462689362654</v>
      </c>
      <c r="AH96" s="47">
        <f>IF(ISBLANK($D96),"",V96*_xlfn.XLOOKUP(Q96,DATA!$B$24:$B$25,DATA!$C$24:$C$25,"error",0,1)/1000)</f>
        <v>6.9037631266642636</v>
      </c>
      <c r="AI96" s="47">
        <f>IF(ISBLANK($D96),"",X96*_xlfn.XLOOKUP(Q96,DATA!$B$24:$B$25,DATA!$C$24:$C$25,"error",0,1)/1000)</f>
        <v>3.4633646225150803</v>
      </c>
      <c r="AJ96" s="47">
        <f>IF(ISBLANK($D96),"",Z96*_xlfn.XLOOKUP(Q96,DATA!$B$24:$B$25,DATA!$C$24:$C$25,"error",0,1)/1000)</f>
        <v>0.59728575934389339</v>
      </c>
      <c r="AK96" s="47">
        <f>IF(ISBLANK($D96),"",AB96*_xlfn.XLOOKUP(Q96,DATA!$B$24:$B$25,DATA!$C$24:$C$25,"error",0,1)/1000)</f>
        <v>0.48143112714306874</v>
      </c>
      <c r="AL96" s="47">
        <f t="shared" si="54"/>
        <v>11.445844635666306</v>
      </c>
      <c r="AM96" s="47">
        <f t="shared" si="55"/>
        <v>9.375618053696348</v>
      </c>
      <c r="AN96" s="47">
        <f t="shared" si="75"/>
        <v>2.1104895801728052</v>
      </c>
      <c r="AO96" s="47">
        <f t="shared" si="76"/>
        <v>0.69977409177165506</v>
      </c>
      <c r="AP96" s="47">
        <f t="shared" si="77"/>
        <v>0.35105098317091094</v>
      </c>
      <c r="AQ96" s="47">
        <f t="shared" si="78"/>
        <v>6.0541633903793468E-2</v>
      </c>
      <c r="AR96" s="47">
        <f t="shared" si="79"/>
        <v>4.8798463036191099E-2</v>
      </c>
      <c r="AS96" s="47">
        <f t="shared" si="80"/>
        <v>1.1601651718825505</v>
      </c>
      <c r="AT96" s="47">
        <f t="shared" si="81"/>
        <v>0.95032440829025466</v>
      </c>
      <c r="AU96" s="47">
        <f t="shared" si="82"/>
        <v>0.11478200813031356</v>
      </c>
      <c r="AV96" s="47">
        <f t="shared" si="83"/>
        <v>3.8058219403547228E-2</v>
      </c>
      <c r="AW96" s="47">
        <f t="shared" si="84"/>
        <v>1.9092412103346557E-2</v>
      </c>
      <c r="AX96" s="47">
        <f t="shared" si="85"/>
        <v>3.2926437449640011E-3</v>
      </c>
      <c r="AY96" s="47">
        <f t="shared" si="86"/>
        <v>2.6539745249575084E-3</v>
      </c>
      <c r="AZ96" s="47">
        <f t="shared" si="87"/>
        <v>6.3097249776815301E-2</v>
      </c>
      <c r="BA96" s="47">
        <f t="shared" si="88"/>
        <v>5.1684758353498256E-2</v>
      </c>
      <c r="BB96" s="23">
        <f>IF(V96&gt;0,J96*DATA!$C$4,0)</f>
        <v>87625.200000000012</v>
      </c>
      <c r="BC96" s="23">
        <f>IF(X96&gt;0,N96*_xlfn.XLOOKUP(Burgas!O96,DATA!$B$5:$B$6,DATA!$C$5:$C$6,"error",0,1),0)</f>
        <v>19620.72</v>
      </c>
      <c r="BD96" s="23">
        <f>IF(Z96&gt;0,(L96-M96)*DATA!$C$7,"0,00 ")</f>
        <v>12632.999999999996</v>
      </c>
      <c r="BE96" s="23">
        <f>IF(G96="basement",D96*DATA!$C$8,IF(G96="ground",0,"error"))</f>
        <v>15572</v>
      </c>
      <c r="BF96" s="23">
        <f t="shared" si="89"/>
        <v>135450.92000000001</v>
      </c>
      <c r="BG96" s="23">
        <v>1.48</v>
      </c>
      <c r="BH96" s="23">
        <v>1.5373182600439144</v>
      </c>
      <c r="BI96" s="23">
        <f t="shared" si="90"/>
        <v>0.85</v>
      </c>
      <c r="BJ96" s="23">
        <v>2.33</v>
      </c>
      <c r="BK96" s="23">
        <f t="shared" si="91"/>
        <v>0.21630769230769231</v>
      </c>
      <c r="BL96" s="23">
        <f t="shared" si="92"/>
        <v>0.23928112965340181</v>
      </c>
      <c r="BM96" s="5">
        <v>1.1000000000000001</v>
      </c>
      <c r="BN96" s="5">
        <f t="shared" si="93"/>
        <v>0.40124223602484466</v>
      </c>
      <c r="BO96" s="50"/>
      <c r="BP96" s="48">
        <f t="shared" si="56"/>
        <v>7980.6500000000005</v>
      </c>
      <c r="BQ96" s="51">
        <f t="shared" si="57"/>
        <v>6</v>
      </c>
      <c r="BR96" s="47">
        <f t="shared" si="94"/>
        <v>2553.8080000000004</v>
      </c>
      <c r="BS96" s="46">
        <f t="shared" si="58"/>
        <v>20.5</v>
      </c>
      <c r="BT96" s="46">
        <f t="shared" si="95"/>
        <v>6384.52</v>
      </c>
      <c r="BU96" s="46">
        <f t="shared" si="59"/>
        <v>134.86885431250002</v>
      </c>
      <c r="BV96" s="46">
        <f t="shared" si="60"/>
        <v>90.150448250961546</v>
      </c>
      <c r="BW96" s="46">
        <f t="shared" si="61"/>
        <v>112.43527096277279</v>
      </c>
      <c r="BX96" s="46">
        <f t="shared" si="62"/>
        <v>130.99999806250003</v>
      </c>
      <c r="BY96" s="46">
        <f t="shared" si="63"/>
        <v>131.75043436684786</v>
      </c>
      <c r="BZ96" s="46">
        <f t="shared" si="96"/>
        <v>155422.86770972505</v>
      </c>
      <c r="CA96" s="46">
        <f t="shared" si="96"/>
        <v>103889.3765644081</v>
      </c>
      <c r="CB96" s="46">
        <f t="shared" si="96"/>
        <v>129570.40625749937</v>
      </c>
      <c r="CC96" s="46">
        <f t="shared" si="96"/>
        <v>150964.39776722505</v>
      </c>
      <c r="CD96" s="46">
        <f t="shared" si="96"/>
        <v>151829.20056435547</v>
      </c>
    </row>
    <row r="97" spans="1:82" s="52" customFormat="1" ht="15" customHeight="1" x14ac:dyDescent="0.35">
      <c r="A97" s="39">
        <v>94</v>
      </c>
      <c r="B97" s="40" t="s">
        <v>125</v>
      </c>
      <c r="C97" s="40" t="s">
        <v>219</v>
      </c>
      <c r="D97" s="41">
        <v>255.8</v>
      </c>
      <c r="E97" s="41">
        <f t="shared" si="64"/>
        <v>1023.2</v>
      </c>
      <c r="F97" s="41">
        <v>66.400000000000006</v>
      </c>
      <c r="G97" s="42" t="s">
        <v>118</v>
      </c>
      <c r="H97" s="43">
        <v>5</v>
      </c>
      <c r="I97" s="44">
        <v>17.5</v>
      </c>
      <c r="J97" s="41">
        <f t="shared" si="65"/>
        <v>929.6</v>
      </c>
      <c r="K97" s="42" t="s">
        <v>121</v>
      </c>
      <c r="L97" s="44">
        <v>232.4</v>
      </c>
      <c r="M97" s="44">
        <v>232.4</v>
      </c>
      <c r="N97" s="41">
        <v>268.59000000000003</v>
      </c>
      <c r="O97" s="45" t="s">
        <v>69</v>
      </c>
      <c r="P97" s="45" t="s">
        <v>121</v>
      </c>
      <c r="Q97" s="45" t="s">
        <v>122</v>
      </c>
      <c r="R97" s="45" t="s">
        <v>864</v>
      </c>
      <c r="S97" s="46">
        <f t="shared" si="66"/>
        <v>44105.729544940004</v>
      </c>
      <c r="T97" s="46">
        <f t="shared" si="49"/>
        <v>43.105677819526974</v>
      </c>
      <c r="U97" s="47">
        <f t="shared" si="67"/>
        <v>44105.729544940004</v>
      </c>
      <c r="V97" s="47">
        <f t="shared" si="50"/>
        <v>0</v>
      </c>
      <c r="W97" s="47">
        <f t="shared" si="68"/>
        <v>43297.683410259189</v>
      </c>
      <c r="X97" s="47">
        <f t="shared" si="51"/>
        <v>808.04613468081516</v>
      </c>
      <c r="Y97" s="48">
        <f t="shared" si="69"/>
        <v>44105.729544940004</v>
      </c>
      <c r="Z97" s="47">
        <f t="shared" si="52"/>
        <v>0</v>
      </c>
      <c r="AA97" s="48">
        <f t="shared" si="70"/>
        <v>44105.729544940004</v>
      </c>
      <c r="AB97" s="47">
        <f t="shared" si="53"/>
        <v>0</v>
      </c>
      <c r="AC97" s="47">
        <f t="shared" si="71"/>
        <v>808.04613468081516</v>
      </c>
      <c r="AD97" s="47">
        <f t="shared" si="72"/>
        <v>43297.683410259189</v>
      </c>
      <c r="AE97" s="47">
        <f t="shared" si="73"/>
        <v>42.31595329384205</v>
      </c>
      <c r="AF97" s="49">
        <f t="shared" si="74"/>
        <v>1.8320661352114964E-2</v>
      </c>
      <c r="AG97" s="47">
        <f>IF(ISBLANK($D97),"",S97*_xlfn.XLOOKUP(Q97,DATA!$B$24:$B$25,DATA!$C$24:$C$25,"error",0,1)/1000)</f>
        <v>5.9086916593395618</v>
      </c>
      <c r="AH97" s="47">
        <f>IF(ISBLANK($D97),"",V97*_xlfn.XLOOKUP(Q97,DATA!$B$24:$B$25,DATA!$C$24:$C$25,"error",0,1)/1000)</f>
        <v>0</v>
      </c>
      <c r="AI97" s="47">
        <f>IF(ISBLANK($D97),"",X97*_xlfn.XLOOKUP(Q97,DATA!$B$24:$B$25,DATA!$C$24:$C$25,"error",0,1)/1000)</f>
        <v>0.10825113892482602</v>
      </c>
      <c r="AJ97" s="47">
        <f>IF(ISBLANK($D97),"",Z97*_xlfn.XLOOKUP(Q97,DATA!$B$24:$B$25,DATA!$C$24:$C$25,"error",0,1)/1000)</f>
        <v>0</v>
      </c>
      <c r="AK97" s="47">
        <f>IF(ISBLANK($D97),"",AB97*_xlfn.XLOOKUP(Q97,DATA!$B$24:$B$25,DATA!$C$24:$C$25,"error",0,1)/1000)</f>
        <v>0</v>
      </c>
      <c r="AL97" s="47">
        <f t="shared" si="54"/>
        <v>0.10825113892482602</v>
      </c>
      <c r="AM97" s="47">
        <f t="shared" si="55"/>
        <v>5.8004405204147353</v>
      </c>
      <c r="AN97" s="47">
        <f t="shared" si="75"/>
        <v>0.59891239945697694</v>
      </c>
      <c r="AO97" s="47">
        <f t="shared" si="76"/>
        <v>0</v>
      </c>
      <c r="AP97" s="47">
        <f t="shared" si="77"/>
        <v>1.0972471250033845E-2</v>
      </c>
      <c r="AQ97" s="47">
        <f t="shared" si="78"/>
        <v>0</v>
      </c>
      <c r="AR97" s="47">
        <f t="shared" si="79"/>
        <v>0</v>
      </c>
      <c r="AS97" s="47">
        <f t="shared" si="80"/>
        <v>1.0972471250033845E-2</v>
      </c>
      <c r="AT97" s="47">
        <f t="shared" si="81"/>
        <v>0.58793992820694307</v>
      </c>
      <c r="AU97" s="47">
        <f t="shared" si="82"/>
        <v>3.2572711350788854E-2</v>
      </c>
      <c r="AV97" s="47">
        <f t="shared" si="83"/>
        <v>0</v>
      </c>
      <c r="AW97" s="47">
        <f t="shared" si="84"/>
        <v>5.9675361397799203E-4</v>
      </c>
      <c r="AX97" s="47">
        <f t="shared" si="85"/>
        <v>0</v>
      </c>
      <c r="AY97" s="47">
        <f t="shared" si="86"/>
        <v>0</v>
      </c>
      <c r="AZ97" s="47">
        <f t="shared" si="87"/>
        <v>5.9675361397799203E-4</v>
      </c>
      <c r="BA97" s="47">
        <f t="shared" si="88"/>
        <v>3.1975957736810862E-2</v>
      </c>
      <c r="BB97" s="23">
        <f>IF(V97&gt;0,J97*DATA!$C$4,0)</f>
        <v>0</v>
      </c>
      <c r="BC97" s="23">
        <f>IF(X97&gt;0,N97*_xlfn.XLOOKUP(Burgas!O97,DATA!$B$5:$B$6,DATA!$C$5:$C$6,"error",0,1),0)</f>
        <v>12892.320000000002</v>
      </c>
      <c r="BD97" s="23" t="str">
        <f>IF(Z97&gt;0,(L97-M97)*DATA!$C$7,"0,00 ")</f>
        <v xml:space="preserve">0,00 </v>
      </c>
      <c r="BE97" s="23">
        <f>IF(G97="basement",D97*DATA!$C$8,IF(G97="ground",0,"error"))</f>
        <v>0</v>
      </c>
      <c r="BF97" s="23">
        <f t="shared" si="89"/>
        <v>12892.320000000002</v>
      </c>
      <c r="BG97" s="23">
        <v>0.25</v>
      </c>
      <c r="BH97" s="23">
        <v>1.1000000000000001</v>
      </c>
      <c r="BI97" s="23">
        <f t="shared" si="90"/>
        <v>0.56999999999999995</v>
      </c>
      <c r="BJ97" s="23">
        <v>0.22</v>
      </c>
      <c r="BK97" s="23">
        <f t="shared" si="91"/>
        <v>0.25</v>
      </c>
      <c r="BL97" s="23">
        <f t="shared" si="92"/>
        <v>0.12054794520547943</v>
      </c>
      <c r="BM97" s="5">
        <v>1.1000000000000001</v>
      </c>
      <c r="BN97" s="5">
        <f t="shared" si="93"/>
        <v>0.56999999999999995</v>
      </c>
      <c r="BO97" s="50"/>
      <c r="BP97" s="48">
        <f t="shared" si="56"/>
        <v>4476.5</v>
      </c>
      <c r="BQ97" s="51">
        <f t="shared" si="57"/>
        <v>5</v>
      </c>
      <c r="BR97" s="47">
        <f t="shared" si="94"/>
        <v>1432.48</v>
      </c>
      <c r="BS97" s="46">
        <f t="shared" si="58"/>
        <v>17.5</v>
      </c>
      <c r="BT97" s="46">
        <f t="shared" si="95"/>
        <v>3581.2000000000003</v>
      </c>
      <c r="BU97" s="46">
        <f t="shared" si="59"/>
        <v>38.27293435</v>
      </c>
      <c r="BV97" s="46">
        <f t="shared" si="60"/>
        <v>38.27293435</v>
      </c>
      <c r="BW97" s="46">
        <f t="shared" si="61"/>
        <v>37.571748880821922</v>
      </c>
      <c r="BX97" s="46">
        <f t="shared" si="62"/>
        <v>38.27293435</v>
      </c>
      <c r="BY97" s="46">
        <f t="shared" si="63"/>
        <v>38.27293435</v>
      </c>
      <c r="BZ97" s="46">
        <f t="shared" si="96"/>
        <v>44105.729544940004</v>
      </c>
      <c r="CA97" s="46">
        <f t="shared" si="96"/>
        <v>44105.729544940004</v>
      </c>
      <c r="CB97" s="46">
        <f t="shared" si="96"/>
        <v>43297.683410259189</v>
      </c>
      <c r="CC97" s="46">
        <f t="shared" si="96"/>
        <v>44105.729544940004</v>
      </c>
      <c r="CD97" s="46">
        <f t="shared" si="96"/>
        <v>44105.729544940004</v>
      </c>
    </row>
    <row r="98" spans="1:82" s="52" customFormat="1" ht="15" customHeight="1" x14ac:dyDescent="0.35">
      <c r="A98" s="39">
        <v>95</v>
      </c>
      <c r="B98" s="40" t="s">
        <v>125</v>
      </c>
      <c r="C98" s="40" t="s">
        <v>220</v>
      </c>
      <c r="D98" s="41">
        <v>234.9</v>
      </c>
      <c r="E98" s="41">
        <f t="shared" si="64"/>
        <v>751.68000000000006</v>
      </c>
      <c r="F98" s="41">
        <v>62</v>
      </c>
      <c r="G98" s="42" t="s">
        <v>118</v>
      </c>
      <c r="H98" s="43">
        <v>4</v>
      </c>
      <c r="I98" s="44">
        <v>14.5</v>
      </c>
      <c r="J98" s="41">
        <f t="shared" si="65"/>
        <v>719.2</v>
      </c>
      <c r="K98" s="42" t="s">
        <v>120</v>
      </c>
      <c r="L98" s="44">
        <v>179.8</v>
      </c>
      <c r="M98" s="44">
        <v>44.9</v>
      </c>
      <c r="N98" s="41">
        <v>246.64500000000001</v>
      </c>
      <c r="O98" s="45" t="s">
        <v>69</v>
      </c>
      <c r="P98" s="45" t="s">
        <v>120</v>
      </c>
      <c r="Q98" s="45" t="s">
        <v>122</v>
      </c>
      <c r="R98" s="45" t="s">
        <v>864</v>
      </c>
      <c r="S98" s="46">
        <f t="shared" si="66"/>
        <v>84145.743388245013</v>
      </c>
      <c r="T98" s="46">
        <f t="shared" si="49"/>
        <v>111.9435709188019</v>
      </c>
      <c r="U98" s="47">
        <f t="shared" si="67"/>
        <v>56652.651856798846</v>
      </c>
      <c r="V98" s="47">
        <f t="shared" si="50"/>
        <v>27493.091531446167</v>
      </c>
      <c r="W98" s="47">
        <f t="shared" si="68"/>
        <v>68546.608543323862</v>
      </c>
      <c r="X98" s="47">
        <f t="shared" si="51"/>
        <v>15599.134844921151</v>
      </c>
      <c r="Y98" s="48">
        <f t="shared" si="69"/>
        <v>77004.356600745014</v>
      </c>
      <c r="Z98" s="47">
        <f t="shared" si="52"/>
        <v>7141.3867874999996</v>
      </c>
      <c r="AA98" s="48">
        <f t="shared" si="70"/>
        <v>84145.743388245013</v>
      </c>
      <c r="AB98" s="47">
        <f t="shared" si="53"/>
        <v>0</v>
      </c>
      <c r="AC98" s="47">
        <f t="shared" si="71"/>
        <v>50233.613163867318</v>
      </c>
      <c r="AD98" s="47">
        <f t="shared" si="72"/>
        <v>33912.130224377695</v>
      </c>
      <c r="AE98" s="47">
        <f t="shared" si="73"/>
        <v>45.115115773171688</v>
      </c>
      <c r="AF98" s="49">
        <f t="shared" si="74"/>
        <v>0.59698341402834232</v>
      </c>
      <c r="AG98" s="47">
        <f>IF(ISBLANK($D98),"",S98*_xlfn.XLOOKUP(Q98,DATA!$B$24:$B$25,DATA!$C$24:$C$25,"error",0,1)/1000)</f>
        <v>11.272713483187136</v>
      </c>
      <c r="AH98" s="47">
        <f>IF(ISBLANK($D98),"",V98*_xlfn.XLOOKUP(Q98,DATA!$B$24:$B$25,DATA!$C$24:$C$25,"error",0,1)/1000)</f>
        <v>3.6831541456715757</v>
      </c>
      <c r="AI98" s="47">
        <f>IF(ISBLANK($D98),"",X98*_xlfn.XLOOKUP(Q98,DATA!$B$24:$B$25,DATA!$C$24:$C$25,"error",0,1)/1000)</f>
        <v>2.0897620082938388</v>
      </c>
      <c r="AJ98" s="47">
        <f>IF(ISBLANK($D98),"",Z98*_xlfn.XLOOKUP(Q98,DATA!$B$24:$B$25,DATA!$C$24:$C$25,"error",0,1)/1000)</f>
        <v>0.95670682659096662</v>
      </c>
      <c r="AK98" s="47">
        <f>IF(ISBLANK($D98),"",AB98*_xlfn.XLOOKUP(Q98,DATA!$B$24:$B$25,DATA!$C$24:$C$25,"error",0,1)/1000)</f>
        <v>0</v>
      </c>
      <c r="AL98" s="47">
        <f t="shared" si="54"/>
        <v>6.7296229805563819</v>
      </c>
      <c r="AM98" s="47">
        <f t="shared" si="55"/>
        <v>4.5430905026307542</v>
      </c>
      <c r="AN98" s="47">
        <f t="shared" si="75"/>
        <v>1.1426163810621404</v>
      </c>
      <c r="AO98" s="47">
        <f t="shared" si="76"/>
        <v>0.37332912497935905</v>
      </c>
      <c r="AP98" s="47">
        <f t="shared" si="77"/>
        <v>0.21182089891304104</v>
      </c>
      <c r="AQ98" s="47">
        <f t="shared" si="78"/>
        <v>9.6973004198785767E-2</v>
      </c>
      <c r="AR98" s="47">
        <f t="shared" si="79"/>
        <v>0</v>
      </c>
      <c r="AS98" s="47">
        <f t="shared" si="80"/>
        <v>0.68212302809118597</v>
      </c>
      <c r="AT98" s="47">
        <f t="shared" si="81"/>
        <v>0.46049335297095439</v>
      </c>
      <c r="AU98" s="47">
        <f t="shared" si="82"/>
        <v>6.2142833574267371E-2</v>
      </c>
      <c r="AV98" s="47">
        <f t="shared" si="83"/>
        <v>2.0304040854423451E-2</v>
      </c>
      <c r="AW98" s="47">
        <f t="shared" si="84"/>
        <v>1.1520183927757773E-2</v>
      </c>
      <c r="AX98" s="47">
        <f t="shared" si="85"/>
        <v>5.2740161623800012E-3</v>
      </c>
      <c r="AY98" s="47">
        <f t="shared" si="86"/>
        <v>0</v>
      </c>
      <c r="AZ98" s="47">
        <f t="shared" si="87"/>
        <v>3.7098240944561225E-2</v>
      </c>
      <c r="BA98" s="47">
        <f t="shared" si="88"/>
        <v>2.5044592629706146E-2</v>
      </c>
      <c r="BB98" s="23">
        <f>IF(V98&gt;0,J98*DATA!$C$4,0)</f>
        <v>46748</v>
      </c>
      <c r="BC98" s="23">
        <f>IF(X98&gt;0,N98*_xlfn.XLOOKUP(Burgas!O98,DATA!$B$5:$B$6,DATA!$C$5:$C$6,"error",0,1),0)</f>
        <v>11838.960000000001</v>
      </c>
      <c r="BD98" s="23">
        <f>IF(Z98&gt;0,(L98-M98)*DATA!$C$7,"0,00 ")</f>
        <v>20235</v>
      </c>
      <c r="BE98" s="23">
        <f>IF(G98="basement",D98*DATA!$C$8,IF(G98="ground",0,"error"))</f>
        <v>0</v>
      </c>
      <c r="BF98" s="23">
        <f t="shared" si="89"/>
        <v>78821.959999999992</v>
      </c>
      <c r="BG98" s="23">
        <v>1.48</v>
      </c>
      <c r="BH98" s="23">
        <v>2.4129866518353724</v>
      </c>
      <c r="BI98" s="23">
        <f t="shared" si="90"/>
        <v>0.56999999999999995</v>
      </c>
      <c r="BJ98" s="23">
        <v>2.33</v>
      </c>
      <c r="BK98" s="23">
        <f t="shared" si="91"/>
        <v>0.21630769230769231</v>
      </c>
      <c r="BL98" s="23">
        <f t="shared" si="92"/>
        <v>0.23928112965340181</v>
      </c>
      <c r="BM98" s="5">
        <v>1.1000000000000001</v>
      </c>
      <c r="BN98" s="5">
        <f t="shared" si="93"/>
        <v>0.56999999999999995</v>
      </c>
      <c r="BO98" s="50"/>
      <c r="BP98" s="48">
        <f t="shared" si="56"/>
        <v>3406.05</v>
      </c>
      <c r="BQ98" s="51">
        <f t="shared" si="57"/>
        <v>4</v>
      </c>
      <c r="BR98" s="47">
        <f t="shared" si="94"/>
        <v>1089.9360000000001</v>
      </c>
      <c r="BS98" s="46">
        <f t="shared" si="58"/>
        <v>14.5</v>
      </c>
      <c r="BT98" s="46">
        <f t="shared" si="95"/>
        <v>2724.84</v>
      </c>
      <c r="BU98" s="46">
        <f t="shared" si="59"/>
        <v>73.017826612500002</v>
      </c>
      <c r="BV98" s="46">
        <f t="shared" si="60"/>
        <v>49.160579535576922</v>
      </c>
      <c r="BW98" s="46">
        <f t="shared" si="61"/>
        <v>59.481611023363293</v>
      </c>
      <c r="BX98" s="46">
        <f t="shared" si="62"/>
        <v>66.820857862500006</v>
      </c>
      <c r="BY98" s="46">
        <f t="shared" si="63"/>
        <v>73.017826612500002</v>
      </c>
      <c r="BZ98" s="46">
        <f t="shared" si="96"/>
        <v>84145.743388245013</v>
      </c>
      <c r="CA98" s="46">
        <f t="shared" si="96"/>
        <v>56652.651856798846</v>
      </c>
      <c r="CB98" s="46">
        <f t="shared" si="96"/>
        <v>68546.608543323862</v>
      </c>
      <c r="CC98" s="46">
        <f t="shared" si="96"/>
        <v>77004.356600745014</v>
      </c>
      <c r="CD98" s="46">
        <f t="shared" si="96"/>
        <v>84145.743388245013</v>
      </c>
    </row>
    <row r="99" spans="1:82" s="52" customFormat="1" ht="15" customHeight="1" x14ac:dyDescent="0.35">
      <c r="A99" s="39">
        <v>96</v>
      </c>
      <c r="B99" s="40" t="s">
        <v>125</v>
      </c>
      <c r="C99" s="40" t="s">
        <v>221</v>
      </c>
      <c r="D99" s="41">
        <v>107.8</v>
      </c>
      <c r="E99" s="41">
        <f t="shared" si="64"/>
        <v>344.96000000000004</v>
      </c>
      <c r="F99" s="41">
        <v>44.8</v>
      </c>
      <c r="G99" s="42" t="s">
        <v>118</v>
      </c>
      <c r="H99" s="43">
        <v>4</v>
      </c>
      <c r="I99" s="44">
        <v>14.5</v>
      </c>
      <c r="J99" s="41">
        <f t="shared" si="65"/>
        <v>519.67999999999995</v>
      </c>
      <c r="K99" s="42" t="s">
        <v>120</v>
      </c>
      <c r="L99" s="44">
        <v>129.91999999999999</v>
      </c>
      <c r="M99" s="44">
        <v>19.399999999999999</v>
      </c>
      <c r="N99" s="41">
        <v>113.19</v>
      </c>
      <c r="O99" s="45" t="s">
        <v>69</v>
      </c>
      <c r="P99" s="45" t="s">
        <v>120</v>
      </c>
      <c r="Q99" s="45" t="s">
        <v>122</v>
      </c>
      <c r="R99" s="45" t="s">
        <v>864</v>
      </c>
      <c r="S99" s="46">
        <f t="shared" si="66"/>
        <v>51256.644231589991</v>
      </c>
      <c r="T99" s="46">
        <f t="shared" si="49"/>
        <v>148.58721078267041</v>
      </c>
      <c r="U99" s="47">
        <f t="shared" si="67"/>
        <v>31390.668415319233</v>
      </c>
      <c r="V99" s="47">
        <f t="shared" si="50"/>
        <v>19865.975816270759</v>
      </c>
      <c r="W99" s="47">
        <f t="shared" si="68"/>
        <v>44097.909722085948</v>
      </c>
      <c r="X99" s="47">
        <f t="shared" si="51"/>
        <v>7158.7345095040437</v>
      </c>
      <c r="Y99" s="48">
        <f t="shared" si="69"/>
        <v>45405.895026589998</v>
      </c>
      <c r="Z99" s="47">
        <f t="shared" si="52"/>
        <v>5850.7492049999928</v>
      </c>
      <c r="AA99" s="48">
        <f t="shared" si="70"/>
        <v>51256.644231589991</v>
      </c>
      <c r="AB99" s="47">
        <f t="shared" si="53"/>
        <v>0</v>
      </c>
      <c r="AC99" s="47">
        <f t="shared" si="71"/>
        <v>32875.459530774795</v>
      </c>
      <c r="AD99" s="47">
        <f t="shared" si="72"/>
        <v>18381.184700815196</v>
      </c>
      <c r="AE99" s="47">
        <f t="shared" si="73"/>
        <v>53.284974202270391</v>
      </c>
      <c r="AF99" s="49">
        <f t="shared" si="74"/>
        <v>0.64138922911604335</v>
      </c>
      <c r="AG99" s="47">
        <f>IF(ISBLANK($D99),"",S99*_xlfn.XLOOKUP(Q99,DATA!$B$24:$B$25,DATA!$C$24:$C$25,"error",0,1)/1000)</f>
        <v>6.866674905543567</v>
      </c>
      <c r="AH99" s="47">
        <f>IF(ISBLANK($D99),"",V99*_xlfn.XLOOKUP(Q99,DATA!$B$24:$B$25,DATA!$C$24:$C$25,"error",0,1)/1000)</f>
        <v>2.6613758988078455</v>
      </c>
      <c r="AI99" s="47">
        <f>IF(ISBLANK($D99),"",X99*_xlfn.XLOOKUP(Q99,DATA!$B$24:$B$25,DATA!$C$24:$C$25,"error",0,1)/1000)</f>
        <v>0.95903084075809197</v>
      </c>
      <c r="AJ99" s="47">
        <f>IF(ISBLANK($D99),"",Z99*_xlfn.XLOOKUP(Q99,DATA!$B$24:$B$25,DATA!$C$24:$C$25,"error",0,1)/1000)</f>
        <v>0.78380458469113057</v>
      </c>
      <c r="AK99" s="47">
        <f>IF(ISBLANK($D99),"",AB99*_xlfn.XLOOKUP(Q99,DATA!$B$24:$B$25,DATA!$C$24:$C$25,"error",0,1)/1000)</f>
        <v>0</v>
      </c>
      <c r="AL99" s="47">
        <f t="shared" si="54"/>
        <v>4.4042113242570675</v>
      </c>
      <c r="AM99" s="47">
        <f t="shared" si="55"/>
        <v>2.4624635812864994</v>
      </c>
      <c r="AN99" s="47">
        <f t="shared" si="75"/>
        <v>0.69601478314909782</v>
      </c>
      <c r="AO99" s="47">
        <f t="shared" si="76"/>
        <v>0.269760399985085</v>
      </c>
      <c r="AP99" s="47">
        <f t="shared" si="77"/>
        <v>9.720856919040366E-2</v>
      </c>
      <c r="AQ99" s="47">
        <f t="shared" si="78"/>
        <v>7.9447416041881325E-2</v>
      </c>
      <c r="AR99" s="47">
        <f t="shared" si="79"/>
        <v>0</v>
      </c>
      <c r="AS99" s="47">
        <f t="shared" si="80"/>
        <v>0.44641638521736998</v>
      </c>
      <c r="AT99" s="47">
        <f t="shared" si="81"/>
        <v>0.24959839793172783</v>
      </c>
      <c r="AU99" s="47">
        <f t="shared" si="82"/>
        <v>3.7853764002803963E-2</v>
      </c>
      <c r="AV99" s="47">
        <f t="shared" si="83"/>
        <v>1.467130693997048E-2</v>
      </c>
      <c r="AW99" s="47">
        <f t="shared" si="84"/>
        <v>5.2868277029045887E-3</v>
      </c>
      <c r="AX99" s="47">
        <f t="shared" si="85"/>
        <v>4.3208618700239969E-3</v>
      </c>
      <c r="AY99" s="47">
        <f t="shared" si="86"/>
        <v>0</v>
      </c>
      <c r="AZ99" s="47">
        <f t="shared" si="87"/>
        <v>2.4278996512899064E-2</v>
      </c>
      <c r="BA99" s="47">
        <f t="shared" si="88"/>
        <v>1.3574767489904899E-2</v>
      </c>
      <c r="BB99" s="23">
        <f>IF(V99&gt;0,J99*DATA!$C$4,0)</f>
        <v>33779.199999999997</v>
      </c>
      <c r="BC99" s="23">
        <f>IF(X99&gt;0,N99*_xlfn.XLOOKUP(Burgas!O99,DATA!$B$5:$B$6,DATA!$C$5:$C$6,"error",0,1),0)</f>
        <v>5433.12</v>
      </c>
      <c r="BD99" s="23">
        <f>IF(Z99&gt;0,(L99-M99)*DATA!$C$7,"0,00 ")</f>
        <v>16577.999999999996</v>
      </c>
      <c r="BE99" s="23">
        <f>IF(G99="basement",D99*DATA!$C$8,IF(G99="ground",0,"error"))</f>
        <v>0</v>
      </c>
      <c r="BF99" s="23">
        <f t="shared" si="89"/>
        <v>55790.319999999992</v>
      </c>
      <c r="BG99" s="23">
        <v>1.48</v>
      </c>
      <c r="BH99" s="23">
        <v>2.5886853448275859</v>
      </c>
      <c r="BI99" s="23">
        <f t="shared" si="90"/>
        <v>0.56999999999999995</v>
      </c>
      <c r="BJ99" s="23">
        <v>2.33</v>
      </c>
      <c r="BK99" s="23">
        <f t="shared" si="91"/>
        <v>0.21630769230769231</v>
      </c>
      <c r="BL99" s="23">
        <f t="shared" si="92"/>
        <v>0.23928112965340181</v>
      </c>
      <c r="BM99" s="5">
        <v>1.1000000000000001</v>
      </c>
      <c r="BN99" s="5">
        <f t="shared" si="93"/>
        <v>0.56999999999999995</v>
      </c>
      <c r="BO99" s="50"/>
      <c r="BP99" s="48">
        <f t="shared" si="56"/>
        <v>1563.1</v>
      </c>
      <c r="BQ99" s="51">
        <f t="shared" si="57"/>
        <v>4</v>
      </c>
      <c r="BR99" s="47">
        <f t="shared" si="94"/>
        <v>500.19200000000001</v>
      </c>
      <c r="BS99" s="46">
        <f t="shared" si="58"/>
        <v>14.5</v>
      </c>
      <c r="BT99" s="46">
        <f t="shared" si="95"/>
        <v>1250.48</v>
      </c>
      <c r="BU99" s="46">
        <f t="shared" si="59"/>
        <v>44.478170974999991</v>
      </c>
      <c r="BV99" s="46">
        <f t="shared" si="60"/>
        <v>27.239385990384616</v>
      </c>
      <c r="BW99" s="46">
        <f t="shared" si="61"/>
        <v>38.266148665468542</v>
      </c>
      <c r="BX99" s="46">
        <f t="shared" si="62"/>
        <v>39.401158474999995</v>
      </c>
      <c r="BY99" s="46">
        <f t="shared" si="63"/>
        <v>44.478170974999991</v>
      </c>
      <c r="BZ99" s="46">
        <f t="shared" si="96"/>
        <v>51256.644231589991</v>
      </c>
      <c r="CA99" s="46">
        <f t="shared" si="96"/>
        <v>31390.668415319233</v>
      </c>
      <c r="CB99" s="46">
        <f t="shared" si="96"/>
        <v>44097.909722085948</v>
      </c>
      <c r="CC99" s="46">
        <f t="shared" si="96"/>
        <v>45405.895026589998</v>
      </c>
      <c r="CD99" s="46">
        <f t="shared" si="96"/>
        <v>51256.644231589991</v>
      </c>
    </row>
    <row r="100" spans="1:82" s="52" customFormat="1" ht="15" customHeight="1" x14ac:dyDescent="0.35">
      <c r="A100" s="39">
        <v>97</v>
      </c>
      <c r="B100" s="40" t="s">
        <v>125</v>
      </c>
      <c r="C100" s="40" t="s">
        <v>222</v>
      </c>
      <c r="D100" s="41">
        <v>122.2</v>
      </c>
      <c r="E100" s="41">
        <f t="shared" si="64"/>
        <v>488.8</v>
      </c>
      <c r="F100" s="41">
        <v>46.2</v>
      </c>
      <c r="G100" s="42" t="s">
        <v>118</v>
      </c>
      <c r="H100" s="43">
        <v>5</v>
      </c>
      <c r="I100" s="44">
        <v>17.5</v>
      </c>
      <c r="J100" s="41">
        <f t="shared" si="65"/>
        <v>646.79999999999995</v>
      </c>
      <c r="K100" s="42" t="s">
        <v>120</v>
      </c>
      <c r="L100" s="44">
        <v>161.69999999999999</v>
      </c>
      <c r="M100" s="44">
        <v>72.8</v>
      </c>
      <c r="N100" s="41">
        <v>128.31</v>
      </c>
      <c r="O100" s="45" t="s">
        <v>69</v>
      </c>
      <c r="P100" s="45" t="s">
        <v>120</v>
      </c>
      <c r="Q100" s="45" t="s">
        <v>122</v>
      </c>
      <c r="R100" s="45" t="s">
        <v>864</v>
      </c>
      <c r="S100" s="46">
        <f t="shared" si="66"/>
        <v>61251.737347009999</v>
      </c>
      <c r="T100" s="46">
        <f t="shared" si="49"/>
        <v>125.31042828766365</v>
      </c>
      <c r="U100" s="47">
        <f t="shared" si="67"/>
        <v>36526.304084302312</v>
      </c>
      <c r="V100" s="47">
        <f t="shared" si="50"/>
        <v>24725.433262707687</v>
      </c>
      <c r="W100" s="47">
        <f t="shared" si="68"/>
        <v>53136.734034752175</v>
      </c>
      <c r="X100" s="47">
        <f t="shared" si="51"/>
        <v>8115.0033122578243</v>
      </c>
      <c r="Y100" s="48">
        <f t="shared" si="69"/>
        <v>56545.515809509998</v>
      </c>
      <c r="Z100" s="47">
        <f t="shared" si="52"/>
        <v>4706.2215375000014</v>
      </c>
      <c r="AA100" s="48">
        <f t="shared" si="70"/>
        <v>61251.737347009999</v>
      </c>
      <c r="AB100" s="47">
        <f t="shared" si="53"/>
        <v>0</v>
      </c>
      <c r="AC100" s="47">
        <f t="shared" si="71"/>
        <v>37546.658112465513</v>
      </c>
      <c r="AD100" s="47">
        <f t="shared" si="72"/>
        <v>23705.079234544486</v>
      </c>
      <c r="AE100" s="47">
        <f t="shared" si="73"/>
        <v>48.496479612406887</v>
      </c>
      <c r="AF100" s="49">
        <f t="shared" si="74"/>
        <v>0.61298927571232964</v>
      </c>
      <c r="AG100" s="47">
        <f>IF(ISBLANK($D100),"",S100*_xlfn.XLOOKUP(Q100,DATA!$B$24:$B$25,DATA!$C$24:$C$25,"error",0,1)/1000)</f>
        <v>8.2056828742300265</v>
      </c>
      <c r="AH100" s="47">
        <f>IF(ISBLANK($D100),"",V100*_xlfn.XLOOKUP(Q100,DATA!$B$24:$B$25,DATA!$C$24:$C$25,"error",0,1)/1000)</f>
        <v>3.3123805637101973</v>
      </c>
      <c r="AI100" s="47">
        <f>IF(ISBLANK($D100),"",X100*_xlfn.XLOOKUP(Q100,DATA!$B$24:$B$25,DATA!$C$24:$C$25,"error",0,1)/1000)</f>
        <v>1.0871388565921962</v>
      </c>
      <c r="AJ100" s="47">
        <f>IF(ISBLANK($D100),"",Z100*_xlfn.XLOOKUP(Q100,DATA!$B$24:$B$25,DATA!$C$24:$C$25,"error",0,1)/1000)</f>
        <v>0.63047618149693829</v>
      </c>
      <c r="AK100" s="47">
        <f>IF(ISBLANK($D100),"",AB100*_xlfn.XLOOKUP(Q100,DATA!$B$24:$B$25,DATA!$C$24:$C$25,"error",0,1)/1000)</f>
        <v>0</v>
      </c>
      <c r="AL100" s="47">
        <f t="shared" si="54"/>
        <v>5.0299956017993317</v>
      </c>
      <c r="AM100" s="47">
        <f t="shared" si="55"/>
        <v>3.1756872724306948</v>
      </c>
      <c r="AN100" s="47">
        <f t="shared" si="75"/>
        <v>0.83173831073416349</v>
      </c>
      <c r="AO100" s="47">
        <f t="shared" si="76"/>
        <v>0.33574704955040219</v>
      </c>
      <c r="AP100" s="47">
        <f t="shared" si="77"/>
        <v>0.11019375839580073</v>
      </c>
      <c r="AQ100" s="47">
        <f t="shared" si="78"/>
        <v>6.3905856732928534E-2</v>
      </c>
      <c r="AR100" s="47">
        <f t="shared" si="79"/>
        <v>0</v>
      </c>
      <c r="AS100" s="47">
        <f t="shared" si="80"/>
        <v>0.50984666467913153</v>
      </c>
      <c r="AT100" s="47">
        <f t="shared" si="81"/>
        <v>0.32189164605503195</v>
      </c>
      <c r="AU100" s="47">
        <f t="shared" si="82"/>
        <v>4.5235283055586148E-2</v>
      </c>
      <c r="AV100" s="47">
        <f t="shared" si="83"/>
        <v>1.8260085684984814E-2</v>
      </c>
      <c r="AW100" s="47">
        <f t="shared" si="84"/>
        <v>5.9930458747211521E-3</v>
      </c>
      <c r="AX100" s="47">
        <f t="shared" si="85"/>
        <v>3.4756118371800024E-3</v>
      </c>
      <c r="AY100" s="47">
        <f t="shared" si="86"/>
        <v>0</v>
      </c>
      <c r="AZ100" s="47">
        <f t="shared" si="87"/>
        <v>2.7728743396885972E-2</v>
      </c>
      <c r="BA100" s="47">
        <f t="shared" si="88"/>
        <v>1.7506539658700176E-2</v>
      </c>
      <c r="BB100" s="23">
        <f>IF(V100&gt;0,J100*DATA!$C$4,0)</f>
        <v>42042</v>
      </c>
      <c r="BC100" s="23">
        <f>IF(X100&gt;0,N100*_xlfn.XLOOKUP(Burgas!O100,DATA!$B$5:$B$6,DATA!$C$5:$C$6,"error",0,1),0)</f>
        <v>6158.88</v>
      </c>
      <c r="BD100" s="23">
        <f>IF(Z100&gt;0,(L100-M100)*DATA!$C$7,"0,00 ")</f>
        <v>13334.999999999998</v>
      </c>
      <c r="BE100" s="23">
        <f>IF(G100="basement",D100*DATA!$C$8,IF(G100="ground",0,"error"))</f>
        <v>0</v>
      </c>
      <c r="BF100" s="23">
        <f t="shared" si="89"/>
        <v>61535.88</v>
      </c>
      <c r="BG100" s="23">
        <v>1.48</v>
      </c>
      <c r="BH100" s="23">
        <v>2.062121212121212</v>
      </c>
      <c r="BI100" s="23">
        <f t="shared" si="90"/>
        <v>0.56999999999999995</v>
      </c>
      <c r="BJ100" s="23">
        <v>2.33</v>
      </c>
      <c r="BK100" s="23">
        <f t="shared" si="91"/>
        <v>0.21630769230769231</v>
      </c>
      <c r="BL100" s="23">
        <f t="shared" si="92"/>
        <v>0.23928112965340181</v>
      </c>
      <c r="BM100" s="5">
        <v>1.1000000000000001</v>
      </c>
      <c r="BN100" s="5">
        <f t="shared" si="93"/>
        <v>0.56999999999999995</v>
      </c>
      <c r="BO100" s="50"/>
      <c r="BP100" s="48">
        <f t="shared" si="56"/>
        <v>2138.5</v>
      </c>
      <c r="BQ100" s="51">
        <f t="shared" si="57"/>
        <v>5</v>
      </c>
      <c r="BR100" s="47">
        <f t="shared" si="94"/>
        <v>684.32</v>
      </c>
      <c r="BS100" s="46">
        <f t="shared" si="58"/>
        <v>17.5</v>
      </c>
      <c r="BT100" s="46">
        <f t="shared" si="95"/>
        <v>1710.8000000000002</v>
      </c>
      <c r="BU100" s="46">
        <f t="shared" si="59"/>
        <v>53.151455524999996</v>
      </c>
      <c r="BV100" s="46">
        <f t="shared" si="60"/>
        <v>31.695855678846154</v>
      </c>
      <c r="BW100" s="46">
        <f t="shared" si="61"/>
        <v>46.109626895827986</v>
      </c>
      <c r="BX100" s="46">
        <f t="shared" si="62"/>
        <v>49.067611774999996</v>
      </c>
      <c r="BY100" s="46">
        <f t="shared" si="63"/>
        <v>53.151455524999996</v>
      </c>
      <c r="BZ100" s="46">
        <f t="shared" si="96"/>
        <v>61251.737347009999</v>
      </c>
      <c r="CA100" s="46">
        <f t="shared" si="96"/>
        <v>36526.304084302312</v>
      </c>
      <c r="CB100" s="46">
        <f t="shared" si="96"/>
        <v>53136.734034752175</v>
      </c>
      <c r="CC100" s="46">
        <f t="shared" si="96"/>
        <v>56545.515809509998</v>
      </c>
      <c r="CD100" s="46">
        <f t="shared" si="96"/>
        <v>61251.737347009999</v>
      </c>
    </row>
    <row r="101" spans="1:82" s="52" customFormat="1" ht="15" customHeight="1" x14ac:dyDescent="0.35">
      <c r="A101" s="39">
        <v>98</v>
      </c>
      <c r="B101" s="40" t="s">
        <v>125</v>
      </c>
      <c r="C101" s="40" t="s">
        <v>223</v>
      </c>
      <c r="D101" s="41">
        <v>140.6</v>
      </c>
      <c r="E101" s="41">
        <f t="shared" si="64"/>
        <v>674.88</v>
      </c>
      <c r="F101" s="41">
        <v>47.6</v>
      </c>
      <c r="G101" s="42" t="s">
        <v>118</v>
      </c>
      <c r="H101" s="43">
        <v>6</v>
      </c>
      <c r="I101" s="44">
        <v>20.5</v>
      </c>
      <c r="J101" s="41">
        <f t="shared" si="65"/>
        <v>780.6400000000001</v>
      </c>
      <c r="K101" s="42" t="s">
        <v>121</v>
      </c>
      <c r="L101" s="44">
        <v>195.16</v>
      </c>
      <c r="M101" s="44">
        <v>195.16</v>
      </c>
      <c r="N101" s="41">
        <v>147.63</v>
      </c>
      <c r="O101" s="45" t="s">
        <v>69</v>
      </c>
      <c r="P101" s="45" t="s">
        <v>121</v>
      </c>
      <c r="Q101" s="45" t="s">
        <v>122</v>
      </c>
      <c r="R101" s="45" t="s">
        <v>864</v>
      </c>
      <c r="S101" s="46">
        <f t="shared" si="66"/>
        <v>30839.423590780003</v>
      </c>
      <c r="T101" s="46">
        <f t="shared" si="49"/>
        <v>45.696158710852302</v>
      </c>
      <c r="U101" s="47">
        <f t="shared" si="67"/>
        <v>30839.423590780003</v>
      </c>
      <c r="V101" s="47">
        <f t="shared" si="50"/>
        <v>0</v>
      </c>
      <c r="W101" s="47">
        <f t="shared" si="68"/>
        <v>30395.282517534793</v>
      </c>
      <c r="X101" s="47">
        <f t="shared" si="51"/>
        <v>444.14107324520955</v>
      </c>
      <c r="Y101" s="48">
        <f t="shared" si="69"/>
        <v>30839.423590780003</v>
      </c>
      <c r="Z101" s="47">
        <f t="shared" si="52"/>
        <v>0</v>
      </c>
      <c r="AA101" s="48">
        <f t="shared" si="70"/>
        <v>30839.423590780003</v>
      </c>
      <c r="AB101" s="47">
        <f t="shared" si="53"/>
        <v>0</v>
      </c>
      <c r="AC101" s="47">
        <f t="shared" si="71"/>
        <v>444.14107324520955</v>
      </c>
      <c r="AD101" s="47">
        <f t="shared" si="72"/>
        <v>30395.282517534793</v>
      </c>
      <c r="AE101" s="47">
        <f t="shared" si="73"/>
        <v>45.038054939448187</v>
      </c>
      <c r="AF101" s="49">
        <f t="shared" si="74"/>
        <v>1.4401730691814718E-2</v>
      </c>
      <c r="AG101" s="47">
        <f>IF(ISBLANK($D101),"",S101*_xlfn.XLOOKUP(Q101,DATA!$B$24:$B$25,DATA!$C$24:$C$25,"error",0,1)/1000)</f>
        <v>4.1314506489233809</v>
      </c>
      <c r="AH101" s="47">
        <f>IF(ISBLANK($D101),"",V101*_xlfn.XLOOKUP(Q101,DATA!$B$24:$B$25,DATA!$C$24:$C$25,"error",0,1)/1000)</f>
        <v>0</v>
      </c>
      <c r="AI101" s="47">
        <f>IF(ISBLANK($D101),"",X101*_xlfn.XLOOKUP(Q101,DATA!$B$24:$B$25,DATA!$C$24:$C$25,"error",0,1)/1000)</f>
        <v>5.9500039612317458E-2</v>
      </c>
      <c r="AJ101" s="47">
        <f>IF(ISBLANK($D101),"",Z101*_xlfn.XLOOKUP(Q101,DATA!$B$24:$B$25,DATA!$C$24:$C$25,"error",0,1)/1000)</f>
        <v>0</v>
      </c>
      <c r="AK101" s="47">
        <f>IF(ISBLANK($D101),"",AB101*_xlfn.XLOOKUP(Q101,DATA!$B$24:$B$25,DATA!$C$24:$C$25,"error",0,1)/1000)</f>
        <v>0</v>
      </c>
      <c r="AL101" s="47">
        <f t="shared" si="54"/>
        <v>5.9500039612317458E-2</v>
      </c>
      <c r="AM101" s="47">
        <f t="shared" si="55"/>
        <v>4.0719506093110631</v>
      </c>
      <c r="AN101" s="47">
        <f t="shared" si="75"/>
        <v>0.41876902096823204</v>
      </c>
      <c r="AO101" s="47">
        <f t="shared" si="76"/>
        <v>0</v>
      </c>
      <c r="AP101" s="47">
        <f t="shared" si="77"/>
        <v>6.0309986620593658E-3</v>
      </c>
      <c r="AQ101" s="47">
        <f t="shared" si="78"/>
        <v>0</v>
      </c>
      <c r="AR101" s="47">
        <f t="shared" si="79"/>
        <v>0</v>
      </c>
      <c r="AS101" s="47">
        <f t="shared" si="80"/>
        <v>6.0309986620593658E-3</v>
      </c>
      <c r="AT101" s="47">
        <f t="shared" si="81"/>
        <v>0.41273802230617268</v>
      </c>
      <c r="AU101" s="47">
        <f t="shared" si="82"/>
        <v>2.2775354884985194E-2</v>
      </c>
      <c r="AV101" s="47">
        <f t="shared" si="83"/>
        <v>0</v>
      </c>
      <c r="AW101" s="47">
        <f t="shared" si="84"/>
        <v>3.2800452746406235E-4</v>
      </c>
      <c r="AX101" s="47">
        <f t="shared" si="85"/>
        <v>0</v>
      </c>
      <c r="AY101" s="47">
        <f t="shared" si="86"/>
        <v>0</v>
      </c>
      <c r="AZ101" s="47">
        <f t="shared" si="87"/>
        <v>3.2800452746406235E-4</v>
      </c>
      <c r="BA101" s="47">
        <f t="shared" si="88"/>
        <v>2.2447350357521132E-2</v>
      </c>
      <c r="BB101" s="23">
        <f>IF(V101&gt;0,J101*DATA!$C$4,0)</f>
        <v>0</v>
      </c>
      <c r="BC101" s="23">
        <f>IF(X101&gt;0,N101*_xlfn.XLOOKUP(Burgas!O101,DATA!$B$5:$B$6,DATA!$C$5:$C$6,"error",0,1),0)</f>
        <v>7086.24</v>
      </c>
      <c r="BD101" s="23" t="str">
        <f>IF(Z101&gt;0,(L101-M101)*DATA!$C$7,"0,00 ")</f>
        <v xml:space="preserve">0,00 </v>
      </c>
      <c r="BE101" s="23">
        <f>IF(G101="basement",D101*DATA!$C$8,IF(G101="ground",0,"error"))</f>
        <v>0</v>
      </c>
      <c r="BF101" s="23">
        <f t="shared" si="89"/>
        <v>7086.24</v>
      </c>
      <c r="BG101" s="23">
        <v>0.25</v>
      </c>
      <c r="BH101" s="23">
        <v>1.1000000000000001</v>
      </c>
      <c r="BI101" s="23">
        <f t="shared" si="90"/>
        <v>0.56999999999999995</v>
      </c>
      <c r="BJ101" s="23">
        <v>0.22</v>
      </c>
      <c r="BK101" s="23">
        <f t="shared" si="91"/>
        <v>0.25</v>
      </c>
      <c r="BL101" s="23">
        <f t="shared" si="92"/>
        <v>0.12054794520547943</v>
      </c>
      <c r="BM101" s="5">
        <v>1.1000000000000001</v>
      </c>
      <c r="BN101" s="5">
        <f t="shared" si="93"/>
        <v>0.56999999999999995</v>
      </c>
      <c r="BO101" s="50"/>
      <c r="BP101" s="48">
        <f t="shared" si="56"/>
        <v>2882.2999999999997</v>
      </c>
      <c r="BQ101" s="51">
        <f t="shared" si="57"/>
        <v>6</v>
      </c>
      <c r="BR101" s="47">
        <f t="shared" si="94"/>
        <v>922.3359999999999</v>
      </c>
      <c r="BS101" s="46">
        <f t="shared" si="58"/>
        <v>20.5</v>
      </c>
      <c r="BT101" s="46">
        <f t="shared" si="95"/>
        <v>2305.8399999999997</v>
      </c>
      <c r="BU101" s="46">
        <f t="shared" si="59"/>
        <v>26.761040950000002</v>
      </c>
      <c r="BV101" s="46">
        <f t="shared" si="60"/>
        <v>26.761040950000002</v>
      </c>
      <c r="BW101" s="46">
        <f t="shared" si="61"/>
        <v>26.375635645205477</v>
      </c>
      <c r="BX101" s="46">
        <f t="shared" si="62"/>
        <v>26.761040950000002</v>
      </c>
      <c r="BY101" s="46">
        <f t="shared" si="63"/>
        <v>26.761040950000002</v>
      </c>
      <c r="BZ101" s="46">
        <f t="shared" si="96"/>
        <v>30839.423590780003</v>
      </c>
      <c r="CA101" s="46">
        <f t="shared" si="96"/>
        <v>30839.423590780003</v>
      </c>
      <c r="CB101" s="46">
        <f t="shared" si="96"/>
        <v>30395.282517534793</v>
      </c>
      <c r="CC101" s="46">
        <f t="shared" si="96"/>
        <v>30839.423590780003</v>
      </c>
      <c r="CD101" s="46">
        <f t="shared" si="96"/>
        <v>30839.423590780003</v>
      </c>
    </row>
    <row r="102" spans="1:82" s="52" customFormat="1" ht="15" customHeight="1" x14ac:dyDescent="0.35">
      <c r="A102" s="39">
        <v>99</v>
      </c>
      <c r="B102" s="40" t="s">
        <v>125</v>
      </c>
      <c r="C102" s="40" t="s">
        <v>224</v>
      </c>
      <c r="D102" s="41">
        <v>100.9</v>
      </c>
      <c r="E102" s="41">
        <f t="shared" si="64"/>
        <v>484.32000000000005</v>
      </c>
      <c r="F102" s="41">
        <v>40.6</v>
      </c>
      <c r="G102" s="42" t="s">
        <v>118</v>
      </c>
      <c r="H102" s="43">
        <v>6</v>
      </c>
      <c r="I102" s="44">
        <v>20.5</v>
      </c>
      <c r="J102" s="41">
        <f t="shared" si="65"/>
        <v>665.84</v>
      </c>
      <c r="K102" s="42" t="s">
        <v>121</v>
      </c>
      <c r="L102" s="44">
        <v>166.46</v>
      </c>
      <c r="M102" s="44">
        <v>166.46</v>
      </c>
      <c r="N102" s="41">
        <v>105.94500000000001</v>
      </c>
      <c r="O102" s="45" t="s">
        <v>69</v>
      </c>
      <c r="P102" s="45" t="s">
        <v>121</v>
      </c>
      <c r="Q102" s="45" t="s">
        <v>122</v>
      </c>
      <c r="R102" s="45" t="s">
        <v>864</v>
      </c>
      <c r="S102" s="46">
        <f t="shared" si="66"/>
        <v>23809.009149170008</v>
      </c>
      <c r="T102" s="46">
        <f t="shared" si="49"/>
        <v>49.15966540545508</v>
      </c>
      <c r="U102" s="47">
        <f t="shared" si="67"/>
        <v>23809.009149170008</v>
      </c>
      <c r="V102" s="47">
        <f t="shared" si="50"/>
        <v>0</v>
      </c>
      <c r="W102" s="47">
        <f t="shared" si="68"/>
        <v>23490.276330603563</v>
      </c>
      <c r="X102" s="47">
        <f t="shared" si="51"/>
        <v>318.73281856644462</v>
      </c>
      <c r="Y102" s="48">
        <f t="shared" si="69"/>
        <v>23809.009149170008</v>
      </c>
      <c r="Z102" s="47">
        <f t="shared" si="52"/>
        <v>0</v>
      </c>
      <c r="AA102" s="48">
        <f t="shared" si="70"/>
        <v>23809.009149170008</v>
      </c>
      <c r="AB102" s="47">
        <f t="shared" si="53"/>
        <v>0</v>
      </c>
      <c r="AC102" s="47">
        <f t="shared" si="71"/>
        <v>318.73281856644462</v>
      </c>
      <c r="AD102" s="47">
        <f t="shared" si="72"/>
        <v>23490.276330603563</v>
      </c>
      <c r="AE102" s="47">
        <f t="shared" si="73"/>
        <v>48.501561634050958</v>
      </c>
      <c r="AF102" s="49">
        <f t="shared" si="74"/>
        <v>1.338706775109777E-2</v>
      </c>
      <c r="AG102" s="47">
        <f>IF(ISBLANK($D102),"",S102*_xlfn.XLOOKUP(Q102,DATA!$B$24:$B$25,DATA!$C$24:$C$25,"error",0,1)/1000)</f>
        <v>3.189610402736883</v>
      </c>
      <c r="AH102" s="47">
        <f>IF(ISBLANK($D102),"",V102*_xlfn.XLOOKUP(Q102,DATA!$B$24:$B$25,DATA!$C$24:$C$25,"error",0,1)/1000)</f>
        <v>0</v>
      </c>
      <c r="AI102" s="47">
        <f>IF(ISBLANK($D102),"",X102*_xlfn.XLOOKUP(Q102,DATA!$B$24:$B$25,DATA!$C$24:$C$25,"error",0,1)/1000)</f>
        <v>4.2699530561044773E-2</v>
      </c>
      <c r="AJ102" s="47">
        <f>IF(ISBLANK($D102),"",Z102*_xlfn.XLOOKUP(Q102,DATA!$B$24:$B$25,DATA!$C$24:$C$25,"error",0,1)/1000)</f>
        <v>0</v>
      </c>
      <c r="AK102" s="47">
        <f>IF(ISBLANK($D102),"",AB102*_xlfn.XLOOKUP(Q102,DATA!$B$24:$B$25,DATA!$C$24:$C$25,"error",0,1)/1000)</f>
        <v>0</v>
      </c>
      <c r="AL102" s="47">
        <f t="shared" si="54"/>
        <v>4.2699530561044773E-2</v>
      </c>
      <c r="AM102" s="47">
        <f t="shared" si="55"/>
        <v>3.1469108721758383</v>
      </c>
      <c r="AN102" s="47">
        <f t="shared" si="75"/>
        <v>0.32330291201040656</v>
      </c>
      <c r="AO102" s="47">
        <f t="shared" si="76"/>
        <v>0</v>
      </c>
      <c r="AP102" s="47">
        <f t="shared" si="77"/>
        <v>4.3280779872105005E-3</v>
      </c>
      <c r="AQ102" s="47">
        <f t="shared" si="78"/>
        <v>0</v>
      </c>
      <c r="AR102" s="47">
        <f t="shared" si="79"/>
        <v>0</v>
      </c>
      <c r="AS102" s="47">
        <f t="shared" si="80"/>
        <v>4.3280779872105005E-3</v>
      </c>
      <c r="AT102" s="47">
        <f t="shared" si="81"/>
        <v>0.31897483402319604</v>
      </c>
      <c r="AU102" s="47">
        <f t="shared" si="82"/>
        <v>1.7583293385364188E-2</v>
      </c>
      <c r="AV102" s="47">
        <f t="shared" si="83"/>
        <v>0</v>
      </c>
      <c r="AW102" s="47">
        <f t="shared" si="84"/>
        <v>2.3538873983729896E-4</v>
      </c>
      <c r="AX102" s="47">
        <f t="shared" si="85"/>
        <v>0</v>
      </c>
      <c r="AY102" s="47">
        <f t="shared" si="86"/>
        <v>0</v>
      </c>
      <c r="AZ102" s="47">
        <f t="shared" si="87"/>
        <v>2.3538873983729896E-4</v>
      </c>
      <c r="BA102" s="47">
        <f t="shared" si="88"/>
        <v>1.734790464552689E-2</v>
      </c>
      <c r="BB102" s="23">
        <f>IF(V102&gt;0,J102*DATA!$C$4,0)</f>
        <v>0</v>
      </c>
      <c r="BC102" s="23">
        <f>IF(X102&gt;0,N102*_xlfn.XLOOKUP(Burgas!O102,DATA!$B$5:$B$6,DATA!$C$5:$C$6,"error",0,1),0)</f>
        <v>5085.3600000000006</v>
      </c>
      <c r="BD102" s="23" t="str">
        <f>IF(Z102&gt;0,(L102-M102)*DATA!$C$7,"0,00 ")</f>
        <v xml:space="preserve">0,00 </v>
      </c>
      <c r="BE102" s="23">
        <f>IF(G102="basement",D102*DATA!$C$8,IF(G102="ground",0,"error"))</f>
        <v>0</v>
      </c>
      <c r="BF102" s="23">
        <f t="shared" si="89"/>
        <v>5085.3600000000006</v>
      </c>
      <c r="BG102" s="23">
        <v>0.25</v>
      </c>
      <c r="BH102" s="23">
        <v>1.1000000000000001</v>
      </c>
      <c r="BI102" s="23">
        <f t="shared" si="90"/>
        <v>0.56999999999999995</v>
      </c>
      <c r="BJ102" s="23">
        <v>0.22</v>
      </c>
      <c r="BK102" s="23">
        <f t="shared" si="91"/>
        <v>0.25</v>
      </c>
      <c r="BL102" s="23">
        <f t="shared" si="92"/>
        <v>0.12054794520547943</v>
      </c>
      <c r="BM102" s="5">
        <v>1.1000000000000001</v>
      </c>
      <c r="BN102" s="5">
        <f t="shared" si="93"/>
        <v>0.56999999999999995</v>
      </c>
      <c r="BO102" s="50"/>
      <c r="BP102" s="48">
        <f t="shared" si="56"/>
        <v>2068.4500000000003</v>
      </c>
      <c r="BQ102" s="51">
        <f t="shared" si="57"/>
        <v>6</v>
      </c>
      <c r="BR102" s="47">
        <f t="shared" si="94"/>
        <v>661.90400000000011</v>
      </c>
      <c r="BS102" s="46">
        <f t="shared" si="58"/>
        <v>20.5</v>
      </c>
      <c r="BT102" s="46">
        <f t="shared" si="95"/>
        <v>1654.7600000000002</v>
      </c>
      <c r="BU102" s="46">
        <f t="shared" si="59"/>
        <v>20.660368925000004</v>
      </c>
      <c r="BV102" s="46">
        <f t="shared" si="60"/>
        <v>20.660368925000004</v>
      </c>
      <c r="BW102" s="46">
        <f t="shared" si="61"/>
        <v>20.383787166438356</v>
      </c>
      <c r="BX102" s="46">
        <f t="shared" si="62"/>
        <v>20.660368925000004</v>
      </c>
      <c r="BY102" s="46">
        <f t="shared" si="63"/>
        <v>20.660368925000004</v>
      </c>
      <c r="BZ102" s="46">
        <f t="shared" si="96"/>
        <v>23809.009149170008</v>
      </c>
      <c r="CA102" s="46">
        <f t="shared" si="96"/>
        <v>23809.009149170008</v>
      </c>
      <c r="CB102" s="46">
        <f t="shared" si="96"/>
        <v>23490.276330603563</v>
      </c>
      <c r="CC102" s="46">
        <f t="shared" si="96"/>
        <v>23809.009149170008</v>
      </c>
      <c r="CD102" s="46">
        <f t="shared" si="96"/>
        <v>23809.009149170008</v>
      </c>
    </row>
    <row r="103" spans="1:82" s="52" customFormat="1" ht="15" customHeight="1" x14ac:dyDescent="0.35">
      <c r="A103" s="39">
        <v>100</v>
      </c>
      <c r="B103" s="40" t="s">
        <v>125</v>
      </c>
      <c r="C103" s="40" t="s">
        <v>225</v>
      </c>
      <c r="D103" s="41">
        <v>182.6</v>
      </c>
      <c r="E103" s="41">
        <f t="shared" si="64"/>
        <v>876.48</v>
      </c>
      <c r="F103" s="41">
        <v>55</v>
      </c>
      <c r="G103" s="42" t="s">
        <v>118</v>
      </c>
      <c r="H103" s="43">
        <v>6</v>
      </c>
      <c r="I103" s="44">
        <v>20.5</v>
      </c>
      <c r="J103" s="41">
        <f t="shared" si="65"/>
        <v>902</v>
      </c>
      <c r="K103" s="42" t="s">
        <v>121</v>
      </c>
      <c r="L103" s="44">
        <v>225.5</v>
      </c>
      <c r="M103" s="44">
        <v>225.5</v>
      </c>
      <c r="N103" s="41">
        <v>191.73</v>
      </c>
      <c r="O103" s="45" t="s">
        <v>69</v>
      </c>
      <c r="P103" s="45" t="s">
        <v>121</v>
      </c>
      <c r="Q103" s="45" t="s">
        <v>122</v>
      </c>
      <c r="R103" s="45" t="s">
        <v>864</v>
      </c>
      <c r="S103" s="46">
        <f t="shared" si="66"/>
        <v>38275.698302379998</v>
      </c>
      <c r="T103" s="46">
        <f t="shared" si="49"/>
        <v>43.669790870732932</v>
      </c>
      <c r="U103" s="47">
        <f t="shared" si="67"/>
        <v>38275.698302379998</v>
      </c>
      <c r="V103" s="47">
        <f t="shared" si="50"/>
        <v>0</v>
      </c>
      <c r="W103" s="47">
        <f t="shared" si="68"/>
        <v>37698.88350881973</v>
      </c>
      <c r="X103" s="47">
        <f t="shared" si="51"/>
        <v>576.8147935602683</v>
      </c>
      <c r="Y103" s="48">
        <f t="shared" si="69"/>
        <v>38275.698302379998</v>
      </c>
      <c r="Z103" s="47">
        <f t="shared" si="52"/>
        <v>0</v>
      </c>
      <c r="AA103" s="48">
        <f t="shared" si="70"/>
        <v>38275.698302379998</v>
      </c>
      <c r="AB103" s="47">
        <f t="shared" si="53"/>
        <v>0</v>
      </c>
      <c r="AC103" s="47">
        <f t="shared" si="71"/>
        <v>576.8147935602683</v>
      </c>
      <c r="AD103" s="47">
        <f t="shared" si="72"/>
        <v>37698.88350881973</v>
      </c>
      <c r="AE103" s="47">
        <f t="shared" si="73"/>
        <v>43.011687099328825</v>
      </c>
      <c r="AF103" s="49">
        <f t="shared" si="74"/>
        <v>1.5070000526271277E-2</v>
      </c>
      <c r="AG103" s="47">
        <f>IF(ISBLANK($D103),"",S103*_xlfn.XLOOKUP(Q103,DATA!$B$24:$B$25,DATA!$C$24:$C$25,"error",0,1)/1000)</f>
        <v>5.1276625882411242</v>
      </c>
      <c r="AH103" s="47">
        <f>IF(ISBLANK($D103),"",V103*_xlfn.XLOOKUP(Q103,DATA!$B$24:$B$25,DATA!$C$24:$C$25,"error",0,1)/1000)</f>
        <v>0</v>
      </c>
      <c r="AI103" s="47">
        <f>IF(ISBLANK($D103),"",X103*_xlfn.XLOOKUP(Q103,DATA!$B$24:$B$25,DATA!$C$24:$C$25,"error",0,1)/1000)</f>
        <v>7.7273877903335425E-2</v>
      </c>
      <c r="AJ103" s="47">
        <f>IF(ISBLANK($D103),"",Z103*_xlfn.XLOOKUP(Q103,DATA!$B$24:$B$25,DATA!$C$24:$C$25,"error",0,1)/1000)</f>
        <v>0</v>
      </c>
      <c r="AK103" s="47">
        <f>IF(ISBLANK($D103),"",AB103*_xlfn.XLOOKUP(Q103,DATA!$B$24:$B$25,DATA!$C$24:$C$25,"error",0,1)/1000)</f>
        <v>0</v>
      </c>
      <c r="AL103" s="47">
        <f t="shared" si="54"/>
        <v>7.7273877903335425E-2</v>
      </c>
      <c r="AM103" s="47">
        <f t="shared" si="55"/>
        <v>5.0503887103377885</v>
      </c>
      <c r="AN103" s="47">
        <f t="shared" si="75"/>
        <v>0.51974631295492668</v>
      </c>
      <c r="AO103" s="47">
        <f t="shared" si="76"/>
        <v>0</v>
      </c>
      <c r="AP103" s="47">
        <f t="shared" si="77"/>
        <v>7.8325772097583169E-3</v>
      </c>
      <c r="AQ103" s="47">
        <f t="shared" si="78"/>
        <v>0</v>
      </c>
      <c r="AR103" s="47">
        <f t="shared" si="79"/>
        <v>0</v>
      </c>
      <c r="AS103" s="47">
        <f t="shared" si="80"/>
        <v>7.8325772097583169E-3</v>
      </c>
      <c r="AT103" s="47">
        <f t="shared" si="81"/>
        <v>0.51191373574516841</v>
      </c>
      <c r="AU103" s="47">
        <f t="shared" si="82"/>
        <v>2.8267149991997673E-2</v>
      </c>
      <c r="AV103" s="47">
        <f t="shared" si="83"/>
        <v>0</v>
      </c>
      <c r="AW103" s="47">
        <f t="shared" si="84"/>
        <v>4.2598596525559489E-4</v>
      </c>
      <c r="AX103" s="47">
        <f t="shared" si="85"/>
        <v>0</v>
      </c>
      <c r="AY103" s="47">
        <f t="shared" si="86"/>
        <v>0</v>
      </c>
      <c r="AZ103" s="47">
        <f t="shared" si="87"/>
        <v>4.2598596525559489E-4</v>
      </c>
      <c r="BA103" s="47">
        <f t="shared" si="88"/>
        <v>2.7841164026742079E-2</v>
      </c>
      <c r="BB103" s="23">
        <f>IF(V103&gt;0,J103*DATA!$C$4,0)</f>
        <v>0</v>
      </c>
      <c r="BC103" s="23">
        <f>IF(X103&gt;0,N103*_xlfn.XLOOKUP(Burgas!O103,DATA!$B$5:$B$6,DATA!$C$5:$C$6,"error",0,1),0)</f>
        <v>9203.0399999999991</v>
      </c>
      <c r="BD103" s="23" t="str">
        <f>IF(Z103&gt;0,(L103-M103)*DATA!$C$7,"0,00 ")</f>
        <v xml:space="preserve">0,00 </v>
      </c>
      <c r="BE103" s="23">
        <f>IF(G103="basement",D103*DATA!$C$8,IF(G103="ground",0,"error"))</f>
        <v>0</v>
      </c>
      <c r="BF103" s="23">
        <f t="shared" si="89"/>
        <v>9203.0399999999991</v>
      </c>
      <c r="BG103" s="23">
        <v>0.25</v>
      </c>
      <c r="BH103" s="23">
        <v>1.1000000000000001</v>
      </c>
      <c r="BI103" s="23">
        <f t="shared" si="90"/>
        <v>0.56999999999999995</v>
      </c>
      <c r="BJ103" s="23">
        <v>0.22</v>
      </c>
      <c r="BK103" s="23">
        <f t="shared" si="91"/>
        <v>0.25</v>
      </c>
      <c r="BL103" s="23">
        <f t="shared" si="92"/>
        <v>0.12054794520547943</v>
      </c>
      <c r="BM103" s="5">
        <v>1.1000000000000001</v>
      </c>
      <c r="BN103" s="5">
        <f t="shared" si="93"/>
        <v>0.56999999999999995</v>
      </c>
      <c r="BO103" s="50"/>
      <c r="BP103" s="48">
        <f t="shared" si="56"/>
        <v>3743.2999999999997</v>
      </c>
      <c r="BQ103" s="51">
        <f t="shared" si="57"/>
        <v>6</v>
      </c>
      <c r="BR103" s="47">
        <f t="shared" si="94"/>
        <v>1197.856</v>
      </c>
      <c r="BS103" s="46">
        <f t="shared" si="58"/>
        <v>20.5</v>
      </c>
      <c r="BT103" s="46">
        <f t="shared" si="95"/>
        <v>2994.64</v>
      </c>
      <c r="BU103" s="46">
        <f t="shared" si="59"/>
        <v>33.213899949999998</v>
      </c>
      <c r="BV103" s="46">
        <f t="shared" si="60"/>
        <v>33.213899949999998</v>
      </c>
      <c r="BW103" s="46">
        <f t="shared" si="61"/>
        <v>32.713366460273974</v>
      </c>
      <c r="BX103" s="46">
        <f t="shared" si="62"/>
        <v>33.213899949999998</v>
      </c>
      <c r="BY103" s="46">
        <f t="shared" si="63"/>
        <v>33.213899949999998</v>
      </c>
      <c r="BZ103" s="46">
        <f t="shared" si="96"/>
        <v>38275.698302379998</v>
      </c>
      <c r="CA103" s="46">
        <f t="shared" si="96"/>
        <v>38275.698302379998</v>
      </c>
      <c r="CB103" s="46">
        <f t="shared" si="96"/>
        <v>37698.88350881973</v>
      </c>
      <c r="CC103" s="46">
        <f t="shared" si="96"/>
        <v>38275.698302379998</v>
      </c>
      <c r="CD103" s="46">
        <f t="shared" si="96"/>
        <v>38275.698302379998</v>
      </c>
    </row>
    <row r="104" spans="1:82" s="52" customFormat="1" ht="15" customHeight="1" x14ac:dyDescent="0.35">
      <c r="A104" s="39">
        <v>101</v>
      </c>
      <c r="B104" s="40" t="s">
        <v>125</v>
      </c>
      <c r="C104" s="40" t="s">
        <v>226</v>
      </c>
      <c r="D104" s="41">
        <v>204.2</v>
      </c>
      <c r="E104" s="41">
        <f t="shared" si="64"/>
        <v>980.16000000000008</v>
      </c>
      <c r="F104" s="41">
        <v>58.2</v>
      </c>
      <c r="G104" s="42" t="s">
        <v>118</v>
      </c>
      <c r="H104" s="43">
        <v>6</v>
      </c>
      <c r="I104" s="44">
        <v>20.5</v>
      </c>
      <c r="J104" s="41">
        <f t="shared" si="65"/>
        <v>954.48000000000013</v>
      </c>
      <c r="K104" s="42" t="s">
        <v>121</v>
      </c>
      <c r="L104" s="44">
        <v>238.62</v>
      </c>
      <c r="M104" s="44">
        <v>238.62</v>
      </c>
      <c r="N104" s="41">
        <v>214.41</v>
      </c>
      <c r="O104" s="45" t="s">
        <v>69</v>
      </c>
      <c r="P104" s="45" t="s">
        <v>121</v>
      </c>
      <c r="Q104" s="45" t="s">
        <v>122</v>
      </c>
      <c r="R104" s="45" t="s">
        <v>864</v>
      </c>
      <c r="S104" s="46">
        <f t="shared" si="66"/>
        <v>41942.305746460006</v>
      </c>
      <c r="T104" s="46">
        <f t="shared" si="49"/>
        <v>42.791284837638756</v>
      </c>
      <c r="U104" s="47">
        <f t="shared" si="67"/>
        <v>41942.305746460006</v>
      </c>
      <c r="V104" s="47">
        <f t="shared" si="50"/>
        <v>0</v>
      </c>
      <c r="W104" s="47">
        <f t="shared" si="68"/>
        <v>41297.258753880553</v>
      </c>
      <c r="X104" s="47">
        <f t="shared" si="51"/>
        <v>645.04699257945322</v>
      </c>
      <c r="Y104" s="48">
        <f t="shared" si="69"/>
        <v>41942.305746460006</v>
      </c>
      <c r="Z104" s="47">
        <f t="shared" si="52"/>
        <v>0</v>
      </c>
      <c r="AA104" s="48">
        <f t="shared" si="70"/>
        <v>41942.305746460006</v>
      </c>
      <c r="AB104" s="47">
        <f t="shared" si="53"/>
        <v>0</v>
      </c>
      <c r="AC104" s="47">
        <f t="shared" si="71"/>
        <v>645.04699257945322</v>
      </c>
      <c r="AD104" s="47">
        <f t="shared" si="72"/>
        <v>41297.258753880553</v>
      </c>
      <c r="AE104" s="47">
        <f t="shared" si="73"/>
        <v>42.133181066234641</v>
      </c>
      <c r="AF104" s="49">
        <f t="shared" si="74"/>
        <v>1.5379387973535441E-2</v>
      </c>
      <c r="AG104" s="47">
        <f>IF(ISBLANK($D104),"",S104*_xlfn.XLOOKUP(Q104,DATA!$B$24:$B$25,DATA!$C$24:$C$25,"error",0,1)/1000)</f>
        <v>5.6188652742965326</v>
      </c>
      <c r="AH104" s="47">
        <f>IF(ISBLANK($D104),"",V104*_xlfn.XLOOKUP(Q104,DATA!$B$24:$B$25,DATA!$C$24:$C$25,"error",0,1)/1000)</f>
        <v>0</v>
      </c>
      <c r="AI104" s="47">
        <f>IF(ISBLANK($D104),"",X104*_xlfn.XLOOKUP(Q104,DATA!$B$24:$B$25,DATA!$C$24:$C$25,"error",0,1)/1000)</f>
        <v>8.6414709024431977E-2</v>
      </c>
      <c r="AJ104" s="47">
        <f>IF(ISBLANK($D104),"",Z104*_xlfn.XLOOKUP(Q104,DATA!$B$24:$B$25,DATA!$C$24:$C$25,"error",0,1)/1000)</f>
        <v>0</v>
      </c>
      <c r="AK104" s="47">
        <f>IF(ISBLANK($D104),"",AB104*_xlfn.XLOOKUP(Q104,DATA!$B$24:$B$25,DATA!$C$24:$C$25,"error",0,1)/1000)</f>
        <v>0</v>
      </c>
      <c r="AL104" s="47">
        <f t="shared" si="54"/>
        <v>8.6414709024431977E-2</v>
      </c>
      <c r="AM104" s="47">
        <f t="shared" si="55"/>
        <v>5.532450565272101</v>
      </c>
      <c r="AN104" s="47">
        <f t="shared" si="75"/>
        <v>0.56953523346157553</v>
      </c>
      <c r="AO104" s="47">
        <f t="shared" si="76"/>
        <v>0</v>
      </c>
      <c r="AP104" s="47">
        <f t="shared" si="77"/>
        <v>8.759103320003651E-3</v>
      </c>
      <c r="AQ104" s="47">
        <f t="shared" si="78"/>
        <v>0</v>
      </c>
      <c r="AR104" s="47">
        <f t="shared" si="79"/>
        <v>0</v>
      </c>
      <c r="AS104" s="47">
        <f t="shared" si="80"/>
        <v>8.759103320003651E-3</v>
      </c>
      <c r="AT104" s="47">
        <f t="shared" si="81"/>
        <v>0.5607761301415719</v>
      </c>
      <c r="AU104" s="47">
        <f t="shared" si="82"/>
        <v>3.0974991969557105E-2</v>
      </c>
      <c r="AV104" s="47">
        <f t="shared" si="83"/>
        <v>0</v>
      </c>
      <c r="AW104" s="47">
        <f t="shared" si="84"/>
        <v>4.7637641897696324E-4</v>
      </c>
      <c r="AX104" s="47">
        <f t="shared" si="85"/>
        <v>0</v>
      </c>
      <c r="AY104" s="47">
        <f t="shared" si="86"/>
        <v>0</v>
      </c>
      <c r="AZ104" s="47">
        <f t="shared" si="87"/>
        <v>4.7637641897696324E-4</v>
      </c>
      <c r="BA104" s="47">
        <f t="shared" si="88"/>
        <v>3.049861555058014E-2</v>
      </c>
      <c r="BB104" s="23">
        <f>IF(V104&gt;0,J104*DATA!$C$4,0)</f>
        <v>0</v>
      </c>
      <c r="BC104" s="23">
        <f>IF(X104&gt;0,N104*_xlfn.XLOOKUP(Burgas!O104,DATA!$B$5:$B$6,DATA!$C$5:$C$6,"error",0,1),0)</f>
        <v>10291.68</v>
      </c>
      <c r="BD104" s="23" t="str">
        <f>IF(Z104&gt;0,(L104-M104)*DATA!$C$7,"0,00 ")</f>
        <v xml:space="preserve">0,00 </v>
      </c>
      <c r="BE104" s="23">
        <f>IF(G104="basement",D104*DATA!$C$8,IF(G104="ground",0,"error"))</f>
        <v>0</v>
      </c>
      <c r="BF104" s="23">
        <f t="shared" si="89"/>
        <v>10291.68</v>
      </c>
      <c r="BG104" s="23">
        <v>0.25</v>
      </c>
      <c r="BH104" s="23">
        <v>1.1000000000000001</v>
      </c>
      <c r="BI104" s="23">
        <f t="shared" si="90"/>
        <v>0.56999999999999995</v>
      </c>
      <c r="BJ104" s="23">
        <v>0.22</v>
      </c>
      <c r="BK104" s="23">
        <f t="shared" si="91"/>
        <v>0.25</v>
      </c>
      <c r="BL104" s="23">
        <f t="shared" si="92"/>
        <v>0.12054794520547943</v>
      </c>
      <c r="BM104" s="5">
        <v>1.1000000000000001</v>
      </c>
      <c r="BN104" s="5">
        <f t="shared" si="93"/>
        <v>0.56999999999999995</v>
      </c>
      <c r="BO104" s="50"/>
      <c r="BP104" s="48">
        <f t="shared" si="56"/>
        <v>4186.0999999999995</v>
      </c>
      <c r="BQ104" s="51">
        <f t="shared" si="57"/>
        <v>6</v>
      </c>
      <c r="BR104" s="47">
        <f t="shared" si="94"/>
        <v>1339.5519999999999</v>
      </c>
      <c r="BS104" s="46">
        <f t="shared" si="58"/>
        <v>20.5</v>
      </c>
      <c r="BT104" s="46">
        <f t="shared" si="95"/>
        <v>3348.8799999999997</v>
      </c>
      <c r="BU104" s="46">
        <f t="shared" si="59"/>
        <v>36.39561415</v>
      </c>
      <c r="BV104" s="46">
        <f t="shared" si="60"/>
        <v>36.39561415</v>
      </c>
      <c r="BW104" s="46">
        <f t="shared" si="61"/>
        <v>35.835871879452057</v>
      </c>
      <c r="BX104" s="46">
        <f t="shared" si="62"/>
        <v>36.39561415</v>
      </c>
      <c r="BY104" s="46">
        <f t="shared" si="63"/>
        <v>36.39561415</v>
      </c>
      <c r="BZ104" s="46">
        <f t="shared" si="96"/>
        <v>41942.305746460006</v>
      </c>
      <c r="CA104" s="46">
        <f t="shared" si="96"/>
        <v>41942.305746460006</v>
      </c>
      <c r="CB104" s="46">
        <f t="shared" si="96"/>
        <v>41297.258753880553</v>
      </c>
      <c r="CC104" s="46">
        <f t="shared" si="96"/>
        <v>41942.305746460006</v>
      </c>
      <c r="CD104" s="46">
        <f t="shared" si="96"/>
        <v>41942.305746460006</v>
      </c>
    </row>
    <row r="105" spans="1:82" s="52" customFormat="1" ht="15" customHeight="1" x14ac:dyDescent="0.35">
      <c r="A105" s="39">
        <v>102</v>
      </c>
      <c r="B105" s="40" t="s">
        <v>125</v>
      </c>
      <c r="C105" s="40" t="s">
        <v>227</v>
      </c>
      <c r="D105" s="41">
        <v>140.80000000000001</v>
      </c>
      <c r="E105" s="41">
        <f t="shared" si="64"/>
        <v>675.84000000000015</v>
      </c>
      <c r="F105" s="41">
        <v>48</v>
      </c>
      <c r="G105" s="42" t="s">
        <v>118</v>
      </c>
      <c r="H105" s="43">
        <v>6</v>
      </c>
      <c r="I105" s="44">
        <v>20.5</v>
      </c>
      <c r="J105" s="41">
        <f t="shared" si="65"/>
        <v>787.2</v>
      </c>
      <c r="K105" s="42" t="s">
        <v>120</v>
      </c>
      <c r="L105" s="44">
        <v>196.8</v>
      </c>
      <c r="M105" s="44">
        <v>108.24</v>
      </c>
      <c r="N105" s="41">
        <v>147.84000000000003</v>
      </c>
      <c r="O105" s="45" t="s">
        <v>69</v>
      </c>
      <c r="P105" s="45" t="s">
        <v>120</v>
      </c>
      <c r="Q105" s="45" t="s">
        <v>122</v>
      </c>
      <c r="R105" s="45" t="s">
        <v>864</v>
      </c>
      <c r="S105" s="46">
        <f t="shared" si="66"/>
        <v>74384.703332240009</v>
      </c>
      <c r="T105" s="46">
        <f t="shared" si="49"/>
        <v>110.06259370892518</v>
      </c>
      <c r="U105" s="47">
        <f t="shared" si="67"/>
        <v>44292.153758332322</v>
      </c>
      <c r="V105" s="47">
        <f t="shared" si="50"/>
        <v>30092.549573907687</v>
      </c>
      <c r="W105" s="47">
        <f t="shared" si="68"/>
        <v>65034.51948309187</v>
      </c>
      <c r="X105" s="47">
        <f t="shared" si="51"/>
        <v>9350.1838491481394</v>
      </c>
      <c r="Y105" s="48">
        <f t="shared" si="69"/>
        <v>69696.480842240009</v>
      </c>
      <c r="Z105" s="47">
        <f t="shared" si="52"/>
        <v>4688.2224900000001</v>
      </c>
      <c r="AA105" s="48">
        <f t="shared" si="70"/>
        <v>74384.703332240009</v>
      </c>
      <c r="AB105" s="47">
        <f t="shared" si="53"/>
        <v>0</v>
      </c>
      <c r="AC105" s="47">
        <f t="shared" si="71"/>
        <v>44130.955913055826</v>
      </c>
      <c r="AD105" s="47">
        <f t="shared" si="72"/>
        <v>30253.747419184183</v>
      </c>
      <c r="AE105" s="47">
        <f t="shared" si="73"/>
        <v>44.764659415222802</v>
      </c>
      <c r="AF105" s="49">
        <f t="shared" si="74"/>
        <v>0.59327998817101513</v>
      </c>
      <c r="AG105" s="47">
        <f>IF(ISBLANK($D105),"",S105*_xlfn.XLOOKUP(Q105,DATA!$B$24:$B$25,DATA!$C$24:$C$25,"error",0,1)/1000)</f>
        <v>9.9650607913383293</v>
      </c>
      <c r="AH105" s="47">
        <f>IF(ISBLANK($D105),"",V105*_xlfn.XLOOKUP(Q105,DATA!$B$24:$B$25,DATA!$C$24:$C$25,"error",0,1)/1000)</f>
        <v>4.031394526519275</v>
      </c>
      <c r="AI105" s="47">
        <f>IF(ISBLANK($D105),"",X105*_xlfn.XLOOKUP(Q105,DATA!$B$24:$B$25,DATA!$C$24:$C$25,"error",0,1)/1000)</f>
        <v>1.2526117103779162</v>
      </c>
      <c r="AJ105" s="47">
        <f>IF(ISBLANK($D105),"",Z105*_xlfn.XLOOKUP(Q105,DATA!$B$24:$B$25,DATA!$C$24:$C$25,"error",0,1)/1000)</f>
        <v>0.62806491151146038</v>
      </c>
      <c r="AK105" s="47">
        <f>IF(ISBLANK($D105),"",AB105*_xlfn.XLOOKUP(Q105,DATA!$B$24:$B$25,DATA!$C$24:$C$25,"error",0,1)/1000)</f>
        <v>0</v>
      </c>
      <c r="AL105" s="47">
        <f t="shared" si="54"/>
        <v>5.9120711484086517</v>
      </c>
      <c r="AM105" s="47">
        <f t="shared" si="55"/>
        <v>4.0529896429296777</v>
      </c>
      <c r="AN105" s="47">
        <f t="shared" si="75"/>
        <v>1.0100710636747239</v>
      </c>
      <c r="AO105" s="47">
        <f t="shared" si="76"/>
        <v>0.40862720687395893</v>
      </c>
      <c r="AP105" s="47">
        <f t="shared" si="77"/>
        <v>0.12696629445277213</v>
      </c>
      <c r="AQ105" s="47">
        <f t="shared" si="78"/>
        <v>6.3661447382093922E-2</v>
      </c>
      <c r="AR105" s="47">
        <f t="shared" si="79"/>
        <v>0</v>
      </c>
      <c r="AS105" s="47">
        <f t="shared" si="80"/>
        <v>0.5992549487088249</v>
      </c>
      <c r="AT105" s="47">
        <f t="shared" si="81"/>
        <v>0.41081611496589898</v>
      </c>
      <c r="AU105" s="47">
        <f t="shared" si="82"/>
        <v>5.4934166049478303E-2</v>
      </c>
      <c r="AV105" s="47">
        <f t="shared" si="83"/>
        <v>2.2223777753896175E-2</v>
      </c>
      <c r="AW105" s="47">
        <f t="shared" si="84"/>
        <v>6.9052443466508916E-3</v>
      </c>
      <c r="AX105" s="47">
        <f t="shared" si="85"/>
        <v>3.4623192834720012E-3</v>
      </c>
      <c r="AY105" s="47">
        <f t="shared" si="86"/>
        <v>0</v>
      </c>
      <c r="AZ105" s="47">
        <f t="shared" si="87"/>
        <v>3.2591341384019069E-2</v>
      </c>
      <c r="BA105" s="47">
        <f t="shared" si="88"/>
        <v>2.2342824665459234E-2</v>
      </c>
      <c r="BB105" s="23">
        <f>IF(V105&gt;0,J105*DATA!$C$4,0)</f>
        <v>51168</v>
      </c>
      <c r="BC105" s="23">
        <f>IF(X105&gt;0,N105*_xlfn.XLOOKUP(Burgas!O105,DATA!$B$5:$B$6,DATA!$C$5:$C$6,"error",0,1),0)</f>
        <v>7096.3200000000015</v>
      </c>
      <c r="BD105" s="23">
        <f>IF(Z105&gt;0,(L105-M105)*DATA!$C$7,"0,00 ")</f>
        <v>13284.000000000002</v>
      </c>
      <c r="BE105" s="23">
        <f>IF(G105="basement",D105*DATA!$C$8,IF(G105="ground",0,"error"))</f>
        <v>0</v>
      </c>
      <c r="BF105" s="23">
        <f t="shared" si="89"/>
        <v>71548.320000000007</v>
      </c>
      <c r="BG105" s="23">
        <v>1.48</v>
      </c>
      <c r="BH105" s="23">
        <v>1.8875000000000002</v>
      </c>
      <c r="BI105" s="23">
        <f t="shared" si="90"/>
        <v>0.56999999999999995</v>
      </c>
      <c r="BJ105" s="23">
        <v>2.33</v>
      </c>
      <c r="BK105" s="23">
        <f t="shared" si="91"/>
        <v>0.21630769230769231</v>
      </c>
      <c r="BL105" s="23">
        <f t="shared" si="92"/>
        <v>0.23928112965340181</v>
      </c>
      <c r="BM105" s="5">
        <v>1.1000000000000001</v>
      </c>
      <c r="BN105" s="5">
        <f t="shared" si="93"/>
        <v>0.56999999999999995</v>
      </c>
      <c r="BO105" s="50"/>
      <c r="BP105" s="48">
        <f t="shared" si="56"/>
        <v>2886.4</v>
      </c>
      <c r="BQ105" s="51">
        <f t="shared" si="57"/>
        <v>6</v>
      </c>
      <c r="BR105" s="47">
        <f t="shared" si="94"/>
        <v>923.64800000000002</v>
      </c>
      <c r="BS105" s="46">
        <f t="shared" si="58"/>
        <v>20.5</v>
      </c>
      <c r="BT105" s="46">
        <f t="shared" si="95"/>
        <v>2309.1200000000003</v>
      </c>
      <c r="BU105" s="46">
        <f t="shared" si="59"/>
        <v>64.547642600000003</v>
      </c>
      <c r="BV105" s="46">
        <f t="shared" si="60"/>
        <v>38.434704753846162</v>
      </c>
      <c r="BW105" s="46">
        <f t="shared" si="61"/>
        <v>56.433980807958925</v>
      </c>
      <c r="BX105" s="46">
        <f t="shared" si="62"/>
        <v>60.479417600000005</v>
      </c>
      <c r="BY105" s="46">
        <f t="shared" si="63"/>
        <v>64.547642600000003</v>
      </c>
      <c r="BZ105" s="46">
        <f t="shared" si="96"/>
        <v>74384.703332240009</v>
      </c>
      <c r="CA105" s="46">
        <f t="shared" si="96"/>
        <v>44292.153758332322</v>
      </c>
      <c r="CB105" s="46">
        <f t="shared" si="96"/>
        <v>65034.51948309187</v>
      </c>
      <c r="CC105" s="46">
        <f t="shared" si="96"/>
        <v>69696.480842240009</v>
      </c>
      <c r="CD105" s="46">
        <f t="shared" si="96"/>
        <v>74384.703332240009</v>
      </c>
    </row>
    <row r="106" spans="1:82" s="52" customFormat="1" ht="15" customHeight="1" x14ac:dyDescent="0.35">
      <c r="A106" s="39">
        <v>103</v>
      </c>
      <c r="B106" s="40" t="s">
        <v>125</v>
      </c>
      <c r="C106" s="40" t="s">
        <v>228</v>
      </c>
      <c r="D106" s="41">
        <v>99.7</v>
      </c>
      <c r="E106" s="41">
        <f t="shared" si="64"/>
        <v>398.8</v>
      </c>
      <c r="F106" s="41">
        <v>40.200000000000003</v>
      </c>
      <c r="G106" s="42" t="s">
        <v>118</v>
      </c>
      <c r="H106" s="43">
        <v>5</v>
      </c>
      <c r="I106" s="44">
        <v>17.5</v>
      </c>
      <c r="J106" s="41">
        <f t="shared" si="65"/>
        <v>562.79999999999995</v>
      </c>
      <c r="K106" s="42" t="s">
        <v>120</v>
      </c>
      <c r="L106" s="44">
        <v>140.69999999999999</v>
      </c>
      <c r="M106" s="44">
        <v>140.69999999999999</v>
      </c>
      <c r="N106" s="41">
        <v>104.685</v>
      </c>
      <c r="O106" s="45" t="s">
        <v>69</v>
      </c>
      <c r="P106" s="45" t="s">
        <v>120</v>
      </c>
      <c r="Q106" s="45" t="s">
        <v>122</v>
      </c>
      <c r="R106" s="45" t="s">
        <v>864</v>
      </c>
      <c r="S106" s="46">
        <f t="shared" si="66"/>
        <v>47997.110203385011</v>
      </c>
      <c r="T106" s="46">
        <f t="shared" si="49"/>
        <v>120.35383701952109</v>
      </c>
      <c r="U106" s="47">
        <f t="shared" si="67"/>
        <v>26482.77216960039</v>
      </c>
      <c r="V106" s="47">
        <f t="shared" si="50"/>
        <v>21514.338033784621</v>
      </c>
      <c r="W106" s="47">
        <f t="shared" si="68"/>
        <v>41376.276895429968</v>
      </c>
      <c r="X106" s="47">
        <f t="shared" si="51"/>
        <v>6620.833307955043</v>
      </c>
      <c r="Y106" s="48">
        <f t="shared" si="69"/>
        <v>47997.110203385011</v>
      </c>
      <c r="Z106" s="47">
        <f t="shared" si="52"/>
        <v>0</v>
      </c>
      <c r="AA106" s="48">
        <f t="shared" si="70"/>
        <v>47997.110203385011</v>
      </c>
      <c r="AB106" s="47">
        <f t="shared" si="53"/>
        <v>0</v>
      </c>
      <c r="AC106" s="47">
        <f t="shared" si="71"/>
        <v>28135.171341739664</v>
      </c>
      <c r="AD106" s="47">
        <f t="shared" si="72"/>
        <v>19861.938861645347</v>
      </c>
      <c r="AE106" s="47">
        <f t="shared" si="73"/>
        <v>49.804259933915112</v>
      </c>
      <c r="AF106" s="49">
        <f t="shared" si="74"/>
        <v>0.58618469367256654</v>
      </c>
      <c r="AG106" s="47">
        <f>IF(ISBLANK($D106),"",S106*_xlfn.XLOOKUP(Q106,DATA!$B$24:$B$25,DATA!$C$24:$C$25,"error",0,1)/1000)</f>
        <v>6.4300064335672813</v>
      </c>
      <c r="AH106" s="47">
        <f>IF(ISBLANK($D106),"",V106*_xlfn.XLOOKUP(Q106,DATA!$B$24:$B$25,DATA!$C$24:$C$25,"error",0,1)/1000)</f>
        <v>2.8822012697218611</v>
      </c>
      <c r="AI106" s="47">
        <f>IF(ISBLANK($D106),"",X106*_xlfn.XLOOKUP(Q106,DATA!$B$24:$B$25,DATA!$C$24:$C$25,"error",0,1)/1000)</f>
        <v>0.88697008185140835</v>
      </c>
      <c r="AJ106" s="47">
        <f>IF(ISBLANK($D106),"",Z106*_xlfn.XLOOKUP(Q106,DATA!$B$24:$B$25,DATA!$C$24:$C$25,"error",0,1)/1000)</f>
        <v>0</v>
      </c>
      <c r="AK106" s="47">
        <f>IF(ISBLANK($D106),"",AB106*_xlfn.XLOOKUP(Q106,DATA!$B$24:$B$25,DATA!$C$24:$C$25,"error",0,1)/1000)</f>
        <v>0</v>
      </c>
      <c r="AL106" s="47">
        <f t="shared" si="54"/>
        <v>3.7691713515732692</v>
      </c>
      <c r="AM106" s="47">
        <f t="shared" si="55"/>
        <v>2.6608350819940121</v>
      </c>
      <c r="AN106" s="47">
        <f t="shared" si="75"/>
        <v>0.65175351899848888</v>
      </c>
      <c r="AO106" s="47">
        <f t="shared" si="76"/>
        <v>0.29214353662177872</v>
      </c>
      <c r="AP106" s="47">
        <f t="shared" si="77"/>
        <v>8.9904400262367831E-2</v>
      </c>
      <c r="AQ106" s="47">
        <f t="shared" si="78"/>
        <v>0</v>
      </c>
      <c r="AR106" s="47">
        <f t="shared" si="79"/>
        <v>0</v>
      </c>
      <c r="AS106" s="47">
        <f t="shared" si="80"/>
        <v>0.38204793688414651</v>
      </c>
      <c r="AT106" s="47">
        <f t="shared" si="81"/>
        <v>0.26970558211434237</v>
      </c>
      <c r="AU106" s="47">
        <f t="shared" si="82"/>
        <v>3.5446551558202748E-2</v>
      </c>
      <c r="AV106" s="47">
        <f t="shared" si="83"/>
        <v>1.5888645985636145E-2</v>
      </c>
      <c r="AW106" s="47">
        <f t="shared" si="84"/>
        <v>4.8895799812577719E-3</v>
      </c>
      <c r="AX106" s="47">
        <f t="shared" si="85"/>
        <v>0</v>
      </c>
      <c r="AY106" s="47">
        <f t="shared" si="86"/>
        <v>0</v>
      </c>
      <c r="AZ106" s="47">
        <f t="shared" si="87"/>
        <v>2.0778225966893916E-2</v>
      </c>
      <c r="BA106" s="47">
        <f t="shared" si="88"/>
        <v>1.4668325591308831E-2</v>
      </c>
      <c r="BB106" s="23">
        <f>IF(V106&gt;0,J106*DATA!$C$4,0)</f>
        <v>36582</v>
      </c>
      <c r="BC106" s="23">
        <f>IF(X106&gt;0,N106*_xlfn.XLOOKUP(Burgas!O106,DATA!$B$5:$B$6,DATA!$C$5:$C$6,"error",0,1),0)</f>
        <v>5024.88</v>
      </c>
      <c r="BD106" s="23" t="str">
        <f>IF(Z106&gt;0,(L106-M106)*DATA!$C$7,"0,00 ")</f>
        <v xml:space="preserve">0,00 </v>
      </c>
      <c r="BE106" s="23">
        <f>IF(G106="basement",D106*DATA!$C$8,IF(G106="ground",0,"error"))</f>
        <v>0</v>
      </c>
      <c r="BF106" s="23">
        <f t="shared" si="89"/>
        <v>41606.879999999997</v>
      </c>
      <c r="BG106" s="23">
        <v>1.48</v>
      </c>
      <c r="BH106" s="23">
        <v>1.1000000000000001</v>
      </c>
      <c r="BI106" s="23">
        <f t="shared" si="90"/>
        <v>0.56999999999999995</v>
      </c>
      <c r="BJ106" s="23">
        <v>2.33</v>
      </c>
      <c r="BK106" s="23">
        <f t="shared" si="91"/>
        <v>0.21630769230769231</v>
      </c>
      <c r="BL106" s="23">
        <f t="shared" si="92"/>
        <v>0.23928112965340181</v>
      </c>
      <c r="BM106" s="5">
        <v>1.1000000000000001</v>
      </c>
      <c r="BN106" s="5">
        <f t="shared" si="93"/>
        <v>0.56999999999999995</v>
      </c>
      <c r="BO106" s="50"/>
      <c r="BP106" s="48">
        <f t="shared" si="56"/>
        <v>1744.75</v>
      </c>
      <c r="BQ106" s="51">
        <f t="shared" si="57"/>
        <v>5</v>
      </c>
      <c r="BR106" s="47">
        <f t="shared" si="94"/>
        <v>558.32000000000005</v>
      </c>
      <c r="BS106" s="46">
        <f t="shared" si="58"/>
        <v>17.5</v>
      </c>
      <c r="BT106" s="46">
        <f t="shared" si="95"/>
        <v>1395.8000000000002</v>
      </c>
      <c r="BU106" s="46">
        <f t="shared" si="59"/>
        <v>41.649696462500003</v>
      </c>
      <c r="BV106" s="46">
        <f t="shared" si="60"/>
        <v>22.980538154807697</v>
      </c>
      <c r="BW106" s="46">
        <f t="shared" si="61"/>
        <v>35.90444020776637</v>
      </c>
      <c r="BX106" s="46">
        <f t="shared" si="62"/>
        <v>41.649696462500003</v>
      </c>
      <c r="BY106" s="46">
        <f t="shared" si="63"/>
        <v>41.649696462500003</v>
      </c>
      <c r="BZ106" s="46">
        <f t="shared" si="96"/>
        <v>47997.110203385011</v>
      </c>
      <c r="CA106" s="46">
        <f t="shared" si="96"/>
        <v>26482.77216960039</v>
      </c>
      <c r="CB106" s="46">
        <f t="shared" si="96"/>
        <v>41376.276895429968</v>
      </c>
      <c r="CC106" s="46">
        <f t="shared" si="96"/>
        <v>47997.110203385011</v>
      </c>
      <c r="CD106" s="46">
        <f t="shared" si="96"/>
        <v>47997.110203385011</v>
      </c>
    </row>
    <row r="107" spans="1:82" s="52" customFormat="1" ht="15" customHeight="1" x14ac:dyDescent="0.35">
      <c r="A107" s="39">
        <v>104</v>
      </c>
      <c r="B107" s="40" t="s">
        <v>125</v>
      </c>
      <c r="C107" s="40" t="s">
        <v>229</v>
      </c>
      <c r="D107" s="41">
        <v>235.2</v>
      </c>
      <c r="E107" s="41">
        <f t="shared" si="64"/>
        <v>1128.96</v>
      </c>
      <c r="F107" s="41">
        <v>61.6</v>
      </c>
      <c r="G107" s="42" t="s">
        <v>118</v>
      </c>
      <c r="H107" s="43">
        <v>6</v>
      </c>
      <c r="I107" s="44">
        <v>20.5</v>
      </c>
      <c r="J107" s="41">
        <f t="shared" si="65"/>
        <v>1010.24</v>
      </c>
      <c r="K107" s="42" t="s">
        <v>120</v>
      </c>
      <c r="L107" s="44">
        <v>252.56</v>
      </c>
      <c r="M107" s="44">
        <v>113.6</v>
      </c>
      <c r="N107" s="41">
        <v>246.96</v>
      </c>
      <c r="O107" s="45" t="s">
        <v>69</v>
      </c>
      <c r="P107" s="45" t="s">
        <v>120</v>
      </c>
      <c r="Q107" s="45" t="s">
        <v>122</v>
      </c>
      <c r="R107" s="45" t="s">
        <v>864</v>
      </c>
      <c r="S107" s="46">
        <f t="shared" si="66"/>
        <v>107602.49020416001</v>
      </c>
      <c r="T107" s="46">
        <f t="shared" si="49"/>
        <v>95.311162666666675</v>
      </c>
      <c r="U107" s="47">
        <f t="shared" si="67"/>
        <v>68983.718250978462</v>
      </c>
      <c r="V107" s="47">
        <f t="shared" si="50"/>
        <v>38618.771953181553</v>
      </c>
      <c r="W107" s="47">
        <f t="shared" si="68"/>
        <v>91983.433092514824</v>
      </c>
      <c r="X107" s="47">
        <f t="shared" si="51"/>
        <v>15619.05711164519</v>
      </c>
      <c r="Y107" s="48">
        <f t="shared" si="69"/>
        <v>100246.17361416001</v>
      </c>
      <c r="Z107" s="47">
        <f t="shared" si="52"/>
        <v>7356.3165900000022</v>
      </c>
      <c r="AA107" s="48">
        <f t="shared" si="70"/>
        <v>107602.49020416001</v>
      </c>
      <c r="AB107" s="47">
        <f t="shared" si="53"/>
        <v>0</v>
      </c>
      <c r="AC107" s="47">
        <f t="shared" si="71"/>
        <v>61594.145654826745</v>
      </c>
      <c r="AD107" s="47">
        <f t="shared" si="72"/>
        <v>46008.344549333269</v>
      </c>
      <c r="AE107" s="47">
        <f t="shared" si="73"/>
        <v>40.75285621220705</v>
      </c>
      <c r="AF107" s="49">
        <f t="shared" si="74"/>
        <v>0.57242305022830653</v>
      </c>
      <c r="AG107" s="47">
        <f>IF(ISBLANK($D107),"",S107*_xlfn.XLOOKUP(Q107,DATA!$B$24:$B$25,DATA!$C$24:$C$25,"error",0,1)/1000)</f>
        <v>14.415132522537032</v>
      </c>
      <c r="AH107" s="47">
        <f>IF(ISBLANK($D107),"",V107*_xlfn.XLOOKUP(Q107,DATA!$B$24:$B$25,DATA!$C$24:$C$25,"error",0,1)/1000)</f>
        <v>5.1736229756997387</v>
      </c>
      <c r="AI107" s="47">
        <f>IF(ISBLANK($D107),"",X107*_xlfn.XLOOKUP(Q107,DATA!$B$24:$B$25,DATA!$C$24:$C$25,"error",0,1)/1000)</f>
        <v>2.0924309252903832</v>
      </c>
      <c r="AJ107" s="47">
        <f>IF(ISBLANK($D107),"",Z107*_xlfn.XLOOKUP(Q107,DATA!$B$24:$B$25,DATA!$C$24:$C$25,"error",0,1)/1000)</f>
        <v>0.98550022700578777</v>
      </c>
      <c r="AK107" s="47">
        <f>IF(ISBLANK($D107),"",AB107*_xlfn.XLOOKUP(Q107,DATA!$B$24:$B$25,DATA!$C$24:$C$25,"error",0,1)/1000)</f>
        <v>0</v>
      </c>
      <c r="AL107" s="47">
        <f t="shared" si="54"/>
        <v>8.2515541279959095</v>
      </c>
      <c r="AM107" s="47">
        <f t="shared" si="55"/>
        <v>6.1635783945411227</v>
      </c>
      <c r="AN107" s="47">
        <f t="shared" si="75"/>
        <v>1.4611359172747811</v>
      </c>
      <c r="AO107" s="47">
        <f t="shared" si="76"/>
        <v>0.52440491548824764</v>
      </c>
      <c r="AP107" s="47">
        <f t="shared" si="77"/>
        <v>0.21209142368815351</v>
      </c>
      <c r="AQ107" s="47">
        <f t="shared" si="78"/>
        <v>9.9891539388163655E-2</v>
      </c>
      <c r="AR107" s="47">
        <f t="shared" si="79"/>
        <v>0</v>
      </c>
      <c r="AS107" s="47">
        <f t="shared" si="80"/>
        <v>0.83638787856456476</v>
      </c>
      <c r="AT107" s="47">
        <f t="shared" si="81"/>
        <v>0.62474803871021634</v>
      </c>
      <c r="AU107" s="47">
        <f t="shared" si="82"/>
        <v>7.9465976194203689E-2</v>
      </c>
      <c r="AV107" s="47">
        <f t="shared" si="83"/>
        <v>2.8520514784166777E-2</v>
      </c>
      <c r="AW107" s="47">
        <f t="shared" si="84"/>
        <v>1.1534896806337286E-2</v>
      </c>
      <c r="AX107" s="47">
        <f t="shared" si="85"/>
        <v>5.4327448919520033E-3</v>
      </c>
      <c r="AY107" s="47">
        <f t="shared" si="86"/>
        <v>0</v>
      </c>
      <c r="AZ107" s="47">
        <f t="shared" si="87"/>
        <v>4.548815648245607E-2</v>
      </c>
      <c r="BA107" s="47">
        <f t="shared" si="88"/>
        <v>3.3977819711747619E-2</v>
      </c>
      <c r="BB107" s="23">
        <f>IF(V107&gt;0,J107*DATA!$C$4,0)</f>
        <v>65665.600000000006</v>
      </c>
      <c r="BC107" s="23">
        <f>IF(X107&gt;0,N107*_xlfn.XLOOKUP(Burgas!O107,DATA!$B$5:$B$6,DATA!$C$5:$C$6,"error",0,1),0)</f>
        <v>11854.08</v>
      </c>
      <c r="BD107" s="23">
        <f>IF(Z107&gt;0,(L107-M107)*DATA!$C$7,"0,00 ")</f>
        <v>20844</v>
      </c>
      <c r="BE107" s="23">
        <f>IF(G107="basement",D107*DATA!$C$8,IF(G107="ground",0,"error"))</f>
        <v>0</v>
      </c>
      <c r="BF107" s="23">
        <f t="shared" si="89"/>
        <v>98363.680000000008</v>
      </c>
      <c r="BG107" s="23">
        <v>1.48</v>
      </c>
      <c r="BH107" s="23">
        <v>2.0628603104212866</v>
      </c>
      <c r="BI107" s="23">
        <f t="shared" si="90"/>
        <v>0.56999999999999995</v>
      </c>
      <c r="BJ107" s="23">
        <v>2.33</v>
      </c>
      <c r="BK107" s="23">
        <f t="shared" si="91"/>
        <v>0.21630769230769231</v>
      </c>
      <c r="BL107" s="23">
        <f t="shared" si="92"/>
        <v>0.23928112965340181</v>
      </c>
      <c r="BM107" s="5">
        <v>1.1000000000000001</v>
      </c>
      <c r="BN107" s="5">
        <f t="shared" si="93"/>
        <v>0.56999999999999995</v>
      </c>
      <c r="BO107" s="50"/>
      <c r="BP107" s="48">
        <f t="shared" si="56"/>
        <v>4821.5999999999995</v>
      </c>
      <c r="BQ107" s="51">
        <f t="shared" si="57"/>
        <v>6</v>
      </c>
      <c r="BR107" s="47">
        <f t="shared" si="94"/>
        <v>1542.9119999999998</v>
      </c>
      <c r="BS107" s="46">
        <f t="shared" si="58"/>
        <v>20.5</v>
      </c>
      <c r="BT107" s="46">
        <f t="shared" si="95"/>
        <v>3857.2799999999997</v>
      </c>
      <c r="BU107" s="46">
        <f t="shared" si="59"/>
        <v>93.372518400000004</v>
      </c>
      <c r="BV107" s="46">
        <f t="shared" si="60"/>
        <v>59.860914830769232</v>
      </c>
      <c r="BW107" s="46">
        <f t="shared" si="61"/>
        <v>79.819015179204115</v>
      </c>
      <c r="BX107" s="46">
        <f t="shared" si="62"/>
        <v>86.9890434</v>
      </c>
      <c r="BY107" s="46">
        <f t="shared" si="63"/>
        <v>93.372518400000004</v>
      </c>
      <c r="BZ107" s="46">
        <f t="shared" si="96"/>
        <v>107602.49020416001</v>
      </c>
      <c r="CA107" s="46">
        <f t="shared" si="96"/>
        <v>68983.718250978462</v>
      </c>
      <c r="CB107" s="46">
        <f t="shared" si="96"/>
        <v>91983.433092514824</v>
      </c>
      <c r="CC107" s="46">
        <f t="shared" si="96"/>
        <v>100246.17361416001</v>
      </c>
      <c r="CD107" s="46">
        <f t="shared" si="96"/>
        <v>107602.49020416001</v>
      </c>
    </row>
    <row r="108" spans="1:82" s="53" customFormat="1" ht="15" customHeight="1" x14ac:dyDescent="0.35">
      <c r="A108" s="39">
        <v>105</v>
      </c>
      <c r="B108" s="40" t="s">
        <v>125</v>
      </c>
      <c r="C108" s="40" t="s">
        <v>230</v>
      </c>
      <c r="D108" s="41">
        <v>215.4</v>
      </c>
      <c r="E108" s="41">
        <f t="shared" si="64"/>
        <v>1033.92</v>
      </c>
      <c r="F108" s="41">
        <v>60</v>
      </c>
      <c r="G108" s="42" t="s">
        <v>118</v>
      </c>
      <c r="H108" s="43">
        <v>6</v>
      </c>
      <c r="I108" s="44">
        <v>20.5</v>
      </c>
      <c r="J108" s="41">
        <f t="shared" si="65"/>
        <v>984</v>
      </c>
      <c r="K108" s="42" t="s">
        <v>120</v>
      </c>
      <c r="L108" s="44">
        <v>246</v>
      </c>
      <c r="M108" s="44">
        <v>86.1</v>
      </c>
      <c r="N108" s="41">
        <v>226.17000000000002</v>
      </c>
      <c r="O108" s="45" t="s">
        <v>69</v>
      </c>
      <c r="P108" s="45" t="s">
        <v>120</v>
      </c>
      <c r="Q108" s="45" t="s">
        <v>122</v>
      </c>
      <c r="R108" s="45" t="s">
        <v>864</v>
      </c>
      <c r="S108" s="46">
        <f t="shared" si="66"/>
        <v>103393.90209687004</v>
      </c>
      <c r="T108" s="46">
        <f t="shared" si="49"/>
        <v>100.00183969443479</v>
      </c>
      <c r="U108" s="47">
        <f t="shared" si="67"/>
        <v>65778.215129485397</v>
      </c>
      <c r="V108" s="47">
        <f t="shared" si="50"/>
        <v>37615.686967384638</v>
      </c>
      <c r="W108" s="47">
        <f t="shared" si="68"/>
        <v>89089.714589011288</v>
      </c>
      <c r="X108" s="47">
        <f t="shared" si="51"/>
        <v>14304.187507858747</v>
      </c>
      <c r="Y108" s="48">
        <f t="shared" si="69"/>
        <v>94929.05593437003</v>
      </c>
      <c r="Z108" s="47">
        <f t="shared" si="52"/>
        <v>8464.8461625000054</v>
      </c>
      <c r="AA108" s="48">
        <f t="shared" si="70"/>
        <v>103393.90209687004</v>
      </c>
      <c r="AB108" s="47">
        <f t="shared" si="53"/>
        <v>0</v>
      </c>
      <c r="AC108" s="47">
        <f t="shared" si="71"/>
        <v>60384.72063774339</v>
      </c>
      <c r="AD108" s="47">
        <f t="shared" si="72"/>
        <v>43009.181459126645</v>
      </c>
      <c r="AE108" s="47">
        <f t="shared" si="73"/>
        <v>41.598171482442204</v>
      </c>
      <c r="AF108" s="49">
        <f t="shared" si="74"/>
        <v>0.58402593782724999</v>
      </c>
      <c r="AG108" s="47">
        <f>IF(ISBLANK($D108),"",S108*_xlfn.XLOOKUP(Q108,DATA!$B$24:$B$25,DATA!$C$24:$C$25,"error",0,1)/1000)</f>
        <v>13.851322566240938</v>
      </c>
      <c r="AH108" s="47">
        <f>IF(ISBLANK($D108),"",V108*_xlfn.XLOOKUP(Q108,DATA!$B$24:$B$25,DATA!$C$24:$C$25,"error",0,1)/1000)</f>
        <v>5.0392431581490982</v>
      </c>
      <c r="AI108" s="47">
        <f>IF(ISBLANK($D108),"",X108*_xlfn.XLOOKUP(Q108,DATA!$B$24:$B$25,DATA!$C$24:$C$25,"error",0,1)/1000)</f>
        <v>1.9162824035184904</v>
      </c>
      <c r="AJ108" s="47">
        <f>IF(ISBLANK($D108),"",Z108*_xlfn.XLOOKUP(Q108,DATA!$B$24:$B$25,DATA!$C$24:$C$25,"error",0,1)/1000)</f>
        <v>1.1340060902290265</v>
      </c>
      <c r="AK108" s="47">
        <f>IF(ISBLANK($D108),"",AB108*_xlfn.XLOOKUP(Q108,DATA!$B$24:$B$25,DATA!$C$24:$C$25,"error",0,1)/1000)</f>
        <v>0</v>
      </c>
      <c r="AL108" s="47">
        <f t="shared" si="54"/>
        <v>8.0895316518966158</v>
      </c>
      <c r="AM108" s="47">
        <f t="shared" si="55"/>
        <v>5.7617909143443224</v>
      </c>
      <c r="AN108" s="47">
        <f t="shared" si="75"/>
        <v>1.4039874327656452</v>
      </c>
      <c r="AO108" s="47">
        <f t="shared" si="76"/>
        <v>0.5107840085924491</v>
      </c>
      <c r="AP108" s="47">
        <f t="shared" si="77"/>
        <v>0.19423678853073262</v>
      </c>
      <c r="AQ108" s="47">
        <f t="shared" si="78"/>
        <v>0.11494427999544742</v>
      </c>
      <c r="AR108" s="47">
        <f t="shared" si="79"/>
        <v>0</v>
      </c>
      <c r="AS108" s="47">
        <f t="shared" si="80"/>
        <v>0.81996507711862909</v>
      </c>
      <c r="AT108" s="47">
        <f t="shared" si="81"/>
        <v>0.5840223556470161</v>
      </c>
      <c r="AU108" s="47">
        <f t="shared" si="82"/>
        <v>7.6357873754282796E-2</v>
      </c>
      <c r="AV108" s="47">
        <f t="shared" si="83"/>
        <v>2.7779722192370244E-2</v>
      </c>
      <c r="AW108" s="47">
        <f t="shared" si="84"/>
        <v>1.0563846820089515E-2</v>
      </c>
      <c r="AX108" s="47">
        <f t="shared" si="85"/>
        <v>6.251409817380006E-3</v>
      </c>
      <c r="AY108" s="47">
        <f t="shared" si="86"/>
        <v>0</v>
      </c>
      <c r="AZ108" s="47">
        <f t="shared" si="87"/>
        <v>4.4594978829839767E-2</v>
      </c>
      <c r="BA108" s="47">
        <f t="shared" si="88"/>
        <v>3.1762894924443029E-2</v>
      </c>
      <c r="BB108" s="23">
        <f>IF(V108&gt;0,J108*DATA!$C$4,0)</f>
        <v>63960</v>
      </c>
      <c r="BC108" s="23">
        <f>IF(X108&gt;0,N108*_xlfn.XLOOKUP(Burgas!O108,DATA!$B$5:$B$6,DATA!$C$5:$C$6,"error",0,1),0)</f>
        <v>10856.16</v>
      </c>
      <c r="BD108" s="23">
        <f>IF(Z108&gt;0,(L108-M108)*DATA!$C$7,"0,00 ")</f>
        <v>23985</v>
      </c>
      <c r="BE108" s="23">
        <f>IF(G108="basement",D108*DATA!$C$8,IF(G108="ground",0,"error"))</f>
        <v>0</v>
      </c>
      <c r="BF108" s="23">
        <f t="shared" si="89"/>
        <v>98801.16</v>
      </c>
      <c r="BG108" s="23">
        <v>1.48</v>
      </c>
      <c r="BH108" s="23">
        <v>2.2375000000000003</v>
      </c>
      <c r="BI108" s="23">
        <f t="shared" si="90"/>
        <v>0.56999999999999995</v>
      </c>
      <c r="BJ108" s="23">
        <v>2.33</v>
      </c>
      <c r="BK108" s="23">
        <f t="shared" si="91"/>
        <v>0.21630769230769231</v>
      </c>
      <c r="BL108" s="23">
        <f t="shared" si="92"/>
        <v>0.23928112965340181</v>
      </c>
      <c r="BM108" s="5">
        <v>1.1000000000000001</v>
      </c>
      <c r="BN108" s="5">
        <f t="shared" si="93"/>
        <v>0.56999999999999995</v>
      </c>
      <c r="BO108" s="50"/>
      <c r="BP108" s="48">
        <f t="shared" si="56"/>
        <v>4415.7</v>
      </c>
      <c r="BQ108" s="51">
        <f t="shared" si="57"/>
        <v>6</v>
      </c>
      <c r="BR108" s="47">
        <f t="shared" si="94"/>
        <v>1413.0239999999999</v>
      </c>
      <c r="BS108" s="46">
        <f t="shared" si="58"/>
        <v>20.5</v>
      </c>
      <c r="BT108" s="46">
        <f t="shared" si="95"/>
        <v>3532.56</v>
      </c>
      <c r="BU108" s="46">
        <f t="shared" si="59"/>
        <v>89.720498175000017</v>
      </c>
      <c r="BV108" s="46">
        <f t="shared" si="60"/>
        <v>57.079325867307695</v>
      </c>
      <c r="BW108" s="46">
        <f t="shared" si="61"/>
        <v>77.307978643709887</v>
      </c>
      <c r="BX108" s="46">
        <f t="shared" si="62"/>
        <v>82.375091925000021</v>
      </c>
      <c r="BY108" s="46">
        <f t="shared" si="63"/>
        <v>89.720498175000017</v>
      </c>
      <c r="BZ108" s="46">
        <f t="shared" si="96"/>
        <v>103393.90209687004</v>
      </c>
      <c r="CA108" s="46">
        <f t="shared" si="96"/>
        <v>65778.215129485397</v>
      </c>
      <c r="CB108" s="46">
        <f t="shared" si="96"/>
        <v>89089.714589011288</v>
      </c>
      <c r="CC108" s="46">
        <f t="shared" si="96"/>
        <v>94929.05593437003</v>
      </c>
      <c r="CD108" s="46">
        <f t="shared" si="96"/>
        <v>103393.90209687004</v>
      </c>
    </row>
    <row r="109" spans="1:82" s="53" customFormat="1" ht="15" customHeight="1" x14ac:dyDescent="0.35">
      <c r="A109" s="39">
        <v>106</v>
      </c>
      <c r="B109" s="40" t="s">
        <v>125</v>
      </c>
      <c r="C109" s="40" t="s">
        <v>231</v>
      </c>
      <c r="D109" s="41">
        <v>163.5</v>
      </c>
      <c r="E109" s="41">
        <f t="shared" si="64"/>
        <v>784.80000000000007</v>
      </c>
      <c r="F109" s="41">
        <v>51.6</v>
      </c>
      <c r="G109" s="42" t="s">
        <v>118</v>
      </c>
      <c r="H109" s="43">
        <v>6</v>
      </c>
      <c r="I109" s="44">
        <v>20.5</v>
      </c>
      <c r="J109" s="41">
        <f t="shared" si="65"/>
        <v>846.24</v>
      </c>
      <c r="K109" s="42" t="s">
        <v>120</v>
      </c>
      <c r="L109" s="44">
        <v>211.56</v>
      </c>
      <c r="M109" s="44">
        <v>52.75</v>
      </c>
      <c r="N109" s="41">
        <v>171.67500000000001</v>
      </c>
      <c r="O109" s="45" t="s">
        <v>69</v>
      </c>
      <c r="P109" s="45" t="s">
        <v>120</v>
      </c>
      <c r="Q109" s="45" t="s">
        <v>122</v>
      </c>
      <c r="R109" s="45" t="s">
        <v>864</v>
      </c>
      <c r="S109" s="46">
        <f t="shared" si="66"/>
        <v>85736.815626525</v>
      </c>
      <c r="T109" s="46">
        <f t="shared" si="49"/>
        <v>109.24670696550075</v>
      </c>
      <c r="U109" s="47">
        <f t="shared" si="67"/>
        <v>53387.32483457424</v>
      </c>
      <c r="V109" s="47">
        <f t="shared" si="50"/>
        <v>32349.49079195076</v>
      </c>
      <c r="W109" s="47">
        <f t="shared" si="68"/>
        <v>74879.180261924732</v>
      </c>
      <c r="X109" s="47">
        <f t="shared" si="51"/>
        <v>10857.635364600268</v>
      </c>
      <c r="Y109" s="48">
        <f t="shared" si="69"/>
        <v>77329.672292775009</v>
      </c>
      <c r="Z109" s="47">
        <f t="shared" si="52"/>
        <v>8407.1433337499911</v>
      </c>
      <c r="AA109" s="48">
        <f t="shared" si="70"/>
        <v>85736.815626525</v>
      </c>
      <c r="AB109" s="47">
        <f t="shared" si="53"/>
        <v>0</v>
      </c>
      <c r="AC109" s="47">
        <f t="shared" si="71"/>
        <v>51614.26949030102</v>
      </c>
      <c r="AD109" s="47">
        <f t="shared" si="72"/>
        <v>34122.54613622398</v>
      </c>
      <c r="AE109" s="47">
        <f t="shared" si="73"/>
        <v>43.479289164403639</v>
      </c>
      <c r="AF109" s="49">
        <f t="shared" si="74"/>
        <v>0.60200824013730636</v>
      </c>
      <c r="AG109" s="47">
        <f>IF(ISBLANK($D109),"",S109*_xlfn.XLOOKUP(Q109,DATA!$B$24:$B$25,DATA!$C$24:$C$25,"error",0,1)/1000)</f>
        <v>11.485863914224732</v>
      </c>
      <c r="AH109" s="47">
        <f>IF(ISBLANK($D109),"",V109*_xlfn.XLOOKUP(Q109,DATA!$B$24:$B$25,DATA!$C$24:$C$25,"error",0,1)/1000)</f>
        <v>4.3337491160082209</v>
      </c>
      <c r="AI109" s="47">
        <f>IF(ISBLANK($D109),"",X109*_xlfn.XLOOKUP(Q109,DATA!$B$24:$B$25,DATA!$C$24:$C$25,"error",0,1)/1000)</f>
        <v>1.4545597631163982</v>
      </c>
      <c r="AJ109" s="47">
        <f>IF(ISBLANK($D109),"",Z109*_xlfn.XLOOKUP(Q109,DATA!$B$24:$B$25,DATA!$C$24:$C$25,"error",0,1)/1000)</f>
        <v>1.1262758423344053</v>
      </c>
      <c r="AK109" s="47">
        <f>IF(ISBLANK($D109),"",AB109*_xlfn.XLOOKUP(Q109,DATA!$B$24:$B$25,DATA!$C$24:$C$25,"error",0,1)/1000)</f>
        <v>0</v>
      </c>
      <c r="AL109" s="47">
        <f t="shared" si="54"/>
        <v>6.9145847214590246</v>
      </c>
      <c r="AM109" s="47">
        <f t="shared" si="55"/>
        <v>4.571279192765707</v>
      </c>
      <c r="AN109" s="47">
        <f t="shared" si="75"/>
        <v>1.1642215761642123</v>
      </c>
      <c r="AO109" s="47">
        <f t="shared" si="76"/>
        <v>0.43927424738950582</v>
      </c>
      <c r="AP109" s="47">
        <f t="shared" si="77"/>
        <v>0.14743600243627986</v>
      </c>
      <c r="AQ109" s="47">
        <f t="shared" si="78"/>
        <v>0.11416073237071278</v>
      </c>
      <c r="AR109" s="47">
        <f t="shared" si="79"/>
        <v>0</v>
      </c>
      <c r="AS109" s="47">
        <f t="shared" si="80"/>
        <v>0.70087098219649835</v>
      </c>
      <c r="AT109" s="47">
        <f t="shared" si="81"/>
        <v>0.46335059396771394</v>
      </c>
      <c r="AU109" s="47">
        <f t="shared" si="82"/>
        <v>6.3317863151840542E-2</v>
      </c>
      <c r="AV109" s="47">
        <f t="shared" si="83"/>
        <v>2.389056108543839E-2</v>
      </c>
      <c r="AW109" s="47">
        <f t="shared" si="84"/>
        <v>8.0185188258339382E-3</v>
      </c>
      <c r="AX109" s="47">
        <f t="shared" si="85"/>
        <v>6.2087954540219967E-3</v>
      </c>
      <c r="AY109" s="47">
        <f t="shared" si="86"/>
        <v>0</v>
      </c>
      <c r="AZ109" s="47">
        <f t="shared" si="87"/>
        <v>3.8117875365294325E-2</v>
      </c>
      <c r="BA109" s="47">
        <f t="shared" si="88"/>
        <v>2.5199987786546217E-2</v>
      </c>
      <c r="BB109" s="23">
        <f>IF(V109&gt;0,J109*DATA!$C$4,0)</f>
        <v>55005.599999999999</v>
      </c>
      <c r="BC109" s="23">
        <f>IF(X109&gt;0,N109*_xlfn.XLOOKUP(Burgas!O109,DATA!$B$5:$B$6,DATA!$C$5:$C$6,"error",0,1),0)</f>
        <v>8240.4000000000015</v>
      </c>
      <c r="BD109" s="23">
        <f>IF(Z109&gt;0,(L109-M109)*DATA!$C$7,"0,00 ")</f>
        <v>23821.5</v>
      </c>
      <c r="BE109" s="23">
        <f>IF(G109="basement",D109*DATA!$C$8,IF(G109="ground",0,"error"))</f>
        <v>0</v>
      </c>
      <c r="BF109" s="23">
        <f t="shared" si="89"/>
        <v>87067.5</v>
      </c>
      <c r="BG109" s="23">
        <v>1.48</v>
      </c>
      <c r="BH109" s="23">
        <v>2.4136580639062206</v>
      </c>
      <c r="BI109" s="23">
        <f t="shared" si="90"/>
        <v>0.56999999999999995</v>
      </c>
      <c r="BJ109" s="23">
        <v>2.33</v>
      </c>
      <c r="BK109" s="23">
        <f t="shared" si="91"/>
        <v>0.21630769230769231</v>
      </c>
      <c r="BL109" s="23">
        <f t="shared" si="92"/>
        <v>0.23928112965340181</v>
      </c>
      <c r="BM109" s="5">
        <v>1.1000000000000001</v>
      </c>
      <c r="BN109" s="5">
        <f t="shared" si="93"/>
        <v>0.56999999999999995</v>
      </c>
      <c r="BO109" s="50"/>
      <c r="BP109" s="48">
        <f t="shared" si="56"/>
        <v>3351.75</v>
      </c>
      <c r="BQ109" s="51">
        <f t="shared" si="57"/>
        <v>6</v>
      </c>
      <c r="BR109" s="47">
        <f t="shared" si="94"/>
        <v>1072.56</v>
      </c>
      <c r="BS109" s="46">
        <f t="shared" si="58"/>
        <v>20.5</v>
      </c>
      <c r="BT109" s="46">
        <f t="shared" si="95"/>
        <v>2681.4</v>
      </c>
      <c r="BU109" s="46">
        <f t="shared" si="59"/>
        <v>74.398486312499998</v>
      </c>
      <c r="BV109" s="46">
        <f t="shared" si="60"/>
        <v>46.327078127884619</v>
      </c>
      <c r="BW109" s="46">
        <f t="shared" si="61"/>
        <v>64.976727058247761</v>
      </c>
      <c r="BX109" s="46">
        <f t="shared" si="62"/>
        <v>67.103151937500002</v>
      </c>
      <c r="BY109" s="46">
        <f t="shared" si="63"/>
        <v>74.398486312499998</v>
      </c>
      <c r="BZ109" s="46">
        <f t="shared" si="96"/>
        <v>85736.815626525</v>
      </c>
      <c r="CA109" s="46">
        <f t="shared" si="96"/>
        <v>53387.32483457424</v>
      </c>
      <c r="CB109" s="46">
        <f t="shared" si="96"/>
        <v>74879.180261924732</v>
      </c>
      <c r="CC109" s="46">
        <f t="shared" si="96"/>
        <v>77329.672292775009</v>
      </c>
      <c r="CD109" s="46">
        <f t="shared" si="96"/>
        <v>85736.815626525</v>
      </c>
    </row>
    <row r="110" spans="1:82" s="53" customFormat="1" ht="15" customHeight="1" x14ac:dyDescent="0.35">
      <c r="A110" s="39">
        <v>107</v>
      </c>
      <c r="B110" s="40" t="s">
        <v>125</v>
      </c>
      <c r="C110" s="40" t="s">
        <v>232</v>
      </c>
      <c r="D110" s="41">
        <v>240.7</v>
      </c>
      <c r="E110" s="41">
        <f t="shared" si="64"/>
        <v>1155.3600000000001</v>
      </c>
      <c r="F110" s="41">
        <v>62.6</v>
      </c>
      <c r="G110" s="42" t="s">
        <v>118</v>
      </c>
      <c r="H110" s="43">
        <v>6</v>
      </c>
      <c r="I110" s="44">
        <v>20.5</v>
      </c>
      <c r="J110" s="41">
        <f t="shared" si="65"/>
        <v>1026.6399999999999</v>
      </c>
      <c r="K110" s="42" t="s">
        <v>120</v>
      </c>
      <c r="L110" s="44">
        <v>256.66000000000003</v>
      </c>
      <c r="M110" s="44">
        <v>89.8</v>
      </c>
      <c r="N110" s="41">
        <v>252.73499999999999</v>
      </c>
      <c r="O110" s="45" t="s">
        <v>69</v>
      </c>
      <c r="P110" s="45" t="s">
        <v>120</v>
      </c>
      <c r="Q110" s="45" t="s">
        <v>122</v>
      </c>
      <c r="R110" s="45" t="s">
        <v>864</v>
      </c>
      <c r="S110" s="46">
        <f t="shared" si="66"/>
        <v>111040.15349493499</v>
      </c>
      <c r="T110" s="46">
        <f t="shared" si="49"/>
        <v>96.108705074552503</v>
      </c>
      <c r="U110" s="47">
        <f t="shared" si="67"/>
        <v>71794.453425630374</v>
      </c>
      <c r="V110" s="47">
        <f t="shared" si="50"/>
        <v>39245.700069304614</v>
      </c>
      <c r="W110" s="47">
        <f t="shared" si="68"/>
        <v>95055.854826682466</v>
      </c>
      <c r="X110" s="47">
        <f t="shared" si="51"/>
        <v>15984.298668252522</v>
      </c>
      <c r="Y110" s="48">
        <f t="shared" si="69"/>
        <v>102206.85624243499</v>
      </c>
      <c r="Z110" s="47">
        <f t="shared" si="52"/>
        <v>8833.2972524999932</v>
      </c>
      <c r="AA110" s="48">
        <f t="shared" si="70"/>
        <v>111040.15349493499</v>
      </c>
      <c r="AB110" s="47">
        <f t="shared" si="53"/>
        <v>0</v>
      </c>
      <c r="AC110" s="47">
        <f t="shared" si="71"/>
        <v>64063.29599005713</v>
      </c>
      <c r="AD110" s="47">
        <f t="shared" si="72"/>
        <v>46976.857504877858</v>
      </c>
      <c r="AE110" s="47">
        <f t="shared" si="73"/>
        <v>40.659930675181634</v>
      </c>
      <c r="AF110" s="49">
        <f t="shared" si="74"/>
        <v>0.57693810728548145</v>
      </c>
      <c r="AG110" s="47">
        <f>IF(ISBLANK($D110),"",S110*_xlfn.XLOOKUP(Q110,DATA!$B$24:$B$25,DATA!$C$24:$C$25,"error",0,1)/1000)</f>
        <v>14.875664354192228</v>
      </c>
      <c r="AH110" s="47">
        <f>IF(ISBLANK($D110),"",V110*_xlfn.XLOOKUP(Q110,DATA!$B$24:$B$25,DATA!$C$24:$C$25,"error",0,1)/1000)</f>
        <v>5.2576103616688892</v>
      </c>
      <c r="AI110" s="47">
        <f>IF(ISBLANK($D110),"",X110*_xlfn.XLOOKUP(Q110,DATA!$B$24:$B$25,DATA!$C$24:$C$25,"error",0,1)/1000)</f>
        <v>2.1413610702270178</v>
      </c>
      <c r="AJ110" s="47">
        <f>IF(ISBLANK($D110),"",Z110*_xlfn.XLOOKUP(Q110,DATA!$B$24:$B$25,DATA!$C$24:$C$25,"error",0,1)/1000)</f>
        <v>1.1833662052258604</v>
      </c>
      <c r="AK110" s="47">
        <f>IF(ISBLANK($D110),"",AB110*_xlfn.XLOOKUP(Q110,DATA!$B$24:$B$25,DATA!$C$24:$C$25,"error",0,1)/1000)</f>
        <v>0</v>
      </c>
      <c r="AL110" s="47">
        <f t="shared" si="54"/>
        <v>8.5823376371217677</v>
      </c>
      <c r="AM110" s="47">
        <f t="shared" si="55"/>
        <v>6.2933267170704603</v>
      </c>
      <c r="AN110" s="47">
        <f t="shared" si="75"/>
        <v>1.5078160015006956</v>
      </c>
      <c r="AO110" s="47">
        <f t="shared" si="76"/>
        <v>0.53291798229812148</v>
      </c>
      <c r="AP110" s="47">
        <f t="shared" si="77"/>
        <v>0.21705104456521468</v>
      </c>
      <c r="AQ110" s="47">
        <f t="shared" si="78"/>
        <v>0.11994748317723783</v>
      </c>
      <c r="AR110" s="47">
        <f t="shared" si="79"/>
        <v>0</v>
      </c>
      <c r="AS110" s="47">
        <f t="shared" si="80"/>
        <v>0.86991651004057402</v>
      </c>
      <c r="AT110" s="47">
        <f t="shared" si="81"/>
        <v>0.63789949146012159</v>
      </c>
      <c r="AU110" s="47">
        <f t="shared" si="82"/>
        <v>8.2004739643916594E-2</v>
      </c>
      <c r="AV110" s="47">
        <f t="shared" si="83"/>
        <v>2.8983510154039605E-2</v>
      </c>
      <c r="AW110" s="47">
        <f t="shared" si="84"/>
        <v>1.1804632913628325E-2</v>
      </c>
      <c r="AX110" s="47">
        <f t="shared" si="85"/>
        <v>6.5235162109319976E-3</v>
      </c>
      <c r="AY110" s="47">
        <f t="shared" si="86"/>
        <v>0</v>
      </c>
      <c r="AZ110" s="47">
        <f t="shared" si="87"/>
        <v>4.7311659278599927E-2</v>
      </c>
      <c r="BA110" s="47">
        <f t="shared" si="88"/>
        <v>3.4693080365316667E-2</v>
      </c>
      <c r="BB110" s="23">
        <f>IF(V110&gt;0,J110*DATA!$C$4,0)</f>
        <v>66731.599999999991</v>
      </c>
      <c r="BC110" s="23">
        <f>IF(X110&gt;0,N110*_xlfn.XLOOKUP(Burgas!O110,DATA!$B$5:$B$6,DATA!$C$5:$C$6,"error",0,1),0)</f>
        <v>12131.279999999999</v>
      </c>
      <c r="BD110" s="23">
        <f>IF(Z110&gt;0,(L110-M110)*DATA!$C$7,"0,00 ")</f>
        <v>25029.000000000004</v>
      </c>
      <c r="BE110" s="23">
        <f>IF(G110="basement",D110*DATA!$C$8,IF(G110="ground",0,"error"))</f>
        <v>0</v>
      </c>
      <c r="BF110" s="23">
        <f t="shared" si="89"/>
        <v>103891.87999999999</v>
      </c>
      <c r="BG110" s="23">
        <v>1.48</v>
      </c>
      <c r="BH110" s="23">
        <v>2.2377113691264707</v>
      </c>
      <c r="BI110" s="23">
        <f t="shared" si="90"/>
        <v>0.56999999999999995</v>
      </c>
      <c r="BJ110" s="23">
        <v>2.33</v>
      </c>
      <c r="BK110" s="23">
        <f t="shared" si="91"/>
        <v>0.21630769230769231</v>
      </c>
      <c r="BL110" s="23">
        <f t="shared" si="92"/>
        <v>0.23928112965340181</v>
      </c>
      <c r="BM110" s="5">
        <v>1.1000000000000001</v>
      </c>
      <c r="BN110" s="5">
        <f t="shared" si="93"/>
        <v>0.56999999999999995</v>
      </c>
      <c r="BO110" s="50"/>
      <c r="BP110" s="48">
        <f t="shared" si="56"/>
        <v>4934.3499999999995</v>
      </c>
      <c r="BQ110" s="51">
        <f t="shared" si="57"/>
        <v>6</v>
      </c>
      <c r="BR110" s="47">
        <f t="shared" si="94"/>
        <v>1578.992</v>
      </c>
      <c r="BS110" s="46">
        <f t="shared" si="58"/>
        <v>20.5</v>
      </c>
      <c r="BT110" s="46">
        <f t="shared" si="95"/>
        <v>3947.4799999999996</v>
      </c>
      <c r="BU110" s="46">
        <f t="shared" si="59"/>
        <v>96.355565337499982</v>
      </c>
      <c r="BV110" s="46">
        <f t="shared" si="60"/>
        <v>62.299942229807684</v>
      </c>
      <c r="BW110" s="46">
        <f t="shared" si="61"/>
        <v>82.485122202952496</v>
      </c>
      <c r="BX110" s="46">
        <f t="shared" si="62"/>
        <v>88.690434087499995</v>
      </c>
      <c r="BY110" s="46">
        <f t="shared" si="63"/>
        <v>96.355565337499982</v>
      </c>
      <c r="BZ110" s="46">
        <f t="shared" si="96"/>
        <v>111040.15349493499</v>
      </c>
      <c r="CA110" s="46">
        <f t="shared" si="96"/>
        <v>71794.453425630374</v>
      </c>
      <c r="CB110" s="46">
        <f t="shared" si="96"/>
        <v>95055.854826682466</v>
      </c>
      <c r="CC110" s="46">
        <f t="shared" si="96"/>
        <v>102206.85624243499</v>
      </c>
      <c r="CD110" s="46">
        <f t="shared" si="96"/>
        <v>111040.15349493499</v>
      </c>
    </row>
    <row r="111" spans="1:82" s="53" customFormat="1" ht="15" customHeight="1" x14ac:dyDescent="0.35">
      <c r="A111" s="39">
        <v>108</v>
      </c>
      <c r="B111" s="40" t="s">
        <v>125</v>
      </c>
      <c r="C111" s="40" t="s">
        <v>233</v>
      </c>
      <c r="D111" s="41">
        <v>208.8</v>
      </c>
      <c r="E111" s="41">
        <f t="shared" si="64"/>
        <v>1002.2400000000001</v>
      </c>
      <c r="F111" s="41">
        <v>57.8</v>
      </c>
      <c r="G111" s="42" t="s">
        <v>118</v>
      </c>
      <c r="H111" s="43">
        <v>6</v>
      </c>
      <c r="I111" s="44">
        <v>20.5</v>
      </c>
      <c r="J111" s="41">
        <f t="shared" si="65"/>
        <v>947.99999999999989</v>
      </c>
      <c r="K111" s="42" t="s">
        <v>120</v>
      </c>
      <c r="L111" s="44">
        <v>236.9</v>
      </c>
      <c r="M111" s="44">
        <v>82.9</v>
      </c>
      <c r="N111" s="41">
        <v>219.24</v>
      </c>
      <c r="O111" s="45" t="s">
        <v>69</v>
      </c>
      <c r="P111" s="45" t="s">
        <v>120</v>
      </c>
      <c r="Q111" s="45" t="s">
        <v>122</v>
      </c>
      <c r="R111" s="45" t="s">
        <v>864</v>
      </c>
      <c r="S111" s="46">
        <f t="shared" si="66"/>
        <v>99858.996254640006</v>
      </c>
      <c r="T111" s="46">
        <f t="shared" si="49"/>
        <v>99.635812035680075</v>
      </c>
      <c r="U111" s="47">
        <f t="shared" si="67"/>
        <v>63619.49295679386</v>
      </c>
      <c r="V111" s="47">
        <f t="shared" si="50"/>
        <v>36239.503297846146</v>
      </c>
      <c r="W111" s="47">
        <f t="shared" si="68"/>
        <v>85993.098614710092</v>
      </c>
      <c r="X111" s="47">
        <f t="shared" si="51"/>
        <v>13865.897639929914</v>
      </c>
      <c r="Y111" s="48">
        <f t="shared" si="69"/>
        <v>91706.486504639994</v>
      </c>
      <c r="Z111" s="47">
        <f t="shared" si="52"/>
        <v>8152.509750000012</v>
      </c>
      <c r="AA111" s="48">
        <f t="shared" si="70"/>
        <v>99858.996254640006</v>
      </c>
      <c r="AB111" s="47">
        <f t="shared" si="53"/>
        <v>0</v>
      </c>
      <c r="AC111" s="47">
        <f t="shared" si="71"/>
        <v>58257.910687776071</v>
      </c>
      <c r="AD111" s="47">
        <f t="shared" si="72"/>
        <v>41601.085566863934</v>
      </c>
      <c r="AE111" s="47">
        <f t="shared" si="73"/>
        <v>41.508107406273872</v>
      </c>
      <c r="AF111" s="49">
        <f t="shared" si="74"/>
        <v>0.58340172516073219</v>
      </c>
      <c r="AG111" s="47">
        <f>IF(ISBLANK($D111),"",S111*_xlfn.XLOOKUP(Q111,DATA!$B$24:$B$25,DATA!$C$24:$C$25,"error",0,1)/1000)</f>
        <v>13.377763487136408</v>
      </c>
      <c r="AH111" s="47">
        <f>IF(ISBLANK($D111),"",V111*_xlfn.XLOOKUP(Q111,DATA!$B$24:$B$25,DATA!$C$24:$C$25,"error",0,1)/1000)</f>
        <v>4.8548806035826635</v>
      </c>
      <c r="AI111" s="47">
        <f>IF(ISBLANK($D111),"",X111*_xlfn.XLOOKUP(Q111,DATA!$B$24:$B$25,DATA!$C$24:$C$25,"error",0,1)/1000)</f>
        <v>1.8575662295945234</v>
      </c>
      <c r="AJ111" s="47">
        <f>IF(ISBLANK($D111),"",Z111*_xlfn.XLOOKUP(Q111,DATA!$B$24:$B$25,DATA!$C$24:$C$25,"error",0,1)/1000)</f>
        <v>1.0921634640104456</v>
      </c>
      <c r="AK111" s="47">
        <f>IF(ISBLANK($D111),"",AB111*_xlfn.XLOOKUP(Q111,DATA!$B$24:$B$25,DATA!$C$24:$C$25,"error",0,1)/1000)</f>
        <v>0</v>
      </c>
      <c r="AL111" s="47">
        <f t="shared" si="54"/>
        <v>7.8046102971876321</v>
      </c>
      <c r="AM111" s="47">
        <f t="shared" si="55"/>
        <v>5.5731531899487754</v>
      </c>
      <c r="AN111" s="47">
        <f t="shared" si="75"/>
        <v>1.3559868903946743</v>
      </c>
      <c r="AO111" s="47">
        <f t="shared" si="76"/>
        <v>0.49209678876589569</v>
      </c>
      <c r="AP111" s="47">
        <f t="shared" si="77"/>
        <v>0.18828524347825873</v>
      </c>
      <c r="AQ111" s="47">
        <f t="shared" si="78"/>
        <v>0.11070305890743538</v>
      </c>
      <c r="AR111" s="47">
        <f t="shared" si="79"/>
        <v>0</v>
      </c>
      <c r="AS111" s="47">
        <f t="shared" si="80"/>
        <v>0.79108509115158976</v>
      </c>
      <c r="AT111" s="47">
        <f t="shared" si="81"/>
        <v>0.56490179924308459</v>
      </c>
      <c r="AU111" s="47">
        <f t="shared" si="82"/>
        <v>7.3747295291141032E-2</v>
      </c>
      <c r="AV111" s="47">
        <f t="shared" si="83"/>
        <v>2.6763390892649359E-2</v>
      </c>
      <c r="AW111" s="47">
        <f t="shared" si="84"/>
        <v>1.0240163491340245E-2</v>
      </c>
      <c r="AX111" s="47">
        <f t="shared" si="85"/>
        <v>6.0207449148000115E-3</v>
      </c>
      <c r="AY111" s="47">
        <f t="shared" si="86"/>
        <v>0</v>
      </c>
      <c r="AZ111" s="47">
        <f t="shared" si="87"/>
        <v>4.3024299298789613E-2</v>
      </c>
      <c r="BA111" s="47">
        <f t="shared" si="88"/>
        <v>3.0722995992351419E-2</v>
      </c>
      <c r="BB111" s="23">
        <f>IF(V111&gt;0,J111*DATA!$C$4,0)</f>
        <v>61619.999999999993</v>
      </c>
      <c r="BC111" s="23">
        <f>IF(X111&gt;0,N111*_xlfn.XLOOKUP(Burgas!O111,DATA!$B$5:$B$6,DATA!$C$5:$C$6,"error",0,1),0)</f>
        <v>10523.52</v>
      </c>
      <c r="BD111" s="23">
        <f>IF(Z111&gt;0,(L111-M111)*DATA!$C$7,"0,00 ")</f>
        <v>23100</v>
      </c>
      <c r="BE111" s="23">
        <f>IF(G111="basement",D111*DATA!$C$8,IF(G111="ground",0,"error"))</f>
        <v>0</v>
      </c>
      <c r="BF111" s="23">
        <f t="shared" si="89"/>
        <v>95243.51999999999</v>
      </c>
      <c r="BG111" s="23">
        <v>1.48</v>
      </c>
      <c r="BH111" s="23">
        <v>2.2376108062473619</v>
      </c>
      <c r="BI111" s="23">
        <f t="shared" si="90"/>
        <v>0.56999999999999995</v>
      </c>
      <c r="BJ111" s="23">
        <v>2.33</v>
      </c>
      <c r="BK111" s="23">
        <f t="shared" si="91"/>
        <v>0.21630769230769231</v>
      </c>
      <c r="BL111" s="23">
        <f t="shared" si="92"/>
        <v>0.23928112965340181</v>
      </c>
      <c r="BM111" s="5">
        <v>1.1000000000000001</v>
      </c>
      <c r="BN111" s="5">
        <f t="shared" si="93"/>
        <v>0.56999999999999995</v>
      </c>
      <c r="BO111" s="50"/>
      <c r="BP111" s="48">
        <f t="shared" si="56"/>
        <v>4280.4000000000005</v>
      </c>
      <c r="BQ111" s="51">
        <f t="shared" si="57"/>
        <v>6</v>
      </c>
      <c r="BR111" s="47">
        <f t="shared" si="94"/>
        <v>1369.7280000000003</v>
      </c>
      <c r="BS111" s="46">
        <f t="shared" si="58"/>
        <v>20.5</v>
      </c>
      <c r="BT111" s="46">
        <f t="shared" si="95"/>
        <v>3424.3200000000006</v>
      </c>
      <c r="BU111" s="46">
        <f t="shared" si="59"/>
        <v>86.653068599999997</v>
      </c>
      <c r="BV111" s="46">
        <f t="shared" si="60"/>
        <v>55.206085523076929</v>
      </c>
      <c r="BW111" s="46">
        <f t="shared" si="61"/>
        <v>74.620876965211806</v>
      </c>
      <c r="BX111" s="46">
        <f t="shared" si="62"/>
        <v>79.578693599999994</v>
      </c>
      <c r="BY111" s="46">
        <f t="shared" si="63"/>
        <v>86.653068599999997</v>
      </c>
      <c r="BZ111" s="46">
        <f t="shared" si="96"/>
        <v>99858.996254640006</v>
      </c>
      <c r="CA111" s="46">
        <f t="shared" si="96"/>
        <v>63619.49295679386</v>
      </c>
      <c r="CB111" s="46">
        <f t="shared" si="96"/>
        <v>85993.098614710092</v>
      </c>
      <c r="CC111" s="46">
        <f t="shared" si="96"/>
        <v>91706.486504639994</v>
      </c>
      <c r="CD111" s="46">
        <f t="shared" si="96"/>
        <v>99858.996254640006</v>
      </c>
    </row>
    <row r="112" spans="1:82" s="54" customFormat="1" ht="15" customHeight="1" x14ac:dyDescent="0.35">
      <c r="A112" s="39">
        <v>109</v>
      </c>
      <c r="B112" s="40" t="s">
        <v>125</v>
      </c>
      <c r="C112" s="40" t="s">
        <v>234</v>
      </c>
      <c r="D112" s="41">
        <v>157.1</v>
      </c>
      <c r="E112" s="41">
        <f t="shared" si="64"/>
        <v>754.08</v>
      </c>
      <c r="F112" s="41">
        <v>51</v>
      </c>
      <c r="G112" s="42" t="s">
        <v>118</v>
      </c>
      <c r="H112" s="43">
        <v>6</v>
      </c>
      <c r="I112" s="44">
        <v>20.5</v>
      </c>
      <c r="J112" s="41">
        <f t="shared" si="65"/>
        <v>888.7</v>
      </c>
      <c r="K112" s="42" t="s">
        <v>121</v>
      </c>
      <c r="L112" s="44">
        <v>156.80000000000001</v>
      </c>
      <c r="M112" s="44">
        <v>141.19999999999999</v>
      </c>
      <c r="N112" s="41">
        <v>164.95500000000001</v>
      </c>
      <c r="O112" s="45" t="s">
        <v>69</v>
      </c>
      <c r="P112" s="45" t="s">
        <v>121</v>
      </c>
      <c r="Q112" s="45" t="s">
        <v>122</v>
      </c>
      <c r="R112" s="45" t="s">
        <v>864</v>
      </c>
      <c r="S112" s="46">
        <f t="shared" si="66"/>
        <v>33370.23789673001</v>
      </c>
      <c r="T112" s="46">
        <f t="shared" si="49"/>
        <v>44.252914673151402</v>
      </c>
      <c r="U112" s="47">
        <f t="shared" si="67"/>
        <v>33370.23789673001</v>
      </c>
      <c r="V112" s="47">
        <f t="shared" si="50"/>
        <v>0</v>
      </c>
      <c r="W112" s="47">
        <f t="shared" si="68"/>
        <v>32873.975004789594</v>
      </c>
      <c r="X112" s="47">
        <f t="shared" si="51"/>
        <v>496.26289194041601</v>
      </c>
      <c r="Y112" s="48">
        <f t="shared" si="69"/>
        <v>32544.399246730005</v>
      </c>
      <c r="Z112" s="47">
        <f t="shared" si="52"/>
        <v>825.83865000000515</v>
      </c>
      <c r="AA112" s="48">
        <f t="shared" si="70"/>
        <v>33370.23789673001</v>
      </c>
      <c r="AB112" s="47">
        <f t="shared" si="53"/>
        <v>0</v>
      </c>
      <c r="AC112" s="47">
        <f t="shared" si="71"/>
        <v>1322.1015419404212</v>
      </c>
      <c r="AD112" s="47">
        <f t="shared" si="72"/>
        <v>32048.136354789589</v>
      </c>
      <c r="AE112" s="47">
        <f t="shared" si="73"/>
        <v>42.499650375012713</v>
      </c>
      <c r="AF112" s="49">
        <f t="shared" si="74"/>
        <v>3.9619182399355135E-2</v>
      </c>
      <c r="AG112" s="47">
        <f>IF(ISBLANK($D112),"",S112*_xlfn.XLOOKUP(Q112,DATA!$B$24:$B$25,DATA!$C$24:$C$25,"error",0,1)/1000)</f>
        <v>4.4704950663990601</v>
      </c>
      <c r="AH112" s="47">
        <f>IF(ISBLANK($D112),"",V112*_xlfn.XLOOKUP(Q112,DATA!$B$24:$B$25,DATA!$C$24:$C$25,"error",0,1)/1000)</f>
        <v>0</v>
      </c>
      <c r="AI112" s="47">
        <f>IF(ISBLANK($D112),"",X112*_xlfn.XLOOKUP(Q112,DATA!$B$24:$B$25,DATA!$C$24:$C$25,"error",0,1)/1000)</f>
        <v>6.6482618940932312E-2</v>
      </c>
      <c r="AJ112" s="47">
        <f>IF(ISBLANK($D112),"",Z112*_xlfn.XLOOKUP(Q112,DATA!$B$24:$B$25,DATA!$C$24:$C$25,"error",0,1)/1000)</f>
        <v>0.11063474051014954</v>
      </c>
      <c r="AK112" s="47">
        <f>IF(ISBLANK($D112),"",AB112*_xlfn.XLOOKUP(Q112,DATA!$B$24:$B$25,DATA!$C$24:$C$25,"error",0,1)/1000)</f>
        <v>0</v>
      </c>
      <c r="AL112" s="47">
        <f t="shared" si="54"/>
        <v>0.17711735945108187</v>
      </c>
      <c r="AM112" s="47">
        <f t="shared" si="55"/>
        <v>4.2933777069479779</v>
      </c>
      <c r="AN112" s="47">
        <f t="shared" si="75"/>
        <v>0.45313498847846573</v>
      </c>
      <c r="AO112" s="47">
        <f t="shared" si="76"/>
        <v>0</v>
      </c>
      <c r="AP112" s="47">
        <f t="shared" si="77"/>
        <v>6.7387616629411614E-3</v>
      </c>
      <c r="AQ112" s="47">
        <f t="shared" si="78"/>
        <v>1.1214076097116884E-2</v>
      </c>
      <c r="AR112" s="47">
        <f t="shared" si="79"/>
        <v>0</v>
      </c>
      <c r="AS112" s="47">
        <f t="shared" si="80"/>
        <v>1.7952837760058047E-2</v>
      </c>
      <c r="AT112" s="47">
        <f t="shared" si="81"/>
        <v>0.43518215071840766</v>
      </c>
      <c r="AU112" s="47">
        <f t="shared" si="82"/>
        <v>2.4644397404419361E-2</v>
      </c>
      <c r="AV112" s="47">
        <f t="shared" si="83"/>
        <v>0</v>
      </c>
      <c r="AW112" s="47">
        <f t="shared" si="84"/>
        <v>3.6649723516788226E-4</v>
      </c>
      <c r="AX112" s="47">
        <f t="shared" si="85"/>
        <v>6.0989364072000409E-4</v>
      </c>
      <c r="AY112" s="47">
        <f t="shared" si="86"/>
        <v>0</v>
      </c>
      <c r="AZ112" s="47">
        <f t="shared" si="87"/>
        <v>9.7639087588788636E-4</v>
      </c>
      <c r="BA112" s="47">
        <f t="shared" si="88"/>
        <v>2.3668006528531474E-2</v>
      </c>
      <c r="BB112" s="23">
        <f>IF(V112&gt;0,J112*DATA!$C$4,0)</f>
        <v>0</v>
      </c>
      <c r="BC112" s="23">
        <f>IF(X112&gt;0,N112*_xlfn.XLOOKUP(Burgas!O112,DATA!$B$5:$B$6,DATA!$C$5:$C$6,"error",0,1),0)</f>
        <v>7917.84</v>
      </c>
      <c r="BD112" s="23">
        <f>IF(Z112&gt;0,(L112-M112)*DATA!$C$7,"0,00 ")</f>
        <v>2340.0000000000036</v>
      </c>
      <c r="BE112" s="23">
        <f>IF(G112="basement",D112*DATA!$C$8,IF(G112="ground",0,"error"))</f>
        <v>0</v>
      </c>
      <c r="BF112" s="23">
        <f t="shared" si="89"/>
        <v>10257.840000000004</v>
      </c>
      <c r="BG112" s="23">
        <v>0.25</v>
      </c>
      <c r="BH112" s="23">
        <v>1.2741071428571431</v>
      </c>
      <c r="BI112" s="23">
        <f t="shared" si="90"/>
        <v>0.56999999999999995</v>
      </c>
      <c r="BJ112" s="23">
        <v>0.22</v>
      </c>
      <c r="BK112" s="23">
        <f t="shared" si="91"/>
        <v>0.25</v>
      </c>
      <c r="BL112" s="23">
        <f t="shared" si="92"/>
        <v>0.12054794520547943</v>
      </c>
      <c r="BM112" s="5">
        <v>1.1000000000000001</v>
      </c>
      <c r="BN112" s="5">
        <f t="shared" si="93"/>
        <v>0.56999999999999995</v>
      </c>
      <c r="BO112" s="50"/>
      <c r="BP112" s="48">
        <f t="shared" si="56"/>
        <v>3220.5499999999997</v>
      </c>
      <c r="BQ112" s="51">
        <f t="shared" si="57"/>
        <v>6</v>
      </c>
      <c r="BR112" s="47">
        <f t="shared" si="94"/>
        <v>1030.576</v>
      </c>
      <c r="BS112" s="46">
        <f t="shared" si="58"/>
        <v>20.5</v>
      </c>
      <c r="BT112" s="46">
        <f t="shared" si="95"/>
        <v>2576.44</v>
      </c>
      <c r="BU112" s="46">
        <f t="shared" si="59"/>
        <v>28.957165825000004</v>
      </c>
      <c r="BV112" s="46">
        <f t="shared" si="60"/>
        <v>28.957165825000004</v>
      </c>
      <c r="BW112" s="46">
        <f t="shared" si="61"/>
        <v>28.526531590410961</v>
      </c>
      <c r="BX112" s="46">
        <f t="shared" si="62"/>
        <v>28.240540825000004</v>
      </c>
      <c r="BY112" s="46">
        <f t="shared" si="63"/>
        <v>28.957165825000004</v>
      </c>
      <c r="BZ112" s="46">
        <f t="shared" si="96"/>
        <v>33370.23789673001</v>
      </c>
      <c r="CA112" s="46">
        <f t="shared" si="96"/>
        <v>33370.23789673001</v>
      </c>
      <c r="CB112" s="46">
        <f t="shared" si="96"/>
        <v>32873.975004789594</v>
      </c>
      <c r="CC112" s="46">
        <f t="shared" si="96"/>
        <v>32544.399246730005</v>
      </c>
      <c r="CD112" s="46">
        <f t="shared" si="96"/>
        <v>33370.23789673001</v>
      </c>
    </row>
    <row r="113" spans="1:82" s="54" customFormat="1" ht="15" customHeight="1" x14ac:dyDescent="0.35">
      <c r="A113" s="39">
        <v>110</v>
      </c>
      <c r="B113" s="40" t="s">
        <v>125</v>
      </c>
      <c r="C113" s="40" t="s">
        <v>235</v>
      </c>
      <c r="D113" s="41">
        <v>211.2</v>
      </c>
      <c r="E113" s="41">
        <f t="shared" si="64"/>
        <v>1013.76</v>
      </c>
      <c r="F113" s="41">
        <v>61.8</v>
      </c>
      <c r="G113" s="42" t="s">
        <v>118</v>
      </c>
      <c r="H113" s="43">
        <v>6</v>
      </c>
      <c r="I113" s="44">
        <v>20.5</v>
      </c>
      <c r="J113" s="41">
        <f t="shared" si="65"/>
        <v>1051.4999999999998</v>
      </c>
      <c r="K113" s="42" t="s">
        <v>121</v>
      </c>
      <c r="L113" s="44">
        <v>215.4</v>
      </c>
      <c r="M113" s="44">
        <v>204.6</v>
      </c>
      <c r="N113" s="41">
        <v>221.76</v>
      </c>
      <c r="O113" s="45" t="s">
        <v>69</v>
      </c>
      <c r="P113" s="45" t="s">
        <v>121</v>
      </c>
      <c r="Q113" s="45" t="s">
        <v>122</v>
      </c>
      <c r="R113" s="45" t="s">
        <v>864</v>
      </c>
      <c r="S113" s="46">
        <f t="shared" si="66"/>
        <v>43393.25686206</v>
      </c>
      <c r="T113" s="46">
        <f t="shared" si="49"/>
        <v>42.804270105409564</v>
      </c>
      <c r="U113" s="47">
        <f t="shared" si="67"/>
        <v>43393.25686206</v>
      </c>
      <c r="V113" s="47">
        <f t="shared" si="50"/>
        <v>0</v>
      </c>
      <c r="W113" s="47">
        <f t="shared" si="68"/>
        <v>42726.097582761366</v>
      </c>
      <c r="X113" s="47">
        <f t="shared" si="51"/>
        <v>667.15927929863392</v>
      </c>
      <c r="Y113" s="48">
        <f t="shared" si="69"/>
        <v>42821.522412060003</v>
      </c>
      <c r="Z113" s="47">
        <f t="shared" si="52"/>
        <v>571.73444999999629</v>
      </c>
      <c r="AA113" s="48">
        <f t="shared" si="70"/>
        <v>43393.25686206</v>
      </c>
      <c r="AB113" s="47">
        <f t="shared" si="53"/>
        <v>0</v>
      </c>
      <c r="AC113" s="47">
        <f t="shared" si="71"/>
        <v>1238.8937292986302</v>
      </c>
      <c r="AD113" s="47">
        <f t="shared" si="72"/>
        <v>42154.363132761369</v>
      </c>
      <c r="AE113" s="47">
        <f t="shared" si="73"/>
        <v>41.582192168522504</v>
      </c>
      <c r="AF113" s="49">
        <f t="shared" si="74"/>
        <v>2.8550374387358635E-2</v>
      </c>
      <c r="AG113" s="47">
        <f>IF(ISBLANK($D113),"",S113*_xlfn.XLOOKUP(Q113,DATA!$B$24:$B$25,DATA!$C$24:$C$25,"error",0,1)/1000)</f>
        <v>5.8132441643706603</v>
      </c>
      <c r="AH113" s="47">
        <f>IF(ISBLANK($D113),"",V113*_xlfn.XLOOKUP(Q113,DATA!$B$24:$B$25,DATA!$C$24:$C$25,"error",0,1)/1000)</f>
        <v>0</v>
      </c>
      <c r="AI113" s="47">
        <f>IF(ISBLANK($D113),"",X113*_xlfn.XLOOKUP(Q113,DATA!$B$24:$B$25,DATA!$C$24:$C$25,"error",0,1)/1000)</f>
        <v>8.9377015406268884E-2</v>
      </c>
      <c r="AJ113" s="47">
        <f>IF(ISBLANK($D113),"",Z113*_xlfn.XLOOKUP(Q113,DATA!$B$24:$B$25,DATA!$C$24:$C$25,"error",0,1)/1000)</f>
        <v>7.659328189164101E-2</v>
      </c>
      <c r="AK113" s="47">
        <f>IF(ISBLANK($D113),"",AB113*_xlfn.XLOOKUP(Q113,DATA!$B$24:$B$25,DATA!$C$24:$C$25,"error",0,1)/1000)</f>
        <v>0</v>
      </c>
      <c r="AL113" s="47">
        <f t="shared" si="54"/>
        <v>0.16597029729790991</v>
      </c>
      <c r="AM113" s="47">
        <f t="shared" si="55"/>
        <v>5.6472738670727507</v>
      </c>
      <c r="AN113" s="47">
        <f t="shared" si="75"/>
        <v>0.58923772162138122</v>
      </c>
      <c r="AO113" s="47">
        <f t="shared" si="76"/>
        <v>0</v>
      </c>
      <c r="AP113" s="47">
        <f t="shared" si="77"/>
        <v>9.0593664112868667E-3</v>
      </c>
      <c r="AQ113" s="47">
        <f t="shared" si="78"/>
        <v>7.7635911441577441E-3</v>
      </c>
      <c r="AR113" s="47">
        <f t="shared" si="79"/>
        <v>0</v>
      </c>
      <c r="AS113" s="47">
        <f t="shared" si="80"/>
        <v>1.682295755544461E-2</v>
      </c>
      <c r="AT113" s="47">
        <f t="shared" si="81"/>
        <v>0.57241476406593661</v>
      </c>
      <c r="AU113" s="47">
        <f t="shared" si="82"/>
        <v>3.2046540096300778E-2</v>
      </c>
      <c r="AV113" s="47">
        <f t="shared" si="83"/>
        <v>0</v>
      </c>
      <c r="AW113" s="47">
        <f t="shared" si="84"/>
        <v>4.9270665860888844E-4</v>
      </c>
      <c r="AX113" s="47">
        <f t="shared" si="85"/>
        <v>4.2223405895999743E-4</v>
      </c>
      <c r="AY113" s="47">
        <f t="shared" si="86"/>
        <v>0</v>
      </c>
      <c r="AZ113" s="47">
        <f t="shared" si="87"/>
        <v>9.1494071756888587E-4</v>
      </c>
      <c r="BA113" s="47">
        <f t="shared" si="88"/>
        <v>3.1131599378731892E-2</v>
      </c>
      <c r="BB113" s="23">
        <f>IF(V113&gt;0,J113*DATA!$C$4,0)</f>
        <v>0</v>
      </c>
      <c r="BC113" s="23">
        <f>IF(X113&gt;0,N113*_xlfn.XLOOKUP(Burgas!O113,DATA!$B$5:$B$6,DATA!$C$5:$C$6,"error",0,1),0)</f>
        <v>10644.48</v>
      </c>
      <c r="BD113" s="23">
        <f>IF(Z113&gt;0,(L113-M113)*DATA!$C$7,"0,00 ")</f>
        <v>1620.0000000000018</v>
      </c>
      <c r="BE113" s="23">
        <f>IF(G113="basement",D113*DATA!$C$8,IF(G113="ground",0,"error"))</f>
        <v>0</v>
      </c>
      <c r="BF113" s="23">
        <f t="shared" si="89"/>
        <v>12264.480000000001</v>
      </c>
      <c r="BG113" s="23">
        <v>0.25</v>
      </c>
      <c r="BH113" s="23">
        <v>1.1877437325905293</v>
      </c>
      <c r="BI113" s="23">
        <f t="shared" si="90"/>
        <v>0.56999999999999995</v>
      </c>
      <c r="BJ113" s="23">
        <v>0.22</v>
      </c>
      <c r="BK113" s="23">
        <f t="shared" si="91"/>
        <v>0.25</v>
      </c>
      <c r="BL113" s="23">
        <f t="shared" si="92"/>
        <v>0.12054794520547943</v>
      </c>
      <c r="BM113" s="5">
        <v>1.1000000000000001</v>
      </c>
      <c r="BN113" s="5">
        <f t="shared" si="93"/>
        <v>0.56999999999999995</v>
      </c>
      <c r="BO113" s="50"/>
      <c r="BP113" s="48">
        <f t="shared" si="56"/>
        <v>4329.5999999999995</v>
      </c>
      <c r="BQ113" s="51">
        <f t="shared" si="57"/>
        <v>6</v>
      </c>
      <c r="BR113" s="47">
        <f t="shared" si="94"/>
        <v>1385.4719999999998</v>
      </c>
      <c r="BS113" s="46">
        <f t="shared" si="58"/>
        <v>20.5</v>
      </c>
      <c r="BT113" s="46">
        <f t="shared" si="95"/>
        <v>3463.68</v>
      </c>
      <c r="BU113" s="46">
        <f t="shared" si="59"/>
        <v>37.654683149999997</v>
      </c>
      <c r="BV113" s="46">
        <f t="shared" si="60"/>
        <v>37.654683149999997</v>
      </c>
      <c r="BW113" s="46">
        <f t="shared" si="61"/>
        <v>37.075752848630131</v>
      </c>
      <c r="BX113" s="46">
        <f t="shared" si="62"/>
        <v>37.158558149999998</v>
      </c>
      <c r="BY113" s="46">
        <f t="shared" si="63"/>
        <v>37.654683149999997</v>
      </c>
      <c r="BZ113" s="46">
        <f t="shared" si="96"/>
        <v>43393.25686206</v>
      </c>
      <c r="CA113" s="46">
        <f t="shared" si="96"/>
        <v>43393.25686206</v>
      </c>
      <c r="CB113" s="46">
        <f t="shared" si="96"/>
        <v>42726.097582761366</v>
      </c>
      <c r="CC113" s="46">
        <f t="shared" si="96"/>
        <v>42821.522412060003</v>
      </c>
      <c r="CD113" s="46">
        <f t="shared" si="96"/>
        <v>43393.25686206</v>
      </c>
    </row>
    <row r="114" spans="1:82" s="54" customFormat="1" ht="15" customHeight="1" x14ac:dyDescent="0.35">
      <c r="A114" s="39">
        <v>111</v>
      </c>
      <c r="B114" s="40" t="s">
        <v>125</v>
      </c>
      <c r="C114" s="40" t="s">
        <v>236</v>
      </c>
      <c r="D114" s="41">
        <v>436.2</v>
      </c>
      <c r="E114" s="41">
        <f t="shared" si="64"/>
        <v>2442.7200000000003</v>
      </c>
      <c r="F114" s="41">
        <v>84</v>
      </c>
      <c r="G114" s="42" t="s">
        <v>118</v>
      </c>
      <c r="H114" s="43">
        <v>7</v>
      </c>
      <c r="I114" s="44">
        <v>22.25</v>
      </c>
      <c r="J114" s="41">
        <f t="shared" si="65"/>
        <v>1532.5</v>
      </c>
      <c r="K114" s="42" t="s">
        <v>121</v>
      </c>
      <c r="L114" s="44">
        <v>336.5</v>
      </c>
      <c r="M114" s="44">
        <v>302.8</v>
      </c>
      <c r="N114" s="41">
        <v>458.01</v>
      </c>
      <c r="O114" s="45" t="s">
        <v>69</v>
      </c>
      <c r="P114" s="45" t="s">
        <v>121</v>
      </c>
      <c r="Q114" s="45" t="s">
        <v>122</v>
      </c>
      <c r="R114" s="45" t="s">
        <v>864</v>
      </c>
      <c r="S114" s="46">
        <f t="shared" si="66"/>
        <v>85972.069832460023</v>
      </c>
      <c r="T114" s="46">
        <f t="shared" si="49"/>
        <v>35.195220832702894</v>
      </c>
      <c r="U114" s="47">
        <f t="shared" si="67"/>
        <v>85972.069832460023</v>
      </c>
      <c r="V114" s="47">
        <f t="shared" si="50"/>
        <v>0</v>
      </c>
      <c r="W114" s="47">
        <f t="shared" si="68"/>
        <v>84594.158480044935</v>
      </c>
      <c r="X114" s="47">
        <f t="shared" si="51"/>
        <v>1377.9113524150889</v>
      </c>
      <c r="Y114" s="48">
        <f t="shared" si="69"/>
        <v>84188.046594960018</v>
      </c>
      <c r="Z114" s="47">
        <f t="shared" si="52"/>
        <v>1784.0232375000051</v>
      </c>
      <c r="AA114" s="48">
        <f t="shared" si="70"/>
        <v>85972.069832460023</v>
      </c>
      <c r="AB114" s="47">
        <f t="shared" si="53"/>
        <v>0</v>
      </c>
      <c r="AC114" s="47">
        <f t="shared" si="71"/>
        <v>3161.934589915094</v>
      </c>
      <c r="AD114" s="47">
        <f t="shared" si="72"/>
        <v>82810.135242544929</v>
      </c>
      <c r="AE114" s="47">
        <f t="shared" si="73"/>
        <v>33.900788973990025</v>
      </c>
      <c r="AF114" s="49">
        <f t="shared" si="74"/>
        <v>3.677862584996483E-2</v>
      </c>
      <c r="AG114" s="47">
        <f>IF(ISBLANK($D114),"",S114*_xlfn.XLOOKUP(Q114,DATA!$B$24:$B$25,DATA!$C$24:$C$25,"error",0,1)/1000)</f>
        <v>11.517380104496938</v>
      </c>
      <c r="AH114" s="47">
        <f>IF(ISBLANK($D114),"",V114*_xlfn.XLOOKUP(Q114,DATA!$B$24:$B$25,DATA!$C$24:$C$25,"error",0,1)/1000)</f>
        <v>0</v>
      </c>
      <c r="AI114" s="47">
        <f>IF(ISBLANK($D114),"",X114*_xlfn.XLOOKUP(Q114,DATA!$B$24:$B$25,DATA!$C$24:$C$25,"error",0,1)/1000)</f>
        <v>0.18459400625101724</v>
      </c>
      <c r="AJ114" s="47">
        <f>IF(ISBLANK($D114),"",Z114*_xlfn.XLOOKUP(Q114,DATA!$B$24:$B$25,DATA!$C$24:$C$25,"error",0,1)/1000)</f>
        <v>0.2389994073841043</v>
      </c>
      <c r="AK114" s="47">
        <f>IF(ISBLANK($D114),"",AB114*_xlfn.XLOOKUP(Q114,DATA!$B$24:$B$25,DATA!$C$24:$C$25,"error",0,1)/1000)</f>
        <v>0</v>
      </c>
      <c r="AL114" s="47">
        <f t="shared" si="54"/>
        <v>0.42359341363512154</v>
      </c>
      <c r="AM114" s="47">
        <f t="shared" si="55"/>
        <v>11.093786690861817</v>
      </c>
      <c r="AN114" s="47">
        <f t="shared" si="75"/>
        <v>1.1674160967494649</v>
      </c>
      <c r="AO114" s="47">
        <f t="shared" si="76"/>
        <v>0</v>
      </c>
      <c r="AP114" s="47">
        <f t="shared" si="77"/>
        <v>1.8710680059675036E-2</v>
      </c>
      <c r="AQ114" s="47">
        <f t="shared" si="78"/>
        <v>2.4225279773899853E-2</v>
      </c>
      <c r="AR114" s="47">
        <f t="shared" si="79"/>
        <v>0</v>
      </c>
      <c r="AS114" s="47">
        <f t="shared" si="80"/>
        <v>4.2935959833574892E-2</v>
      </c>
      <c r="AT114" s="47">
        <f t="shared" si="81"/>
        <v>1.1244801369158901</v>
      </c>
      <c r="AU114" s="47">
        <f t="shared" si="82"/>
        <v>6.3491601743697931E-2</v>
      </c>
      <c r="AV114" s="47">
        <f t="shared" si="83"/>
        <v>0</v>
      </c>
      <c r="AW114" s="47">
        <f t="shared" si="84"/>
        <v>1.0176072182064354E-3</v>
      </c>
      <c r="AX114" s="47">
        <f t="shared" si="85"/>
        <v>1.3175266469400042E-3</v>
      </c>
      <c r="AY114" s="47">
        <f t="shared" si="86"/>
        <v>0</v>
      </c>
      <c r="AZ114" s="47">
        <f t="shared" si="87"/>
        <v>2.3351338651464394E-3</v>
      </c>
      <c r="BA114" s="47">
        <f t="shared" si="88"/>
        <v>6.1156467878551495E-2</v>
      </c>
      <c r="BB114" s="23">
        <f>IF(V114&gt;0,J114*DATA!$C$4,0)</f>
        <v>0</v>
      </c>
      <c r="BC114" s="23">
        <f>IF(X114&gt;0,N114*_xlfn.XLOOKUP(Burgas!O114,DATA!$B$5:$B$6,DATA!$C$5:$C$6,"error",0,1),0)</f>
        <v>21984.48</v>
      </c>
      <c r="BD114" s="23">
        <f>IF(Z114&gt;0,(L114-M114)*DATA!$C$7,"0,00 ")</f>
        <v>5054.9999999999982</v>
      </c>
      <c r="BE114" s="23">
        <f>IF(G114="basement",D114*DATA!$C$8,IF(G114="ground",0,"error"))</f>
        <v>0</v>
      </c>
      <c r="BF114" s="23">
        <f t="shared" si="89"/>
        <v>27039.479999999996</v>
      </c>
      <c r="BG114" s="23">
        <v>0.25</v>
      </c>
      <c r="BH114" s="23">
        <v>1.2752600297176819</v>
      </c>
      <c r="BI114" s="23">
        <f t="shared" si="90"/>
        <v>0.56999999999999995</v>
      </c>
      <c r="BJ114" s="23">
        <v>0.22</v>
      </c>
      <c r="BK114" s="23">
        <f t="shared" si="91"/>
        <v>0.25</v>
      </c>
      <c r="BL114" s="23">
        <f t="shared" si="92"/>
        <v>0.12054794520547943</v>
      </c>
      <c r="BM114" s="5">
        <v>1.1000000000000001</v>
      </c>
      <c r="BN114" s="5">
        <f t="shared" si="93"/>
        <v>0.56999999999999995</v>
      </c>
      <c r="BO114" s="50"/>
      <c r="BP114" s="48">
        <f t="shared" si="56"/>
        <v>9705.4499999999989</v>
      </c>
      <c r="BQ114" s="51">
        <f t="shared" si="57"/>
        <v>7</v>
      </c>
      <c r="BR114" s="47">
        <f t="shared" si="94"/>
        <v>3105.7439999999997</v>
      </c>
      <c r="BS114" s="46">
        <f t="shared" si="58"/>
        <v>22.25</v>
      </c>
      <c r="BT114" s="46">
        <f t="shared" si="95"/>
        <v>7764.36</v>
      </c>
      <c r="BU114" s="46">
        <f t="shared" si="59"/>
        <v>74.602629150000013</v>
      </c>
      <c r="BV114" s="46">
        <f t="shared" si="60"/>
        <v>74.602629150000013</v>
      </c>
      <c r="BW114" s="46">
        <f t="shared" si="61"/>
        <v>73.406940715068487</v>
      </c>
      <c r="BX114" s="46">
        <f t="shared" si="62"/>
        <v>73.054535400000006</v>
      </c>
      <c r="BY114" s="46">
        <f t="shared" si="63"/>
        <v>74.602629150000013</v>
      </c>
      <c r="BZ114" s="46">
        <f t="shared" si="96"/>
        <v>85972.069832460023</v>
      </c>
      <c r="CA114" s="46">
        <f t="shared" si="96"/>
        <v>85972.069832460023</v>
      </c>
      <c r="CB114" s="46">
        <f t="shared" si="96"/>
        <v>84594.158480044935</v>
      </c>
      <c r="CC114" s="46">
        <f t="shared" si="96"/>
        <v>84188.046594960018</v>
      </c>
      <c r="CD114" s="46">
        <f t="shared" si="96"/>
        <v>85972.069832460023</v>
      </c>
    </row>
    <row r="115" spans="1:82" s="54" customFormat="1" ht="15" customHeight="1" x14ac:dyDescent="0.35">
      <c r="A115" s="39">
        <v>112</v>
      </c>
      <c r="B115" s="40" t="s">
        <v>125</v>
      </c>
      <c r="C115" s="40" t="s">
        <v>237</v>
      </c>
      <c r="D115" s="41">
        <v>383.5</v>
      </c>
      <c r="E115" s="41">
        <f t="shared" si="64"/>
        <v>2147.6</v>
      </c>
      <c r="F115" s="41">
        <v>78.400000000000006</v>
      </c>
      <c r="G115" s="42" t="s">
        <v>118</v>
      </c>
      <c r="H115" s="43">
        <v>7</v>
      </c>
      <c r="I115" s="44">
        <v>22.25</v>
      </c>
      <c r="J115" s="41">
        <f t="shared" si="65"/>
        <v>1430.5</v>
      </c>
      <c r="K115" s="42" t="s">
        <v>121</v>
      </c>
      <c r="L115" s="44">
        <v>313.89999999999998</v>
      </c>
      <c r="M115" s="44">
        <v>251.2</v>
      </c>
      <c r="N115" s="41">
        <v>402.67500000000001</v>
      </c>
      <c r="O115" s="45" t="s">
        <v>69</v>
      </c>
      <c r="P115" s="45" t="s">
        <v>121</v>
      </c>
      <c r="Q115" s="45" t="s">
        <v>122</v>
      </c>
      <c r="R115" s="45" t="s">
        <v>864</v>
      </c>
      <c r="S115" s="46">
        <f t="shared" si="66"/>
        <v>78565.623525550021</v>
      </c>
      <c r="T115" s="46">
        <f t="shared" si="49"/>
        <v>36.582987300032606</v>
      </c>
      <c r="U115" s="47">
        <f t="shared" si="67"/>
        <v>78565.623525550021</v>
      </c>
      <c r="V115" s="47">
        <f t="shared" si="50"/>
        <v>0</v>
      </c>
      <c r="W115" s="47">
        <f t="shared" si="68"/>
        <v>77354.186103149303</v>
      </c>
      <c r="X115" s="47">
        <f t="shared" si="51"/>
        <v>1211.4374224007188</v>
      </c>
      <c r="Y115" s="48">
        <f t="shared" si="69"/>
        <v>75246.387413050004</v>
      </c>
      <c r="Z115" s="47">
        <f t="shared" si="52"/>
        <v>3319.236112500017</v>
      </c>
      <c r="AA115" s="48">
        <f t="shared" si="70"/>
        <v>78565.623525550021</v>
      </c>
      <c r="AB115" s="47">
        <f t="shared" si="53"/>
        <v>0</v>
      </c>
      <c r="AC115" s="47">
        <f t="shared" si="71"/>
        <v>4530.6735349007358</v>
      </c>
      <c r="AD115" s="47">
        <f t="shared" si="72"/>
        <v>74034.949990649286</v>
      </c>
      <c r="AE115" s="47">
        <f t="shared" si="73"/>
        <v>34.473342331276442</v>
      </c>
      <c r="AF115" s="49">
        <f t="shared" si="74"/>
        <v>5.7667378321351159E-2</v>
      </c>
      <c r="AG115" s="47">
        <f>IF(ISBLANK($D115),"",S115*_xlfn.XLOOKUP(Q115,DATA!$B$24:$B$25,DATA!$C$24:$C$25,"error",0,1)/1000)</f>
        <v>10.525164173131486</v>
      </c>
      <c r="AH115" s="47">
        <f>IF(ISBLANK($D115),"",V115*_xlfn.XLOOKUP(Q115,DATA!$B$24:$B$25,DATA!$C$24:$C$25,"error",0,1)/1000)</f>
        <v>0</v>
      </c>
      <c r="AI115" s="47">
        <f>IF(ISBLANK($D115),"",X115*_xlfn.XLOOKUP(Q115,DATA!$B$24:$B$25,DATA!$C$24:$C$25,"error",0,1)/1000)</f>
        <v>0.16229207106204963</v>
      </c>
      <c r="AJ115" s="47">
        <f>IF(ISBLANK($D115),"",Z115*_xlfn.XLOOKUP(Q115,DATA!$B$24:$B$25,DATA!$C$24:$C$25,"error",0,1)/1000)</f>
        <v>0.44466655320425441</v>
      </c>
      <c r="AK115" s="47">
        <f>IF(ISBLANK($D115),"",AB115*_xlfn.XLOOKUP(Q115,DATA!$B$24:$B$25,DATA!$C$24:$C$25,"error",0,1)/1000)</f>
        <v>0</v>
      </c>
      <c r="AL115" s="47">
        <f t="shared" si="54"/>
        <v>0.60695862426630409</v>
      </c>
      <c r="AM115" s="47">
        <f t="shared" si="55"/>
        <v>9.9182055488651812</v>
      </c>
      <c r="AN115" s="47">
        <f t="shared" si="75"/>
        <v>1.0668438451420854</v>
      </c>
      <c r="AO115" s="47">
        <f t="shared" si="76"/>
        <v>0</v>
      </c>
      <c r="AP115" s="47">
        <f t="shared" si="77"/>
        <v>1.6450127929586132E-2</v>
      </c>
      <c r="AQ115" s="47">
        <f t="shared" si="78"/>
        <v>4.5071959698027429E-2</v>
      </c>
      <c r="AR115" s="47">
        <f t="shared" si="79"/>
        <v>0</v>
      </c>
      <c r="AS115" s="47">
        <f t="shared" si="80"/>
        <v>6.1522087627613561E-2</v>
      </c>
      <c r="AT115" s="47">
        <f t="shared" si="81"/>
        <v>1.0053217575144719</v>
      </c>
      <c r="AU115" s="47">
        <f t="shared" si="82"/>
        <v>5.8021835339669078E-2</v>
      </c>
      <c r="AV115" s="47">
        <f t="shared" si="83"/>
        <v>0</v>
      </c>
      <c r="AW115" s="47">
        <f t="shared" si="84"/>
        <v>8.9466384269182265E-4</v>
      </c>
      <c r="AX115" s="47">
        <f t="shared" si="85"/>
        <v>2.4513032867400138E-3</v>
      </c>
      <c r="AY115" s="47">
        <f t="shared" si="86"/>
        <v>0</v>
      </c>
      <c r="AZ115" s="47">
        <f t="shared" si="87"/>
        <v>3.3459671294318364E-3</v>
      </c>
      <c r="BA115" s="47">
        <f t="shared" si="88"/>
        <v>5.467586821023724E-2</v>
      </c>
      <c r="BB115" s="23">
        <f>IF(V115&gt;0,J115*DATA!$C$4,0)</f>
        <v>0</v>
      </c>
      <c r="BC115" s="23">
        <f>IF(X115&gt;0,N115*_xlfn.XLOOKUP(Burgas!O115,DATA!$B$5:$B$6,DATA!$C$5:$C$6,"error",0,1),0)</f>
        <v>19328.400000000001</v>
      </c>
      <c r="BD115" s="23">
        <f>IF(Z115&gt;0,(L115-M115)*DATA!$C$7,"0,00 ")</f>
        <v>9404.9999999999982</v>
      </c>
      <c r="BE115" s="23">
        <f>IF(G115="basement",D115*DATA!$C$8,IF(G115="ground",0,"error"))</f>
        <v>0</v>
      </c>
      <c r="BF115" s="23">
        <f t="shared" si="89"/>
        <v>28733.4</v>
      </c>
      <c r="BG115" s="23">
        <v>0.25</v>
      </c>
      <c r="BH115" s="23">
        <v>1.4495539980885632</v>
      </c>
      <c r="BI115" s="23">
        <f t="shared" si="90"/>
        <v>0.56999999999999995</v>
      </c>
      <c r="BJ115" s="23">
        <v>0.22</v>
      </c>
      <c r="BK115" s="23">
        <f t="shared" si="91"/>
        <v>0.25</v>
      </c>
      <c r="BL115" s="23">
        <f t="shared" si="92"/>
        <v>0.12054794520547943</v>
      </c>
      <c r="BM115" s="5">
        <v>1.1000000000000001</v>
      </c>
      <c r="BN115" s="5">
        <f t="shared" si="93"/>
        <v>0.56999999999999995</v>
      </c>
      <c r="BO115" s="50"/>
      <c r="BP115" s="48">
        <f t="shared" si="56"/>
        <v>8532.875</v>
      </c>
      <c r="BQ115" s="51">
        <f t="shared" si="57"/>
        <v>7</v>
      </c>
      <c r="BR115" s="47">
        <f t="shared" si="94"/>
        <v>2730.52</v>
      </c>
      <c r="BS115" s="46">
        <f t="shared" si="58"/>
        <v>22.25</v>
      </c>
      <c r="BT115" s="46">
        <f t="shared" si="95"/>
        <v>6826.3</v>
      </c>
      <c r="BU115" s="46">
        <f t="shared" si="59"/>
        <v>68.175653875000009</v>
      </c>
      <c r="BV115" s="46">
        <f t="shared" si="60"/>
        <v>68.175653875000009</v>
      </c>
      <c r="BW115" s="46">
        <f t="shared" si="61"/>
        <v>67.124423900684917</v>
      </c>
      <c r="BX115" s="46">
        <f t="shared" si="62"/>
        <v>65.295372624999999</v>
      </c>
      <c r="BY115" s="46">
        <f t="shared" si="63"/>
        <v>68.175653875000009</v>
      </c>
      <c r="BZ115" s="46">
        <f t="shared" si="96"/>
        <v>78565.623525550021</v>
      </c>
      <c r="CA115" s="46">
        <f t="shared" si="96"/>
        <v>78565.623525550021</v>
      </c>
      <c r="CB115" s="46">
        <f t="shared" si="96"/>
        <v>77354.186103149303</v>
      </c>
      <c r="CC115" s="46">
        <f t="shared" si="96"/>
        <v>75246.387413050004</v>
      </c>
      <c r="CD115" s="46">
        <f t="shared" si="96"/>
        <v>78565.623525550021</v>
      </c>
    </row>
    <row r="116" spans="1:82" s="54" customFormat="1" ht="15" customHeight="1" x14ac:dyDescent="0.35">
      <c r="A116" s="39">
        <v>113</v>
      </c>
      <c r="B116" s="40" t="s">
        <v>125</v>
      </c>
      <c r="C116" s="40" t="s">
        <v>238</v>
      </c>
      <c r="D116" s="41">
        <v>300.10000000000002</v>
      </c>
      <c r="E116" s="41">
        <f t="shared" si="64"/>
        <v>1680.5600000000004</v>
      </c>
      <c r="F116" s="41">
        <v>71.2</v>
      </c>
      <c r="G116" s="42" t="s">
        <v>118</v>
      </c>
      <c r="H116" s="43">
        <v>7</v>
      </c>
      <c r="I116" s="44">
        <v>22.25</v>
      </c>
      <c r="J116" s="41">
        <f t="shared" si="65"/>
        <v>1314.9</v>
      </c>
      <c r="K116" s="42" t="s">
        <v>120</v>
      </c>
      <c r="L116" s="44">
        <v>269.3</v>
      </c>
      <c r="M116" s="44">
        <v>121.2</v>
      </c>
      <c r="N116" s="41">
        <v>315.10500000000002</v>
      </c>
      <c r="O116" s="45" t="s">
        <v>69</v>
      </c>
      <c r="P116" s="45" t="s">
        <v>120</v>
      </c>
      <c r="Q116" s="45" t="s">
        <v>122</v>
      </c>
      <c r="R116" s="45" t="s">
        <v>864</v>
      </c>
      <c r="S116" s="46">
        <f t="shared" si="66"/>
        <v>138026.19115610499</v>
      </c>
      <c r="T116" s="46">
        <f t="shared" si="49"/>
        <v>82.131070093364684</v>
      </c>
      <c r="U116" s="47">
        <f t="shared" si="67"/>
        <v>87761.082626212723</v>
      </c>
      <c r="V116" s="47">
        <f t="shared" si="50"/>
        <v>50265.10852989227</v>
      </c>
      <c r="W116" s="47">
        <f t="shared" si="68"/>
        <v>118097.28367649311</v>
      </c>
      <c r="X116" s="47">
        <f t="shared" si="51"/>
        <v>19928.90747961188</v>
      </c>
      <c r="Y116" s="48">
        <f t="shared" si="69"/>
        <v>130186.017818605</v>
      </c>
      <c r="Z116" s="47">
        <f t="shared" si="52"/>
        <v>7840.1733374999894</v>
      </c>
      <c r="AA116" s="48">
        <f t="shared" si="70"/>
        <v>138026.19115610499</v>
      </c>
      <c r="AB116" s="47">
        <f t="shared" si="53"/>
        <v>0</v>
      </c>
      <c r="AC116" s="47">
        <f t="shared" si="71"/>
        <v>78034.18934700414</v>
      </c>
      <c r="AD116" s="47">
        <f t="shared" si="72"/>
        <v>59992.001809100853</v>
      </c>
      <c r="AE116" s="47">
        <f t="shared" si="73"/>
        <v>35.697625677810279</v>
      </c>
      <c r="AF116" s="49">
        <f t="shared" si="74"/>
        <v>0.56535784037356329</v>
      </c>
      <c r="AG116" s="47">
        <f>IF(ISBLANK($D116),"",S116*_xlfn.XLOOKUP(Q116,DATA!$B$24:$B$25,DATA!$C$24:$C$25,"error",0,1)/1000)</f>
        <v>18.490890250970793</v>
      </c>
      <c r="AH116" s="47">
        <f>IF(ISBLANK($D116),"",V116*_xlfn.XLOOKUP(Q116,DATA!$B$24:$B$25,DATA!$C$24:$C$25,"error",0,1)/1000)</f>
        <v>6.7338423055388619</v>
      </c>
      <c r="AI116" s="47">
        <f>IF(ISBLANK($D116),"",X116*_xlfn.XLOOKUP(Q116,DATA!$B$24:$B$25,DATA!$C$24:$C$25,"error",0,1)/1000)</f>
        <v>2.6698066355426997</v>
      </c>
      <c r="AJ116" s="47">
        <f>IF(ISBLANK($D116),"",Z116*_xlfn.XLOOKUP(Q116,DATA!$B$24:$B$25,DATA!$C$24:$C$25,"error",0,1)/1000)</f>
        <v>1.0503208377918605</v>
      </c>
      <c r="AK116" s="47">
        <f>IF(ISBLANK($D116),"",AB116*_xlfn.XLOOKUP(Q116,DATA!$B$24:$B$25,DATA!$C$24:$C$25,"error",0,1)/1000)</f>
        <v>0</v>
      </c>
      <c r="AL116" s="47">
        <f t="shared" si="54"/>
        <v>10.453969778873422</v>
      </c>
      <c r="AM116" s="47">
        <f t="shared" si="55"/>
        <v>8.0369204720973713</v>
      </c>
      <c r="AN116" s="47">
        <f t="shared" si="75"/>
        <v>1.8742598339515271</v>
      </c>
      <c r="AO116" s="47">
        <f t="shared" si="76"/>
        <v>0.68255070416484798</v>
      </c>
      <c r="AP116" s="47">
        <f t="shared" si="77"/>
        <v>0.27061495003747776</v>
      </c>
      <c r="AQ116" s="47">
        <f t="shared" si="78"/>
        <v>0.10646183781942294</v>
      </c>
      <c r="AR116" s="47">
        <f t="shared" si="79"/>
        <v>0</v>
      </c>
      <c r="AS116" s="47">
        <f t="shared" si="80"/>
        <v>1.0596274920217486</v>
      </c>
      <c r="AT116" s="47">
        <f t="shared" si="81"/>
        <v>0.81463234192977851</v>
      </c>
      <c r="AU116" s="47">
        <f t="shared" si="82"/>
        <v>0.10193431397151438</v>
      </c>
      <c r="AV116" s="47">
        <f t="shared" si="83"/>
        <v>3.7121500722304454E-2</v>
      </c>
      <c r="AW116" s="47">
        <f t="shared" si="84"/>
        <v>1.471778287237166E-2</v>
      </c>
      <c r="AX116" s="47">
        <f t="shared" si="85"/>
        <v>5.7900800122199945E-3</v>
      </c>
      <c r="AY116" s="47">
        <f t="shared" si="86"/>
        <v>0</v>
      </c>
      <c r="AZ116" s="47">
        <f t="shared" si="87"/>
        <v>5.7629363606896106E-2</v>
      </c>
      <c r="BA116" s="47">
        <f t="shared" si="88"/>
        <v>4.4304950364618276E-2</v>
      </c>
      <c r="BB116" s="23">
        <f>IF(V116&gt;0,J116*DATA!$C$4,0)</f>
        <v>85468.5</v>
      </c>
      <c r="BC116" s="23">
        <f>IF(X116&gt;0,N116*_xlfn.XLOOKUP(Burgas!O116,DATA!$B$5:$B$6,DATA!$C$5:$C$6,"error",0,1),0)</f>
        <v>15125.04</v>
      </c>
      <c r="BD116" s="23">
        <f>IF(Z116&gt;0,(L116-M116)*DATA!$C$7,"0,00 ")</f>
        <v>22215.000000000004</v>
      </c>
      <c r="BE116" s="23">
        <f>IF(G116="basement",D116*DATA!$C$8,IF(G116="ground",0,"error"))</f>
        <v>0</v>
      </c>
      <c r="BF116" s="23">
        <f t="shared" si="89"/>
        <v>122808.54000000001</v>
      </c>
      <c r="BG116" s="23">
        <v>1.48</v>
      </c>
      <c r="BH116" s="23">
        <v>2.0624025250649836</v>
      </c>
      <c r="BI116" s="23">
        <f t="shared" si="90"/>
        <v>0.56999999999999995</v>
      </c>
      <c r="BJ116" s="23">
        <v>2.33</v>
      </c>
      <c r="BK116" s="23">
        <f t="shared" si="91"/>
        <v>0.21630769230769231</v>
      </c>
      <c r="BL116" s="23">
        <f t="shared" si="92"/>
        <v>0.23928112965340181</v>
      </c>
      <c r="BM116" s="5">
        <v>1.1000000000000001</v>
      </c>
      <c r="BN116" s="5">
        <f t="shared" si="93"/>
        <v>0.56999999999999995</v>
      </c>
      <c r="BO116" s="50"/>
      <c r="BP116" s="48">
        <f t="shared" si="56"/>
        <v>6677.2250000000004</v>
      </c>
      <c r="BQ116" s="51">
        <f t="shared" si="57"/>
        <v>7</v>
      </c>
      <c r="BR116" s="47">
        <f t="shared" si="94"/>
        <v>2136.712</v>
      </c>
      <c r="BS116" s="46">
        <f t="shared" si="58"/>
        <v>22.25</v>
      </c>
      <c r="BT116" s="46">
        <f t="shared" si="95"/>
        <v>5341.7800000000007</v>
      </c>
      <c r="BU116" s="46">
        <f t="shared" si="59"/>
        <v>119.77281426249999</v>
      </c>
      <c r="BV116" s="46">
        <f t="shared" si="60"/>
        <v>76.155052608653861</v>
      </c>
      <c r="BW116" s="46">
        <f t="shared" si="61"/>
        <v>102.47942005943518</v>
      </c>
      <c r="BX116" s="46">
        <f t="shared" si="62"/>
        <v>112.9694705125</v>
      </c>
      <c r="BY116" s="46">
        <f t="shared" si="63"/>
        <v>119.77281426249999</v>
      </c>
      <c r="BZ116" s="46">
        <f t="shared" si="96"/>
        <v>138026.19115610499</v>
      </c>
      <c r="CA116" s="46">
        <f t="shared" si="96"/>
        <v>87761.082626212723</v>
      </c>
      <c r="CB116" s="46">
        <f t="shared" si="96"/>
        <v>118097.28367649311</v>
      </c>
      <c r="CC116" s="46">
        <f t="shared" si="96"/>
        <v>130186.017818605</v>
      </c>
      <c r="CD116" s="46">
        <f t="shared" si="96"/>
        <v>138026.19115610499</v>
      </c>
    </row>
    <row r="117" spans="1:82" s="54" customFormat="1" ht="15" customHeight="1" x14ac:dyDescent="0.35">
      <c r="A117" s="39">
        <v>114</v>
      </c>
      <c r="B117" s="40" t="s">
        <v>125</v>
      </c>
      <c r="C117" s="40" t="s">
        <v>239</v>
      </c>
      <c r="D117" s="41">
        <v>194.3</v>
      </c>
      <c r="E117" s="41">
        <f t="shared" si="64"/>
        <v>1088.0800000000002</v>
      </c>
      <c r="F117" s="41">
        <v>57.2</v>
      </c>
      <c r="G117" s="42" t="s">
        <v>118</v>
      </c>
      <c r="H117" s="43">
        <v>7</v>
      </c>
      <c r="I117" s="44">
        <v>22.25</v>
      </c>
      <c r="J117" s="41">
        <f t="shared" si="65"/>
        <v>1043.6000000000001</v>
      </c>
      <c r="K117" s="42" t="s">
        <v>120</v>
      </c>
      <c r="L117" s="44">
        <v>229.1</v>
      </c>
      <c r="M117" s="44">
        <v>126.1</v>
      </c>
      <c r="N117" s="41">
        <v>204.01500000000001</v>
      </c>
      <c r="O117" s="45" t="s">
        <v>69</v>
      </c>
      <c r="P117" s="45" t="s">
        <v>120</v>
      </c>
      <c r="Q117" s="45" t="s">
        <v>122</v>
      </c>
      <c r="R117" s="45" t="s">
        <v>864</v>
      </c>
      <c r="S117" s="46">
        <f t="shared" si="66"/>
        <v>100171.183935515</v>
      </c>
      <c r="T117" s="46">
        <f t="shared" si="49"/>
        <v>92.062333592672402</v>
      </c>
      <c r="U117" s="47">
        <f t="shared" si="67"/>
        <v>60277.148448561151</v>
      </c>
      <c r="V117" s="47">
        <f t="shared" si="50"/>
        <v>39894.03548695385</v>
      </c>
      <c r="W117" s="47">
        <f t="shared" si="68"/>
        <v>87268.195853913581</v>
      </c>
      <c r="X117" s="47">
        <f t="shared" si="51"/>
        <v>12902.988081601419</v>
      </c>
      <c r="Y117" s="48">
        <f t="shared" si="69"/>
        <v>94718.531310515013</v>
      </c>
      <c r="Z117" s="47">
        <f t="shared" si="52"/>
        <v>5452.6526249999879</v>
      </c>
      <c r="AA117" s="48">
        <f t="shared" si="70"/>
        <v>100171.183935515</v>
      </c>
      <c r="AB117" s="47">
        <f t="shared" si="53"/>
        <v>0</v>
      </c>
      <c r="AC117" s="47">
        <f t="shared" si="71"/>
        <v>58249.676193555257</v>
      </c>
      <c r="AD117" s="47">
        <f t="shared" si="72"/>
        <v>41921.507741959744</v>
      </c>
      <c r="AE117" s="47">
        <f t="shared" si="73"/>
        <v>38.52796461837341</v>
      </c>
      <c r="AF117" s="49">
        <f t="shared" si="74"/>
        <v>0.58150132508220498</v>
      </c>
      <c r="AG117" s="47">
        <f>IF(ISBLANK($D117),"",S117*_xlfn.XLOOKUP(Q117,DATA!$B$24:$B$25,DATA!$C$24:$C$25,"error",0,1)/1000)</f>
        <v>13.419586188294884</v>
      </c>
      <c r="AH117" s="47">
        <f>IF(ISBLANK($D117),"",V117*_xlfn.XLOOKUP(Q117,DATA!$B$24:$B$25,DATA!$C$24:$C$25,"error",0,1)/1000)</f>
        <v>5.3444656095979637</v>
      </c>
      <c r="AI117" s="47">
        <f>IF(ISBLANK($D117),"",X117*_xlfn.XLOOKUP(Q117,DATA!$B$24:$B$25,DATA!$C$24:$C$25,"error",0,1)/1000)</f>
        <v>1.7285685747615669</v>
      </c>
      <c r="AJ117" s="47">
        <f>IF(ISBLANK($D117),"",Z117*_xlfn.XLOOKUP(Q117,DATA!$B$24:$B$25,DATA!$C$24:$C$25,"error",0,1)/1000)</f>
        <v>0.73047296618880175</v>
      </c>
      <c r="AK117" s="47">
        <f>IF(ISBLANK($D117),"",AB117*_xlfn.XLOOKUP(Q117,DATA!$B$24:$B$25,DATA!$C$24:$C$25,"error",0,1)/1000)</f>
        <v>0</v>
      </c>
      <c r="AL117" s="47">
        <f t="shared" si="54"/>
        <v>7.8035071505483318</v>
      </c>
      <c r="AM117" s="47">
        <f t="shared" si="55"/>
        <v>5.6160790377465526</v>
      </c>
      <c r="AN117" s="47">
        <f t="shared" si="75"/>
        <v>1.3602260918535971</v>
      </c>
      <c r="AO117" s="47">
        <f t="shared" si="76"/>
        <v>0.54172173919418654</v>
      </c>
      <c r="AP117" s="47">
        <f t="shared" si="77"/>
        <v>0.17520987934782373</v>
      </c>
      <c r="AQ117" s="47">
        <f t="shared" si="78"/>
        <v>7.4041656282245474E-2</v>
      </c>
      <c r="AR117" s="47">
        <f t="shared" si="79"/>
        <v>0</v>
      </c>
      <c r="AS117" s="47">
        <f t="shared" si="80"/>
        <v>0.79097327482425583</v>
      </c>
      <c r="AT117" s="47">
        <f t="shared" si="81"/>
        <v>0.56925281702934127</v>
      </c>
      <c r="AU117" s="47">
        <f t="shared" si="82"/>
        <v>7.3977850353291214E-2</v>
      </c>
      <c r="AV117" s="47">
        <f t="shared" si="83"/>
        <v>2.9462315121908101E-2</v>
      </c>
      <c r="AW117" s="47">
        <f t="shared" si="84"/>
        <v>9.5290410266638172E-3</v>
      </c>
      <c r="AX117" s="47">
        <f t="shared" si="85"/>
        <v>4.026861858599992E-3</v>
      </c>
      <c r="AY117" s="47">
        <f t="shared" si="86"/>
        <v>0</v>
      </c>
      <c r="AZ117" s="47">
        <f t="shared" si="87"/>
        <v>4.3018218007171913E-2</v>
      </c>
      <c r="BA117" s="47">
        <f t="shared" si="88"/>
        <v>3.0959632346119301E-2</v>
      </c>
      <c r="BB117" s="23">
        <f>IF(V117&gt;0,J117*DATA!$C$4,0)</f>
        <v>67834.000000000015</v>
      </c>
      <c r="BC117" s="23">
        <f>IF(X117&gt;0,N117*_xlfn.XLOOKUP(Burgas!O117,DATA!$B$5:$B$6,DATA!$C$5:$C$6,"error",0,1),0)</f>
        <v>9792.7200000000012</v>
      </c>
      <c r="BD117" s="23">
        <f>IF(Z117&gt;0,(L117-M117)*DATA!$C$7,"0,00 ")</f>
        <v>15450</v>
      </c>
      <c r="BE117" s="23">
        <f>IF(G117="basement",D117*DATA!$C$8,IF(G117="ground",0,"error"))</f>
        <v>0</v>
      </c>
      <c r="BF117" s="23">
        <f t="shared" si="89"/>
        <v>93076.720000000016</v>
      </c>
      <c r="BG117" s="23">
        <v>1.48</v>
      </c>
      <c r="BH117" s="23">
        <v>1.8867743343518115</v>
      </c>
      <c r="BI117" s="23">
        <f t="shared" si="90"/>
        <v>0.56999999999999995</v>
      </c>
      <c r="BJ117" s="23">
        <v>2.33</v>
      </c>
      <c r="BK117" s="23">
        <f t="shared" si="91"/>
        <v>0.21630769230769231</v>
      </c>
      <c r="BL117" s="23">
        <f t="shared" si="92"/>
        <v>0.23928112965340181</v>
      </c>
      <c r="BM117" s="5">
        <v>1.1000000000000001</v>
      </c>
      <c r="BN117" s="5">
        <f t="shared" si="93"/>
        <v>0.56999999999999995</v>
      </c>
      <c r="BO117" s="50"/>
      <c r="BP117" s="48">
        <f t="shared" si="56"/>
        <v>4323.1750000000002</v>
      </c>
      <c r="BQ117" s="51">
        <f t="shared" si="57"/>
        <v>7</v>
      </c>
      <c r="BR117" s="47">
        <f t="shared" si="94"/>
        <v>1383.4160000000002</v>
      </c>
      <c r="BS117" s="46">
        <f t="shared" si="58"/>
        <v>22.25</v>
      </c>
      <c r="BT117" s="46">
        <f t="shared" si="95"/>
        <v>3458.5400000000004</v>
      </c>
      <c r="BU117" s="46">
        <f t="shared" si="59"/>
        <v>86.923970787499997</v>
      </c>
      <c r="BV117" s="46">
        <f t="shared" si="60"/>
        <v>52.305751864423073</v>
      </c>
      <c r="BW117" s="46">
        <f t="shared" si="61"/>
        <v>75.727348016238778</v>
      </c>
      <c r="BX117" s="46">
        <f t="shared" si="62"/>
        <v>82.192408287500001</v>
      </c>
      <c r="BY117" s="46">
        <f t="shared" si="63"/>
        <v>86.923970787499997</v>
      </c>
      <c r="BZ117" s="46">
        <f t="shared" si="96"/>
        <v>100171.183935515</v>
      </c>
      <c r="CA117" s="46">
        <f t="shared" si="96"/>
        <v>60277.148448561151</v>
      </c>
      <c r="CB117" s="46">
        <f t="shared" si="96"/>
        <v>87268.195853913581</v>
      </c>
      <c r="CC117" s="46">
        <f t="shared" si="96"/>
        <v>94718.531310515013</v>
      </c>
      <c r="CD117" s="46">
        <f t="shared" si="96"/>
        <v>100171.183935515</v>
      </c>
    </row>
    <row r="118" spans="1:82" s="54" customFormat="1" ht="15" customHeight="1" x14ac:dyDescent="0.35">
      <c r="A118" s="39">
        <v>115</v>
      </c>
      <c r="B118" s="40" t="s">
        <v>125</v>
      </c>
      <c r="C118" s="40" t="s">
        <v>240</v>
      </c>
      <c r="D118" s="41">
        <v>155.6</v>
      </c>
      <c r="E118" s="41">
        <f t="shared" si="64"/>
        <v>871.36</v>
      </c>
      <c r="F118" s="41">
        <v>50.8</v>
      </c>
      <c r="G118" s="42" t="s">
        <v>118</v>
      </c>
      <c r="H118" s="43">
        <v>7</v>
      </c>
      <c r="I118" s="44">
        <v>22.25</v>
      </c>
      <c r="J118" s="41">
        <f t="shared" si="65"/>
        <v>915.5</v>
      </c>
      <c r="K118" s="42" t="s">
        <v>121</v>
      </c>
      <c r="L118" s="44">
        <v>214.8</v>
      </c>
      <c r="M118" s="44">
        <v>204.1</v>
      </c>
      <c r="N118" s="41">
        <v>163.38</v>
      </c>
      <c r="O118" s="45" t="s">
        <v>69</v>
      </c>
      <c r="P118" s="45" t="s">
        <v>121</v>
      </c>
      <c r="Q118" s="45" t="s">
        <v>122</v>
      </c>
      <c r="R118" s="45" t="s">
        <v>864</v>
      </c>
      <c r="S118" s="46">
        <f t="shared" si="66"/>
        <v>36540.434837480003</v>
      </c>
      <c r="T118" s="46">
        <f t="shared" si="49"/>
        <v>41.934946333868901</v>
      </c>
      <c r="U118" s="47">
        <f t="shared" si="67"/>
        <v>36540.434837480003</v>
      </c>
      <c r="V118" s="47">
        <f t="shared" si="50"/>
        <v>0</v>
      </c>
      <c r="W118" s="47">
        <f t="shared" si="68"/>
        <v>36048.910292693712</v>
      </c>
      <c r="X118" s="47">
        <f t="shared" si="51"/>
        <v>491.52454478629079</v>
      </c>
      <c r="Y118" s="48">
        <f t="shared" si="69"/>
        <v>35973.994224980008</v>
      </c>
      <c r="Z118" s="47">
        <f t="shared" si="52"/>
        <v>566.44061249999504</v>
      </c>
      <c r="AA118" s="48">
        <f t="shared" si="70"/>
        <v>36540.434837480003</v>
      </c>
      <c r="AB118" s="47">
        <f t="shared" si="53"/>
        <v>0</v>
      </c>
      <c r="AC118" s="47">
        <f t="shared" si="71"/>
        <v>1057.9651572862858</v>
      </c>
      <c r="AD118" s="47">
        <f t="shared" si="72"/>
        <v>35482.469680193717</v>
      </c>
      <c r="AE118" s="47">
        <f t="shared" si="73"/>
        <v>40.720792416674755</v>
      </c>
      <c r="AF118" s="49">
        <f t="shared" si="74"/>
        <v>2.8953272230934579E-2</v>
      </c>
      <c r="AG118" s="47">
        <f>IF(ISBLANK($D118),"",S118*_xlfn.XLOOKUP(Q118,DATA!$B$24:$B$25,DATA!$C$24:$C$25,"error",0,1)/1000)</f>
        <v>4.8951953585274843</v>
      </c>
      <c r="AH118" s="47">
        <f>IF(ISBLANK($D118),"",V118*_xlfn.XLOOKUP(Q118,DATA!$B$24:$B$25,DATA!$C$24:$C$25,"error",0,1)/1000)</f>
        <v>0</v>
      </c>
      <c r="AI118" s="47">
        <f>IF(ISBLANK($D118),"",X118*_xlfn.XLOOKUP(Q118,DATA!$B$24:$B$25,DATA!$C$24:$C$25,"error",0,1)/1000)</f>
        <v>6.5847839001965239E-2</v>
      </c>
      <c r="AJ118" s="47">
        <f>IF(ISBLANK($D118),"",Z118*_xlfn.XLOOKUP(Q118,DATA!$B$24:$B$25,DATA!$C$24:$C$25,"error",0,1)/1000)</f>
        <v>7.5884084837088625E-2</v>
      </c>
      <c r="AK118" s="47">
        <f>IF(ISBLANK($D118),"",AB118*_xlfn.XLOOKUP(Q118,DATA!$B$24:$B$25,DATA!$C$24:$C$25,"error",0,1)/1000)</f>
        <v>0</v>
      </c>
      <c r="AL118" s="47">
        <f t="shared" si="54"/>
        <v>0.14173192383905386</v>
      </c>
      <c r="AM118" s="47">
        <f t="shared" si="55"/>
        <v>4.7534634346884301</v>
      </c>
      <c r="AN118" s="47">
        <f t="shared" si="75"/>
        <v>0.49618314290477811</v>
      </c>
      <c r="AO118" s="47">
        <f t="shared" si="76"/>
        <v>0</v>
      </c>
      <c r="AP118" s="47">
        <f t="shared" si="77"/>
        <v>6.6744195719516961E-3</v>
      </c>
      <c r="AQ118" s="47">
        <f t="shared" si="78"/>
        <v>7.6917060409710811E-3</v>
      </c>
      <c r="AR118" s="47">
        <f t="shared" si="79"/>
        <v>0</v>
      </c>
      <c r="AS118" s="47">
        <f t="shared" si="80"/>
        <v>1.4366125612922777E-2</v>
      </c>
      <c r="AT118" s="47">
        <f t="shared" si="81"/>
        <v>0.48181701729185533</v>
      </c>
      <c r="AU118" s="47">
        <f t="shared" si="82"/>
        <v>2.6985633133690956E-2</v>
      </c>
      <c r="AV118" s="47">
        <f t="shared" si="83"/>
        <v>0</v>
      </c>
      <c r="AW118" s="47">
        <f t="shared" si="84"/>
        <v>3.629978981038871E-4</v>
      </c>
      <c r="AX118" s="47">
        <f t="shared" si="85"/>
        <v>4.1832448433999652E-4</v>
      </c>
      <c r="AY118" s="47">
        <f t="shared" si="86"/>
        <v>0</v>
      </c>
      <c r="AZ118" s="47">
        <f t="shared" si="87"/>
        <v>7.8132238244388362E-4</v>
      </c>
      <c r="BA118" s="47">
        <f t="shared" si="88"/>
        <v>2.6204310751247073E-2</v>
      </c>
      <c r="BB118" s="23">
        <f>IF(V118&gt;0,J118*DATA!$C$4,0)</f>
        <v>0</v>
      </c>
      <c r="BC118" s="23">
        <f>IF(X118&gt;0,N118*_xlfn.XLOOKUP(Burgas!O118,DATA!$B$5:$B$6,DATA!$C$5:$C$6,"error",0,1),0)</f>
        <v>7842.24</v>
      </c>
      <c r="BD118" s="23">
        <f>IF(Z118&gt;0,(L118-M118)*DATA!$C$7,"0,00 ")</f>
        <v>1605.0000000000025</v>
      </c>
      <c r="BE118" s="23">
        <f>IF(G118="basement",D118*DATA!$C$8,IF(G118="ground",0,"error"))</f>
        <v>0</v>
      </c>
      <c r="BF118" s="23">
        <f t="shared" si="89"/>
        <v>9447.2400000000016</v>
      </c>
      <c r="BG118" s="23">
        <v>0.25</v>
      </c>
      <c r="BH118" s="23">
        <v>1.1871741154562387</v>
      </c>
      <c r="BI118" s="23">
        <f t="shared" si="90"/>
        <v>0.56999999999999995</v>
      </c>
      <c r="BJ118" s="23">
        <v>0.22</v>
      </c>
      <c r="BK118" s="23">
        <f t="shared" si="91"/>
        <v>0.25</v>
      </c>
      <c r="BL118" s="23">
        <f t="shared" si="92"/>
        <v>0.12054794520547943</v>
      </c>
      <c r="BM118" s="5">
        <v>1.1000000000000001</v>
      </c>
      <c r="BN118" s="5">
        <f t="shared" si="93"/>
        <v>0.56999999999999995</v>
      </c>
      <c r="BO118" s="50"/>
      <c r="BP118" s="48">
        <f t="shared" si="56"/>
        <v>3462.1</v>
      </c>
      <c r="BQ118" s="51">
        <f t="shared" si="57"/>
        <v>7</v>
      </c>
      <c r="BR118" s="47">
        <f t="shared" si="94"/>
        <v>1107.8720000000001</v>
      </c>
      <c r="BS118" s="46">
        <f t="shared" si="58"/>
        <v>22.25</v>
      </c>
      <c r="BT118" s="46">
        <f t="shared" si="95"/>
        <v>2769.6800000000003</v>
      </c>
      <c r="BU118" s="46">
        <f t="shared" si="59"/>
        <v>31.708117700000003</v>
      </c>
      <c r="BV118" s="46">
        <f t="shared" si="60"/>
        <v>31.708117700000003</v>
      </c>
      <c r="BW118" s="46">
        <f t="shared" si="61"/>
        <v>31.281595186301377</v>
      </c>
      <c r="BX118" s="46">
        <f t="shared" si="62"/>
        <v>31.216586450000001</v>
      </c>
      <c r="BY118" s="46">
        <f t="shared" si="63"/>
        <v>31.708117700000003</v>
      </c>
      <c r="BZ118" s="46">
        <f t="shared" si="96"/>
        <v>36540.434837480003</v>
      </c>
      <c r="CA118" s="46">
        <f t="shared" si="96"/>
        <v>36540.434837480003</v>
      </c>
      <c r="CB118" s="46">
        <f t="shared" si="96"/>
        <v>36048.910292693712</v>
      </c>
      <c r="CC118" s="46">
        <f t="shared" si="96"/>
        <v>35973.994224980008</v>
      </c>
      <c r="CD118" s="46">
        <f t="shared" si="96"/>
        <v>36540.434837480003</v>
      </c>
    </row>
    <row r="119" spans="1:82" s="54" customFormat="1" ht="15" customHeight="1" x14ac:dyDescent="0.35">
      <c r="A119" s="39">
        <v>116</v>
      </c>
      <c r="B119" s="40" t="s">
        <v>125</v>
      </c>
      <c r="C119" s="40" t="s">
        <v>241</v>
      </c>
      <c r="D119" s="41">
        <v>544.20000000000005</v>
      </c>
      <c r="E119" s="41">
        <f t="shared" si="64"/>
        <v>2612.1600000000003</v>
      </c>
      <c r="F119" s="41">
        <v>95.6</v>
      </c>
      <c r="G119" s="42" t="s">
        <v>118</v>
      </c>
      <c r="H119" s="43">
        <v>6</v>
      </c>
      <c r="I119" s="44">
        <v>20.5</v>
      </c>
      <c r="J119" s="41">
        <f t="shared" si="65"/>
        <v>1587.4</v>
      </c>
      <c r="K119" s="42" t="s">
        <v>121</v>
      </c>
      <c r="L119" s="44">
        <v>372.4</v>
      </c>
      <c r="M119" s="44">
        <v>335.2</v>
      </c>
      <c r="N119" s="41">
        <v>571.41000000000008</v>
      </c>
      <c r="O119" s="45" t="s">
        <v>69</v>
      </c>
      <c r="P119" s="45" t="s">
        <v>121</v>
      </c>
      <c r="Q119" s="45" t="s">
        <v>122</v>
      </c>
      <c r="R119" s="45" t="s">
        <v>864</v>
      </c>
      <c r="S119" s="46">
        <f t="shared" si="66"/>
        <v>97745.564432460014</v>
      </c>
      <c r="T119" s="46">
        <f t="shared" si="49"/>
        <v>37.419440016101618</v>
      </c>
      <c r="U119" s="47">
        <f t="shared" si="67"/>
        <v>97745.564432460014</v>
      </c>
      <c r="V119" s="47">
        <f t="shared" si="50"/>
        <v>0</v>
      </c>
      <c r="W119" s="47">
        <f t="shared" si="68"/>
        <v>96026.492084949059</v>
      </c>
      <c r="X119" s="47">
        <f t="shared" si="51"/>
        <v>1719.0723475109553</v>
      </c>
      <c r="Y119" s="48">
        <f t="shared" si="69"/>
        <v>95776.256882460017</v>
      </c>
      <c r="Z119" s="47">
        <f t="shared" si="52"/>
        <v>1969.3075499999977</v>
      </c>
      <c r="AA119" s="48">
        <f t="shared" si="70"/>
        <v>97745.564432460014</v>
      </c>
      <c r="AB119" s="47">
        <f t="shared" si="53"/>
        <v>0</v>
      </c>
      <c r="AC119" s="47">
        <f t="shared" si="71"/>
        <v>3688.379897510953</v>
      </c>
      <c r="AD119" s="47">
        <f t="shared" si="72"/>
        <v>94057.184534949061</v>
      </c>
      <c r="AE119" s="47">
        <f t="shared" si="73"/>
        <v>36.007436196461569</v>
      </c>
      <c r="AF119" s="49">
        <f t="shared" si="74"/>
        <v>3.7734498940456218E-2</v>
      </c>
      <c r="AG119" s="47">
        <f>IF(ISBLANK($D119),"",S119*_xlfn.XLOOKUP(Q119,DATA!$B$24:$B$25,DATA!$C$24:$C$25,"error",0,1)/1000)</f>
        <v>13.094634353821112</v>
      </c>
      <c r="AH119" s="47">
        <f>IF(ISBLANK($D119),"",V119*_xlfn.XLOOKUP(Q119,DATA!$B$24:$B$25,DATA!$C$24:$C$25,"error",0,1)/1000)</f>
        <v>0</v>
      </c>
      <c r="AI119" s="47">
        <f>IF(ISBLANK($D119),"",X119*_xlfn.XLOOKUP(Q119,DATA!$B$24:$B$25,DATA!$C$24:$C$25,"error",0,1)/1000)</f>
        <v>0.23029816185649216</v>
      </c>
      <c r="AJ119" s="47">
        <f>IF(ISBLANK($D119),"",Z119*_xlfn.XLOOKUP(Q119,DATA!$B$24:$B$25,DATA!$C$24:$C$25,"error",0,1)/1000)</f>
        <v>0.26382130429343159</v>
      </c>
      <c r="AK119" s="47">
        <f>IF(ISBLANK($D119),"",AB119*_xlfn.XLOOKUP(Q119,DATA!$B$24:$B$25,DATA!$C$24:$C$25,"error",0,1)/1000)</f>
        <v>0</v>
      </c>
      <c r="AL119" s="47">
        <f t="shared" si="54"/>
        <v>0.49411946614992375</v>
      </c>
      <c r="AM119" s="47">
        <f t="shared" si="55"/>
        <v>12.600514887671189</v>
      </c>
      <c r="AN119" s="47">
        <f t="shared" si="75"/>
        <v>1.3272885662365661</v>
      </c>
      <c r="AO119" s="47">
        <f t="shared" si="76"/>
        <v>0</v>
      </c>
      <c r="AP119" s="47">
        <f t="shared" si="77"/>
        <v>2.3343310610900923E-2</v>
      </c>
      <c r="AQ119" s="47">
        <f t="shared" si="78"/>
        <v>2.674125838543237E-2</v>
      </c>
      <c r="AR119" s="47">
        <f t="shared" si="79"/>
        <v>0</v>
      </c>
      <c r="AS119" s="47">
        <f t="shared" si="80"/>
        <v>5.0084568996333297E-2</v>
      </c>
      <c r="AT119" s="47">
        <f t="shared" si="81"/>
        <v>1.2772039972402327</v>
      </c>
      <c r="AU119" s="47">
        <f t="shared" si="82"/>
        <v>7.2186495698577935E-2</v>
      </c>
      <c r="AV119" s="47">
        <f t="shared" si="83"/>
        <v>0</v>
      </c>
      <c r="AW119" s="47">
        <f t="shared" si="84"/>
        <v>1.269559486813234E-3</v>
      </c>
      <c r="AX119" s="47">
        <f t="shared" si="85"/>
        <v>1.4543617586399988E-3</v>
      </c>
      <c r="AY119" s="47">
        <f t="shared" si="86"/>
        <v>0</v>
      </c>
      <c r="AZ119" s="47">
        <f t="shared" si="87"/>
        <v>2.7239212454532331E-3</v>
      </c>
      <c r="BA119" s="47">
        <f t="shared" si="88"/>
        <v>6.9462574453124704E-2</v>
      </c>
      <c r="BB119" s="23">
        <f>IF(V119&gt;0,J119*DATA!$C$4,0)</f>
        <v>0</v>
      </c>
      <c r="BC119" s="23">
        <f>IF(X119&gt;0,N119*_xlfn.XLOOKUP(Burgas!O119,DATA!$B$5:$B$6,DATA!$C$5:$C$6,"error",0,1),0)</f>
        <v>27427.680000000004</v>
      </c>
      <c r="BD119" s="23">
        <f>IF(Z119&gt;0,(L119-M119)*DATA!$C$7,"0,00 ")</f>
        <v>5579.9999999999982</v>
      </c>
      <c r="BE119" s="23">
        <f>IF(G119="basement",D119*DATA!$C$8,IF(G119="ground",0,"error"))</f>
        <v>0</v>
      </c>
      <c r="BF119" s="23">
        <f t="shared" si="89"/>
        <v>33007.68</v>
      </c>
      <c r="BG119" s="23">
        <v>0.25</v>
      </c>
      <c r="BH119" s="23">
        <v>1.2748120300751882</v>
      </c>
      <c r="BI119" s="23">
        <f t="shared" si="90"/>
        <v>0.56999999999999995</v>
      </c>
      <c r="BJ119" s="23">
        <v>0.22</v>
      </c>
      <c r="BK119" s="23">
        <f t="shared" si="91"/>
        <v>0.25</v>
      </c>
      <c r="BL119" s="23">
        <f t="shared" si="92"/>
        <v>0.12054794520547943</v>
      </c>
      <c r="BM119" s="5">
        <v>1.1000000000000001</v>
      </c>
      <c r="BN119" s="5">
        <f t="shared" si="93"/>
        <v>0.56999999999999995</v>
      </c>
      <c r="BO119" s="50"/>
      <c r="BP119" s="48">
        <f t="shared" si="56"/>
        <v>11156.1</v>
      </c>
      <c r="BQ119" s="51">
        <f t="shared" si="57"/>
        <v>6</v>
      </c>
      <c r="BR119" s="47">
        <f t="shared" si="94"/>
        <v>3569.9520000000002</v>
      </c>
      <c r="BS119" s="46">
        <f t="shared" si="58"/>
        <v>20.5</v>
      </c>
      <c r="BT119" s="46">
        <f t="shared" si="95"/>
        <v>8924.880000000001</v>
      </c>
      <c r="BU119" s="46">
        <f t="shared" si="59"/>
        <v>84.819129150000009</v>
      </c>
      <c r="BV119" s="46">
        <f t="shared" si="60"/>
        <v>84.819129150000009</v>
      </c>
      <c r="BW119" s="46">
        <f t="shared" si="61"/>
        <v>83.327396810958916</v>
      </c>
      <c r="BX119" s="46">
        <f t="shared" si="62"/>
        <v>83.110254150000003</v>
      </c>
      <c r="BY119" s="46">
        <f t="shared" si="63"/>
        <v>84.819129150000009</v>
      </c>
      <c r="BZ119" s="46">
        <f t="shared" si="96"/>
        <v>97745.564432460014</v>
      </c>
      <c r="CA119" s="46">
        <f t="shared" si="96"/>
        <v>97745.564432460014</v>
      </c>
      <c r="CB119" s="46">
        <f t="shared" si="96"/>
        <v>96026.492084949059</v>
      </c>
      <c r="CC119" s="46">
        <f t="shared" si="96"/>
        <v>95776.256882460017</v>
      </c>
      <c r="CD119" s="46">
        <f t="shared" si="96"/>
        <v>97745.564432460014</v>
      </c>
    </row>
    <row r="120" spans="1:82" s="54" customFormat="1" ht="15" customHeight="1" x14ac:dyDescent="0.35">
      <c r="A120" s="39">
        <v>117</v>
      </c>
      <c r="B120" s="40" t="s">
        <v>125</v>
      </c>
      <c r="C120" s="40" t="s">
        <v>242</v>
      </c>
      <c r="D120" s="41">
        <v>324.89999999999998</v>
      </c>
      <c r="E120" s="41">
        <f t="shared" si="64"/>
        <v>1299.6000000000001</v>
      </c>
      <c r="F120" s="41">
        <v>75.8</v>
      </c>
      <c r="G120" s="42" t="s">
        <v>118</v>
      </c>
      <c r="H120" s="43">
        <v>5</v>
      </c>
      <c r="I120" s="44">
        <v>17.5</v>
      </c>
      <c r="J120" s="41">
        <f t="shared" si="65"/>
        <v>1087.7</v>
      </c>
      <c r="K120" s="42" t="s">
        <v>121</v>
      </c>
      <c r="L120" s="44">
        <v>238.8</v>
      </c>
      <c r="M120" s="44">
        <v>238.8</v>
      </c>
      <c r="N120" s="41">
        <v>324.89999999999998</v>
      </c>
      <c r="O120" s="45" t="s">
        <v>70</v>
      </c>
      <c r="P120" s="45" t="s">
        <v>121</v>
      </c>
      <c r="Q120" s="45" t="s">
        <v>122</v>
      </c>
      <c r="R120" s="45" t="s">
        <v>864</v>
      </c>
      <c r="S120" s="46">
        <f t="shared" si="66"/>
        <v>53234.262400619999</v>
      </c>
      <c r="T120" s="46">
        <f t="shared" si="49"/>
        <v>40.962036319344406</v>
      </c>
      <c r="U120" s="47">
        <f t="shared" si="67"/>
        <v>53234.262400619999</v>
      </c>
      <c r="V120" s="47">
        <f t="shared" si="50"/>
        <v>0</v>
      </c>
      <c r="W120" s="47">
        <f t="shared" si="68"/>
        <v>52241.670294028401</v>
      </c>
      <c r="X120" s="47">
        <f t="shared" si="51"/>
        <v>992.59210659159726</v>
      </c>
      <c r="Y120" s="48">
        <f t="shared" si="69"/>
        <v>53234.262400619999</v>
      </c>
      <c r="Z120" s="47">
        <f t="shared" si="52"/>
        <v>0</v>
      </c>
      <c r="AA120" s="48">
        <f t="shared" si="70"/>
        <v>53234.262400619999</v>
      </c>
      <c r="AB120" s="47">
        <f t="shared" si="53"/>
        <v>0</v>
      </c>
      <c r="AC120" s="47">
        <f t="shared" si="71"/>
        <v>992.59210659159726</v>
      </c>
      <c r="AD120" s="47">
        <f t="shared" si="72"/>
        <v>52241.670294028401</v>
      </c>
      <c r="AE120" s="47">
        <f t="shared" si="73"/>
        <v>40.198268924306248</v>
      </c>
      <c r="AF120" s="49">
        <f t="shared" si="74"/>
        <v>1.8645737948273622E-2</v>
      </c>
      <c r="AG120" s="47">
        <f>IF(ISBLANK($D120),"",S120*_xlfn.XLOOKUP(Q120,DATA!$B$24:$B$25,DATA!$C$24:$C$25,"error",0,1)/1000)</f>
        <v>7.13160955465304</v>
      </c>
      <c r="AH120" s="47">
        <f>IF(ISBLANK($D120),"",V120*_xlfn.XLOOKUP(Q120,DATA!$B$24:$B$25,DATA!$C$24:$C$25,"error",0,1)/1000)</f>
        <v>0</v>
      </c>
      <c r="AI120" s="47">
        <f>IF(ISBLANK($D120),"",X120*_xlfn.XLOOKUP(Q120,DATA!$B$24:$B$25,DATA!$C$24:$C$25,"error",0,1)/1000)</f>
        <v>0.13297412290546509</v>
      </c>
      <c r="AJ120" s="47">
        <f>IF(ISBLANK($D120),"",Z120*_xlfn.XLOOKUP(Q120,DATA!$B$24:$B$25,DATA!$C$24:$C$25,"error",0,1)/1000)</f>
        <v>0</v>
      </c>
      <c r="AK120" s="47">
        <f>IF(ISBLANK($D120),"",AB120*_xlfn.XLOOKUP(Q120,DATA!$B$24:$B$25,DATA!$C$24:$C$25,"error",0,1)/1000)</f>
        <v>0</v>
      </c>
      <c r="AL120" s="47">
        <f t="shared" si="54"/>
        <v>0.13297412290546509</v>
      </c>
      <c r="AM120" s="47">
        <f t="shared" si="55"/>
        <v>6.9986354317475747</v>
      </c>
      <c r="AN120" s="47">
        <f t="shared" si="75"/>
        <v>0.72286889156185308</v>
      </c>
      <c r="AO120" s="47">
        <f t="shared" si="76"/>
        <v>0</v>
      </c>
      <c r="AP120" s="47">
        <f t="shared" si="77"/>
        <v>1.3478423923021352E-2</v>
      </c>
      <c r="AQ120" s="47">
        <f t="shared" si="78"/>
        <v>0</v>
      </c>
      <c r="AR120" s="47">
        <f t="shared" si="79"/>
        <v>0</v>
      </c>
      <c r="AS120" s="47">
        <f t="shared" si="80"/>
        <v>1.3478423923021352E-2</v>
      </c>
      <c r="AT120" s="47">
        <f t="shared" si="81"/>
        <v>0.70939046763883173</v>
      </c>
      <c r="AU120" s="47">
        <f t="shared" si="82"/>
        <v>3.9314263272320751E-2</v>
      </c>
      <c r="AV120" s="47">
        <f t="shared" si="83"/>
        <v>0</v>
      </c>
      <c r="AW120" s="47">
        <f t="shared" si="84"/>
        <v>7.3304345060513183E-4</v>
      </c>
      <c r="AX120" s="47">
        <f t="shared" si="85"/>
        <v>0</v>
      </c>
      <c r="AY120" s="47">
        <f t="shared" si="86"/>
        <v>0</v>
      </c>
      <c r="AZ120" s="47">
        <f t="shared" si="87"/>
        <v>7.3304345060513183E-4</v>
      </c>
      <c r="BA120" s="47">
        <f t="shared" si="88"/>
        <v>3.8581219821715619E-2</v>
      </c>
      <c r="BB120" s="23">
        <f>IF(V120&gt;0,J120*DATA!$C$4,0)</f>
        <v>0</v>
      </c>
      <c r="BC120" s="23">
        <f>IF(X120&gt;0,N120*_xlfn.XLOOKUP(Burgas!O120,DATA!$B$5:$B$6,DATA!$C$5:$C$6,"error",0,1),0)</f>
        <v>27616.499999999996</v>
      </c>
      <c r="BD120" s="23" t="str">
        <f>IF(Z120&gt;0,(L120-M120)*DATA!$C$7,"0,00 ")</f>
        <v xml:space="preserve">0,00 </v>
      </c>
      <c r="BE120" s="23">
        <f>IF(G120="basement",D120*DATA!$C$8,IF(G120="ground",0,"error"))</f>
        <v>0</v>
      </c>
      <c r="BF120" s="23">
        <f t="shared" si="89"/>
        <v>27616.499999999996</v>
      </c>
      <c r="BG120" s="23">
        <v>0.25</v>
      </c>
      <c r="BH120" s="23">
        <v>1.0999999999999999</v>
      </c>
      <c r="BI120" s="23">
        <f t="shared" si="90"/>
        <v>0.56999999999999995</v>
      </c>
      <c r="BJ120" s="23">
        <v>0.21</v>
      </c>
      <c r="BK120" s="23">
        <f t="shared" si="91"/>
        <v>0.25</v>
      </c>
      <c r="BL120" s="23">
        <f t="shared" si="92"/>
        <v>0.10900763358778627</v>
      </c>
      <c r="BM120" s="5">
        <v>1.1000000000000001</v>
      </c>
      <c r="BN120" s="5">
        <f t="shared" si="93"/>
        <v>0.56999999999999995</v>
      </c>
      <c r="BO120" s="50"/>
      <c r="BP120" s="48">
        <f t="shared" si="56"/>
        <v>5685.75</v>
      </c>
      <c r="BQ120" s="51">
        <f t="shared" si="57"/>
        <v>5</v>
      </c>
      <c r="BR120" s="47">
        <f t="shared" si="94"/>
        <v>1819.44</v>
      </c>
      <c r="BS120" s="46">
        <f t="shared" si="58"/>
        <v>17.5</v>
      </c>
      <c r="BT120" s="46">
        <f t="shared" si="95"/>
        <v>4548.6000000000004</v>
      </c>
      <c r="BU120" s="46">
        <f t="shared" si="59"/>
        <v>46.194257549999996</v>
      </c>
      <c r="BV120" s="46">
        <f t="shared" si="60"/>
        <v>46.194257549999996</v>
      </c>
      <c r="BW120" s="46">
        <f t="shared" si="61"/>
        <v>45.332931529007631</v>
      </c>
      <c r="BX120" s="46">
        <f t="shared" si="62"/>
        <v>46.194257549999996</v>
      </c>
      <c r="BY120" s="46">
        <f t="shared" si="63"/>
        <v>46.194257549999996</v>
      </c>
      <c r="BZ120" s="46">
        <f t="shared" si="96"/>
        <v>53234.262400619999</v>
      </c>
      <c r="CA120" s="46">
        <f t="shared" si="96"/>
        <v>53234.262400619999</v>
      </c>
      <c r="CB120" s="46">
        <f t="shared" si="96"/>
        <v>52241.670294028401</v>
      </c>
      <c r="CC120" s="46">
        <f t="shared" si="96"/>
        <v>53234.262400619999</v>
      </c>
      <c r="CD120" s="46">
        <f t="shared" si="96"/>
        <v>53234.262400619999</v>
      </c>
    </row>
    <row r="121" spans="1:82" s="54" customFormat="1" ht="15" customHeight="1" x14ac:dyDescent="0.35">
      <c r="A121" s="39">
        <v>118</v>
      </c>
      <c r="B121" s="40" t="s">
        <v>125</v>
      </c>
      <c r="C121" s="40" t="s">
        <v>243</v>
      </c>
      <c r="D121" s="41">
        <v>538.6</v>
      </c>
      <c r="E121" s="41">
        <f t="shared" si="64"/>
        <v>3016.1600000000003</v>
      </c>
      <c r="F121" s="41">
        <v>94.6</v>
      </c>
      <c r="G121" s="42" t="s">
        <v>119</v>
      </c>
      <c r="H121" s="43">
        <v>7</v>
      </c>
      <c r="I121" s="44">
        <v>22.25</v>
      </c>
      <c r="J121" s="41">
        <f t="shared" si="65"/>
        <v>1705.05</v>
      </c>
      <c r="K121" s="42" t="s">
        <v>120</v>
      </c>
      <c r="L121" s="44">
        <v>399.8</v>
      </c>
      <c r="M121" s="44">
        <v>339.8</v>
      </c>
      <c r="N121" s="41">
        <v>565.53000000000009</v>
      </c>
      <c r="O121" s="45" t="s">
        <v>69</v>
      </c>
      <c r="P121" s="45" t="s">
        <v>120</v>
      </c>
      <c r="Q121" s="45" t="s">
        <v>122</v>
      </c>
      <c r="R121" s="45" t="s">
        <v>864</v>
      </c>
      <c r="S121" s="46">
        <f t="shared" si="66"/>
        <v>207830.65045225</v>
      </c>
      <c r="T121" s="46">
        <f t="shared" si="49"/>
        <v>68.905711385420531</v>
      </c>
      <c r="U121" s="47">
        <f t="shared" si="67"/>
        <v>142651.15140373466</v>
      </c>
      <c r="V121" s="47">
        <f t="shared" si="50"/>
        <v>65179.499048515339</v>
      </c>
      <c r="W121" s="47">
        <f t="shared" si="68"/>
        <v>172063.54092702852</v>
      </c>
      <c r="X121" s="47">
        <f t="shared" si="51"/>
        <v>35767.109525221487</v>
      </c>
      <c r="Y121" s="48">
        <f t="shared" si="69"/>
        <v>204654.34795225001</v>
      </c>
      <c r="Z121" s="47">
        <f t="shared" si="52"/>
        <v>3176.3024999999907</v>
      </c>
      <c r="AA121" s="48">
        <f t="shared" si="70"/>
        <v>202858.78010933698</v>
      </c>
      <c r="AB121" s="47">
        <f t="shared" si="53"/>
        <v>4971.8703429130255</v>
      </c>
      <c r="AC121" s="47">
        <f t="shared" si="71"/>
        <v>109094.78141664984</v>
      </c>
      <c r="AD121" s="47">
        <f t="shared" si="72"/>
        <v>98735.869035600161</v>
      </c>
      <c r="AE121" s="47">
        <f t="shared" si="73"/>
        <v>32.735620469603788</v>
      </c>
      <c r="AF121" s="49">
        <f t="shared" si="74"/>
        <v>0.52492152230315448</v>
      </c>
      <c r="AG121" s="47">
        <f>IF(ISBLANK($D121),"",S121*_xlfn.XLOOKUP(Q121,DATA!$B$24:$B$25,DATA!$C$24:$C$25,"error",0,1)/1000)</f>
        <v>27.842351629873622</v>
      </c>
      <c r="AH121" s="47">
        <f>IF(ISBLANK($D121),"",V121*_xlfn.XLOOKUP(Q121,DATA!$B$24:$B$25,DATA!$C$24:$C$25,"error",0,1)/1000)</f>
        <v>8.7318714906525496</v>
      </c>
      <c r="AI121" s="47">
        <f>IF(ISBLANK($D121),"",X121*_xlfn.XLOOKUP(Q121,DATA!$B$24:$B$25,DATA!$C$24:$C$25,"error",0,1)/1000)</f>
        <v>4.7915956477950656</v>
      </c>
      <c r="AJ121" s="47">
        <f>IF(ISBLANK($D121),"",Z121*_xlfn.XLOOKUP(Q121,DATA!$B$24:$B$25,DATA!$C$24:$C$25,"error",0,1)/1000)</f>
        <v>0.42551823273134048</v>
      </c>
      <c r="AK121" s="47">
        <f>IF(ISBLANK($D121),"",AB121*_xlfn.XLOOKUP(Q121,DATA!$B$24:$B$25,DATA!$C$24:$C$25,"error",0,1)/1000)</f>
        <v>0.66606423087401812</v>
      </c>
      <c r="AL121" s="47">
        <f t="shared" si="54"/>
        <v>14.615049602052974</v>
      </c>
      <c r="AM121" s="47">
        <f t="shared" si="55"/>
        <v>13.227302027820649</v>
      </c>
      <c r="AN121" s="47">
        <f t="shared" si="75"/>
        <v>2.8221356913784752</v>
      </c>
      <c r="AO121" s="47">
        <f t="shared" si="76"/>
        <v>0.88507344903511598</v>
      </c>
      <c r="AP121" s="47">
        <f t="shared" si="77"/>
        <v>0.48568214625186823</v>
      </c>
      <c r="AQ121" s="47">
        <f t="shared" si="78"/>
        <v>4.3131061911987623E-2</v>
      </c>
      <c r="AR121" s="47">
        <f t="shared" si="79"/>
        <v>6.7513106065482581E-2</v>
      </c>
      <c r="AS121" s="47">
        <f t="shared" si="80"/>
        <v>1.4813997632644544</v>
      </c>
      <c r="AT121" s="47">
        <f t="shared" si="81"/>
        <v>1.3407359281140208</v>
      </c>
      <c r="AU121" s="47">
        <f t="shared" si="82"/>
        <v>0.15348590436827886</v>
      </c>
      <c r="AV121" s="47">
        <f t="shared" si="83"/>
        <v>4.8135991183029289E-2</v>
      </c>
      <c r="AW121" s="47">
        <f t="shared" si="84"/>
        <v>2.6414521343083582E-2</v>
      </c>
      <c r="AX121" s="47">
        <f t="shared" si="85"/>
        <v>2.3457447719999942E-3</v>
      </c>
      <c r="AY121" s="47">
        <f t="shared" si="86"/>
        <v>3.6717972749604555E-3</v>
      </c>
      <c r="AZ121" s="47">
        <f t="shared" si="87"/>
        <v>8.0568054573073325E-2</v>
      </c>
      <c r="BA121" s="47">
        <f t="shared" si="88"/>
        <v>7.2917849795205533E-2</v>
      </c>
      <c r="BB121" s="23">
        <f>IF(V121&gt;0,J121*DATA!$C$4,0)</f>
        <v>110828.25</v>
      </c>
      <c r="BC121" s="23">
        <f>IF(X121&gt;0,N121*_xlfn.XLOOKUP(Burgas!O121,DATA!$B$5:$B$6,DATA!$C$5:$C$6,"error",0,1),0)</f>
        <v>27145.440000000002</v>
      </c>
      <c r="BD121" s="23">
        <f>IF(Z121&gt;0,(L121-M121)*DATA!$C$7,"0,00 ")</f>
        <v>9000</v>
      </c>
      <c r="BE121" s="23">
        <f>IF(G121="basement",D121*DATA!$C$8,IF(G121="ground",0,"error"))</f>
        <v>21544</v>
      </c>
      <c r="BF121" s="23">
        <f t="shared" si="89"/>
        <v>168517.69</v>
      </c>
      <c r="BG121" s="23">
        <v>1.48</v>
      </c>
      <c r="BH121" s="23">
        <v>1.3626313156578289</v>
      </c>
      <c r="BI121" s="23">
        <f t="shared" si="90"/>
        <v>0.85</v>
      </c>
      <c r="BJ121" s="23">
        <v>2.33</v>
      </c>
      <c r="BK121" s="23">
        <f t="shared" si="91"/>
        <v>0.21630769230769231</v>
      </c>
      <c r="BL121" s="23">
        <f t="shared" si="92"/>
        <v>0.23928112965340181</v>
      </c>
      <c r="BM121" s="5">
        <v>1.1000000000000001</v>
      </c>
      <c r="BN121" s="5">
        <f t="shared" si="93"/>
        <v>0.40124223602484466</v>
      </c>
      <c r="BO121" s="50"/>
      <c r="BP121" s="48">
        <f t="shared" si="56"/>
        <v>11983.85</v>
      </c>
      <c r="BQ121" s="51">
        <f t="shared" si="57"/>
        <v>7</v>
      </c>
      <c r="BR121" s="47">
        <f t="shared" si="94"/>
        <v>3834.8320000000003</v>
      </c>
      <c r="BS121" s="46">
        <f t="shared" si="58"/>
        <v>22.25</v>
      </c>
      <c r="BT121" s="46">
        <f t="shared" si="95"/>
        <v>9587.08</v>
      </c>
      <c r="BU121" s="46">
        <f t="shared" si="59"/>
        <v>180.34593062499999</v>
      </c>
      <c r="BV121" s="46">
        <f t="shared" si="60"/>
        <v>123.78614318269233</v>
      </c>
      <c r="BW121" s="46">
        <f t="shared" si="61"/>
        <v>149.30886925288831</v>
      </c>
      <c r="BX121" s="46">
        <f t="shared" si="62"/>
        <v>177.589680625</v>
      </c>
      <c r="BY121" s="46">
        <f t="shared" si="63"/>
        <v>176.03156899456522</v>
      </c>
      <c r="BZ121" s="46">
        <f t="shared" si="96"/>
        <v>207830.65045225</v>
      </c>
      <c r="CA121" s="46">
        <f t="shared" si="96"/>
        <v>142651.15140373466</v>
      </c>
      <c r="CB121" s="46">
        <f t="shared" si="96"/>
        <v>172063.54092702852</v>
      </c>
      <c r="CC121" s="46">
        <f t="shared" si="96"/>
        <v>204654.34795225001</v>
      </c>
      <c r="CD121" s="46">
        <f t="shared" si="96"/>
        <v>202858.78010933698</v>
      </c>
    </row>
    <row r="122" spans="1:82" s="54" customFormat="1" ht="15" hidden="1" customHeight="1" x14ac:dyDescent="0.35">
      <c r="A122" s="39">
        <v>119</v>
      </c>
      <c r="B122" s="40" t="s">
        <v>125</v>
      </c>
      <c r="C122" s="40" t="s">
        <v>244</v>
      </c>
      <c r="D122" s="41">
        <v>51</v>
      </c>
      <c r="E122" s="41">
        <f t="shared" si="64"/>
        <v>244.8</v>
      </c>
      <c r="F122" s="41">
        <v>29</v>
      </c>
      <c r="G122" s="42" t="s">
        <v>119</v>
      </c>
      <c r="H122" s="43">
        <v>6</v>
      </c>
      <c r="I122" s="44">
        <v>20.5</v>
      </c>
      <c r="J122" s="41">
        <f t="shared" si="65"/>
        <v>475.6</v>
      </c>
      <c r="K122" s="42" t="s">
        <v>121</v>
      </c>
      <c r="L122" s="44">
        <v>118.9</v>
      </c>
      <c r="M122" s="44">
        <v>118.9</v>
      </c>
      <c r="N122" s="41">
        <v>53.550000000000004</v>
      </c>
      <c r="O122" s="45" t="s">
        <v>70</v>
      </c>
      <c r="P122" s="45" t="s">
        <v>121</v>
      </c>
      <c r="Q122" s="45" t="s">
        <v>108</v>
      </c>
      <c r="R122" s="45" t="s">
        <v>112</v>
      </c>
      <c r="S122" s="46">
        <f t="shared" si="66"/>
        <v>14520.164373750002</v>
      </c>
      <c r="T122" s="46">
        <f t="shared" si="49"/>
        <v>59.314396951593139</v>
      </c>
      <c r="U122" s="47">
        <f t="shared" si="67"/>
        <v>14520.164373750002</v>
      </c>
      <c r="V122" s="47">
        <f t="shared" si="50"/>
        <v>0</v>
      </c>
      <c r="W122" s="47">
        <f t="shared" si="68"/>
        <v>14356.565397732829</v>
      </c>
      <c r="X122" s="47">
        <f t="shared" si="51"/>
        <v>163.59897601717239</v>
      </c>
      <c r="Y122" s="48">
        <f t="shared" si="69"/>
        <v>14520.164373750002</v>
      </c>
      <c r="Z122" s="47">
        <f t="shared" si="52"/>
        <v>0</v>
      </c>
      <c r="AA122" s="48">
        <f t="shared" si="70"/>
        <v>14049.378284836959</v>
      </c>
      <c r="AB122" s="47">
        <f t="shared" si="53"/>
        <v>470.78608891304248</v>
      </c>
      <c r="AC122" s="47">
        <f t="shared" si="71"/>
        <v>634.38506493021487</v>
      </c>
      <c r="AD122" s="47">
        <f t="shared" si="72"/>
        <v>13885.779308819787</v>
      </c>
      <c r="AE122" s="47">
        <f t="shared" ref="AE122:AE123" si="97">(S122-AD122)/E122</f>
        <v>2.591442258701858</v>
      </c>
      <c r="AF122" s="49">
        <f t="shared" si="74"/>
        <v>4.3689936876821878E-2</v>
      </c>
      <c r="AG122" s="47">
        <f>IF(ISBLANK($D122),"",S122*_xlfn.XLOOKUP(Q122,DATA!$B$24:$B$25,DATA!$C$24:$C$25,"error",0,1)/1000)</f>
        <v>5.7830910667771516</v>
      </c>
      <c r="AH122" s="47">
        <f>IF(ISBLANK($D122),"",V122*_xlfn.XLOOKUP(Q122,DATA!$B$24:$B$25,DATA!$C$24:$C$25,"error",0,1)/1000)</f>
        <v>0</v>
      </c>
      <c r="AI122" s="47">
        <f>IF(ISBLANK($D122),"",X122*_xlfn.XLOOKUP(Q122,DATA!$B$24:$B$25,DATA!$C$24:$C$25,"error",0,1)/1000)</f>
        <v>6.5158200168119421E-2</v>
      </c>
      <c r="AJ122" s="47">
        <f>IF(ISBLANK($D122),"",Z122*_xlfn.XLOOKUP(Q122,DATA!$B$24:$B$25,DATA!$C$24:$C$25,"error",0,1)/1000)</f>
        <v>0</v>
      </c>
      <c r="AK122" s="47">
        <f>IF(ISBLANK($D122),"",AB122*_xlfn.XLOOKUP(Q122,DATA!$B$24:$B$25,DATA!$C$24:$C$25,"error",0,1)/1000)</f>
        <v>0.18750468349228658</v>
      </c>
      <c r="AL122" s="47">
        <f t="shared" si="54"/>
        <v>0.25266288366040601</v>
      </c>
      <c r="AM122" s="47">
        <f t="shared" si="55"/>
        <v>5.5304281831167454</v>
      </c>
      <c r="AN122" s="47">
        <f t="shared" si="75"/>
        <v>0.19716954181046992</v>
      </c>
      <c r="AO122" s="47">
        <f t="shared" si="76"/>
        <v>0</v>
      </c>
      <c r="AP122" s="47">
        <f t="shared" si="77"/>
        <v>2.2215130842652619E-3</v>
      </c>
      <c r="AQ122" s="47">
        <f t="shared" si="78"/>
        <v>0</v>
      </c>
      <c r="AR122" s="47">
        <f t="shared" si="79"/>
        <v>6.3928117514660526E-3</v>
      </c>
      <c r="AS122" s="47">
        <f t="shared" si="80"/>
        <v>8.6143248357313153E-3</v>
      </c>
      <c r="AT122" s="47">
        <f t="shared" si="81"/>
        <v>0.18855521697473859</v>
      </c>
      <c r="AU122" s="47">
        <f t="shared" si="82"/>
        <v>1.0723348820934005E-2</v>
      </c>
      <c r="AV122" s="47">
        <f t="shared" si="83"/>
        <v>0</v>
      </c>
      <c r="AW122" s="47">
        <f t="shared" si="84"/>
        <v>1.2082018091691067E-4</v>
      </c>
      <c r="AX122" s="47">
        <f t="shared" si="85"/>
        <v>0</v>
      </c>
      <c r="AY122" s="47">
        <f t="shared" si="86"/>
        <v>3.4768225217783789E-4</v>
      </c>
      <c r="AZ122" s="47">
        <f t="shared" si="87"/>
        <v>4.6850243309474858E-4</v>
      </c>
      <c r="BA122" s="47">
        <f t="shared" si="88"/>
        <v>1.0254846387839257E-2</v>
      </c>
      <c r="BB122" s="23">
        <f>IF(V122&gt;0,J122*DATA!$C$4,0)</f>
        <v>0</v>
      </c>
      <c r="BC122" s="23">
        <f>IF(X122&gt;0,N122*_xlfn.XLOOKUP(Burgas!O122,DATA!$B$5:$B$6,DATA!$C$5:$C$6,"error",0,1),0)</f>
        <v>4551.75</v>
      </c>
      <c r="BD122" s="23" t="str">
        <f>IF(Z122&gt;0,(L122-M122)*DATA!$C$7,"0,00 ")</f>
        <v xml:space="preserve">0,00 </v>
      </c>
      <c r="BE122" s="23">
        <f>IF(G122="basement",D122*DATA!$C$8,IF(G122="ground",0,"error"))</f>
        <v>2040</v>
      </c>
      <c r="BF122" s="23">
        <f t="shared" si="89"/>
        <v>6591.75</v>
      </c>
      <c r="BG122" s="23">
        <v>0.25</v>
      </c>
      <c r="BH122" s="23">
        <v>1.1000000000000001</v>
      </c>
      <c r="BI122" s="23">
        <f t="shared" si="90"/>
        <v>0.85</v>
      </c>
      <c r="BJ122" s="23">
        <v>0.21</v>
      </c>
      <c r="BK122" s="23">
        <f t="shared" si="91"/>
        <v>0.25</v>
      </c>
      <c r="BL122" s="23">
        <f t="shared" si="92"/>
        <v>0.10900763358778627</v>
      </c>
      <c r="BM122" s="5">
        <v>1.1000000000000001</v>
      </c>
      <c r="BN122" s="5">
        <f t="shared" si="93"/>
        <v>0.40124223602484466</v>
      </c>
      <c r="BO122" s="50"/>
      <c r="BP122" s="48">
        <f t="shared" si="56"/>
        <v>1045.5</v>
      </c>
      <c r="BQ122" s="51">
        <f t="shared" si="57"/>
        <v>6</v>
      </c>
      <c r="BR122" s="47">
        <f t="shared" si="94"/>
        <v>334.56</v>
      </c>
      <c r="BS122" s="46">
        <f t="shared" si="58"/>
        <v>20.5</v>
      </c>
      <c r="BT122" s="46">
        <f t="shared" si="95"/>
        <v>836.40000000000009</v>
      </c>
      <c r="BU122" s="46">
        <f t="shared" si="59"/>
        <v>12.599934375</v>
      </c>
      <c r="BV122" s="46">
        <f t="shared" si="60"/>
        <v>12.599934375</v>
      </c>
      <c r="BW122" s="46">
        <f t="shared" si="61"/>
        <v>12.457970667938934</v>
      </c>
      <c r="BX122" s="46">
        <f t="shared" si="62"/>
        <v>12.599934375</v>
      </c>
      <c r="BY122" s="46">
        <f t="shared" si="63"/>
        <v>12.191407744565218</v>
      </c>
      <c r="BZ122" s="46">
        <f t="shared" ref="BZ122:CD172" si="98">BU122*1152.4</f>
        <v>14520.164373750002</v>
      </c>
      <c r="CA122" s="46">
        <f t="shared" si="98"/>
        <v>14520.164373750002</v>
      </c>
      <c r="CB122" s="46">
        <f t="shared" si="98"/>
        <v>14356.565397732829</v>
      </c>
      <c r="CC122" s="46">
        <f t="shared" si="98"/>
        <v>14520.164373750002</v>
      </c>
      <c r="CD122" s="46">
        <f t="shared" si="98"/>
        <v>14049.378284836959</v>
      </c>
    </row>
    <row r="123" spans="1:82" s="54" customFormat="1" ht="15" hidden="1" customHeight="1" x14ac:dyDescent="0.35">
      <c r="A123" s="39">
        <v>120</v>
      </c>
      <c r="B123" s="40" t="s">
        <v>125</v>
      </c>
      <c r="C123" s="40" t="s">
        <v>245</v>
      </c>
      <c r="D123" s="41">
        <v>152.1</v>
      </c>
      <c r="E123" s="41">
        <f t="shared" si="64"/>
        <v>1338.48</v>
      </c>
      <c r="F123" s="41">
        <v>51.8</v>
      </c>
      <c r="G123" s="42" t="s">
        <v>119</v>
      </c>
      <c r="H123" s="43">
        <v>11</v>
      </c>
      <c r="I123" s="44">
        <v>34.1</v>
      </c>
      <c r="J123" s="41">
        <f t="shared" si="65"/>
        <v>1413.1</v>
      </c>
      <c r="K123" s="42" t="s">
        <v>121</v>
      </c>
      <c r="L123" s="44">
        <v>353.28</v>
      </c>
      <c r="M123" s="44">
        <v>353.28</v>
      </c>
      <c r="N123" s="41">
        <v>159.70500000000001</v>
      </c>
      <c r="O123" s="45" t="s">
        <v>70</v>
      </c>
      <c r="P123" s="45" t="s">
        <v>121</v>
      </c>
      <c r="Q123" s="45" t="s">
        <v>108</v>
      </c>
      <c r="R123" s="45" t="s">
        <v>112</v>
      </c>
      <c r="S123" s="46">
        <f t="shared" si="66"/>
        <v>54567.065852565007</v>
      </c>
      <c r="T123" s="46">
        <f t="shared" si="49"/>
        <v>40.767935159707285</v>
      </c>
      <c r="U123" s="47">
        <f t="shared" si="67"/>
        <v>54567.065852565007</v>
      </c>
      <c r="V123" s="47">
        <f t="shared" si="50"/>
        <v>0</v>
      </c>
      <c r="W123" s="47">
        <f t="shared" si="68"/>
        <v>54079.155965266713</v>
      </c>
      <c r="X123" s="47">
        <f t="shared" si="51"/>
        <v>487.90988729829405</v>
      </c>
      <c r="Y123" s="48">
        <f t="shared" si="69"/>
        <v>54567.065852565007</v>
      </c>
      <c r="Z123" s="47">
        <f t="shared" si="52"/>
        <v>0</v>
      </c>
      <c r="AA123" s="48">
        <f t="shared" si="70"/>
        <v>53163.015575630219</v>
      </c>
      <c r="AB123" s="47">
        <f t="shared" si="53"/>
        <v>1404.0502769347877</v>
      </c>
      <c r="AC123" s="47">
        <f t="shared" si="71"/>
        <v>1891.9601642330817</v>
      </c>
      <c r="AD123" s="47">
        <f t="shared" si="72"/>
        <v>52675.105688331925</v>
      </c>
      <c r="AE123" s="47">
        <f t="shared" si="97"/>
        <v>1.4135139592919443</v>
      </c>
      <c r="AF123" s="49">
        <f t="shared" si="74"/>
        <v>3.4672198966038903E-2</v>
      </c>
      <c r="AG123" s="47">
        <f>IF(ISBLANK($D123),"",S123*_xlfn.XLOOKUP(Q123,DATA!$B$24:$B$25,DATA!$C$24:$C$25,"error",0,1)/1000)</f>
        <v>21.732970987759593</v>
      </c>
      <c r="AH123" s="47">
        <f>IF(ISBLANK($D123),"",V123*_xlfn.XLOOKUP(Q123,DATA!$B$24:$B$25,DATA!$C$24:$C$25,"error",0,1)/1000)</f>
        <v>0</v>
      </c>
      <c r="AI123" s="47">
        <f>IF(ISBLANK($D123),"",X123*_xlfn.XLOOKUP(Q123,DATA!$B$24:$B$25,DATA!$C$24:$C$25,"error",0,1)/1000)</f>
        <v>0.19432474991316456</v>
      </c>
      <c r="AJ123" s="47">
        <f>IF(ISBLANK($D123),"",Z123*_xlfn.XLOOKUP(Q123,DATA!$B$24:$B$25,DATA!$C$24:$C$25,"error",0,1)/1000)</f>
        <v>0</v>
      </c>
      <c r="AK123" s="47">
        <f>IF(ISBLANK($D123),"",AB123*_xlfn.XLOOKUP(Q123,DATA!$B$24:$B$25,DATA!$C$24:$C$25,"error",0,1)/1000)</f>
        <v>0.55920514429758728</v>
      </c>
      <c r="AL123" s="47">
        <f t="shared" si="54"/>
        <v>0.75352989421075178</v>
      </c>
      <c r="AM123" s="47">
        <f t="shared" si="55"/>
        <v>20.979441093548843</v>
      </c>
      <c r="AN123" s="47">
        <f t="shared" si="75"/>
        <v>0.74096705072721947</v>
      </c>
      <c r="AO123" s="47">
        <f t="shared" si="76"/>
        <v>0</v>
      </c>
      <c r="AP123" s="47">
        <f t="shared" si="77"/>
        <v>6.6253360807208015E-3</v>
      </c>
      <c r="AQ123" s="47">
        <f t="shared" si="78"/>
        <v>0</v>
      </c>
      <c r="AR123" s="47">
        <f t="shared" si="79"/>
        <v>1.9065620929372397E-2</v>
      </c>
      <c r="AS123" s="47">
        <f t="shared" si="80"/>
        <v>2.5690957010093201E-2</v>
      </c>
      <c r="AT123" s="47">
        <f t="shared" si="81"/>
        <v>0.7152760937171263</v>
      </c>
      <c r="AU123" s="47">
        <f t="shared" si="82"/>
        <v>4.0298557661631457E-2</v>
      </c>
      <c r="AV123" s="47">
        <f t="shared" si="83"/>
        <v>0</v>
      </c>
      <c r="AW123" s="47">
        <f t="shared" si="84"/>
        <v>3.6032842191103745E-4</v>
      </c>
      <c r="AX123" s="47">
        <f t="shared" si="85"/>
        <v>0</v>
      </c>
      <c r="AY123" s="47">
        <f t="shared" si="86"/>
        <v>1.0369111873774401E-3</v>
      </c>
      <c r="AZ123" s="47">
        <f t="shared" si="87"/>
        <v>1.3972396092884775E-3</v>
      </c>
      <c r="BA123" s="47">
        <f t="shared" si="88"/>
        <v>3.8901318052342981E-2</v>
      </c>
      <c r="BB123" s="23">
        <f>IF(V123&gt;0,J123*DATA!$C$4,0)</f>
        <v>0</v>
      </c>
      <c r="BC123" s="23">
        <f>IF(X123&gt;0,N123*_xlfn.XLOOKUP(Burgas!O123,DATA!$B$5:$B$6,DATA!$C$5:$C$6,"error",0,1),0)</f>
        <v>13574.925000000001</v>
      </c>
      <c r="BD123" s="23" t="str">
        <f>IF(Z123&gt;0,(L123-M123)*DATA!$C$7,"0,00 ")</f>
        <v xml:space="preserve">0,00 </v>
      </c>
      <c r="BE123" s="23">
        <f>IF(G123="basement",D123*DATA!$C$8,IF(G123="ground",0,"error"))</f>
        <v>6084</v>
      </c>
      <c r="BF123" s="23">
        <f t="shared" si="89"/>
        <v>19658.925000000003</v>
      </c>
      <c r="BG123" s="23">
        <v>0.25</v>
      </c>
      <c r="BH123" s="23">
        <v>1.1000000000000001</v>
      </c>
      <c r="BI123" s="23">
        <f t="shared" si="90"/>
        <v>0.85</v>
      </c>
      <c r="BJ123" s="23">
        <v>0.21</v>
      </c>
      <c r="BK123" s="23">
        <f t="shared" si="91"/>
        <v>0.25</v>
      </c>
      <c r="BL123" s="23">
        <f t="shared" si="92"/>
        <v>0.10900763358778627</v>
      </c>
      <c r="BM123" s="5">
        <v>1.1000000000000001</v>
      </c>
      <c r="BN123" s="5">
        <f t="shared" si="93"/>
        <v>0.40124223602484466</v>
      </c>
      <c r="BO123" s="50"/>
      <c r="BP123" s="48">
        <f t="shared" si="56"/>
        <v>5186.6099999999997</v>
      </c>
      <c r="BQ123" s="51">
        <f t="shared" si="57"/>
        <v>11</v>
      </c>
      <c r="BR123" s="47">
        <f t="shared" si="94"/>
        <v>1659.7151999999999</v>
      </c>
      <c r="BS123" s="46">
        <f t="shared" si="58"/>
        <v>34.1</v>
      </c>
      <c r="BT123" s="46">
        <f t="shared" si="95"/>
        <v>4149.2879999999996</v>
      </c>
      <c r="BU123" s="46">
        <f t="shared" si="59"/>
        <v>47.350803412499999</v>
      </c>
      <c r="BV123" s="46">
        <f t="shared" si="60"/>
        <v>47.350803412499999</v>
      </c>
      <c r="BW123" s="46">
        <f t="shared" si="61"/>
        <v>46.927417533206096</v>
      </c>
      <c r="BX123" s="46">
        <f t="shared" si="62"/>
        <v>47.350803412499999</v>
      </c>
      <c r="BY123" s="46">
        <f t="shared" si="63"/>
        <v>46.132432814673912</v>
      </c>
      <c r="BZ123" s="46">
        <f t="shared" si="98"/>
        <v>54567.065852565007</v>
      </c>
      <c r="CA123" s="46">
        <f t="shared" si="98"/>
        <v>54567.065852565007</v>
      </c>
      <c r="CB123" s="46">
        <f t="shared" si="98"/>
        <v>54079.155965266713</v>
      </c>
      <c r="CC123" s="46">
        <f t="shared" si="98"/>
        <v>54567.065852565007</v>
      </c>
      <c r="CD123" s="46">
        <f t="shared" si="98"/>
        <v>53163.015575630219</v>
      </c>
    </row>
    <row r="124" spans="1:82" s="54" customFormat="1" ht="15" customHeight="1" x14ac:dyDescent="0.35">
      <c r="A124" s="39">
        <v>121</v>
      </c>
      <c r="B124" s="40" t="s">
        <v>125</v>
      </c>
      <c r="C124" s="40" t="s">
        <v>246</v>
      </c>
      <c r="D124" s="41">
        <v>182.3</v>
      </c>
      <c r="E124" s="41">
        <f t="shared" si="64"/>
        <v>2625.12</v>
      </c>
      <c r="F124" s="41">
        <v>54</v>
      </c>
      <c r="G124" s="42" t="s">
        <v>119</v>
      </c>
      <c r="H124" s="43">
        <v>18</v>
      </c>
      <c r="I124" s="44">
        <v>56.2</v>
      </c>
      <c r="J124" s="41">
        <f t="shared" si="65"/>
        <v>2428.11</v>
      </c>
      <c r="K124" s="42" t="s">
        <v>120</v>
      </c>
      <c r="L124" s="44">
        <v>606.69000000000005</v>
      </c>
      <c r="M124" s="44">
        <v>91.1</v>
      </c>
      <c r="N124" s="41">
        <v>191.41500000000002</v>
      </c>
      <c r="O124" s="45" t="s">
        <v>70</v>
      </c>
      <c r="P124" s="45" t="s">
        <v>120</v>
      </c>
      <c r="Q124" s="45" t="s">
        <v>122</v>
      </c>
      <c r="R124" s="45" t="s">
        <v>864</v>
      </c>
      <c r="S124" s="46">
        <f t="shared" si="66"/>
        <v>231675.10431394007</v>
      </c>
      <c r="T124" s="46">
        <f t="shared" si="49"/>
        <v>88.253148166156251</v>
      </c>
      <c r="U124" s="47">
        <f t="shared" si="67"/>
        <v>138854.95626274464</v>
      </c>
      <c r="V124" s="47">
        <f t="shared" si="50"/>
        <v>92820.148051195429</v>
      </c>
      <c r="W124" s="47">
        <f t="shared" si="68"/>
        <v>216791.3382937595</v>
      </c>
      <c r="X124" s="47">
        <f t="shared" si="51"/>
        <v>14883.76602018057</v>
      </c>
      <c r="Y124" s="48">
        <f t="shared" si="69"/>
        <v>204380.60754769004</v>
      </c>
      <c r="Z124" s="47">
        <f t="shared" si="52"/>
        <v>27294.496766250028</v>
      </c>
      <c r="AA124" s="48">
        <f t="shared" si="70"/>
        <v>229992.27482357048</v>
      </c>
      <c r="AB124" s="47">
        <f t="shared" si="53"/>
        <v>1682.8294903695933</v>
      </c>
      <c r="AC124" s="47">
        <f t="shared" si="71"/>
        <v>136681.24032799562</v>
      </c>
      <c r="AD124" s="47">
        <f t="shared" si="72"/>
        <v>94993.863985944452</v>
      </c>
      <c r="AE124" s="47">
        <f t="shared" ref="AE124:AE187" si="99">AD124/E124</f>
        <v>36.186484422024307</v>
      </c>
      <c r="AF124" s="49">
        <f t="shared" si="74"/>
        <v>0.58996947787182408</v>
      </c>
      <c r="AG124" s="47">
        <f>IF(ISBLANK($D124),"",S124*_xlfn.XLOOKUP(Q124,DATA!$B$24:$B$25,DATA!$C$24:$C$25,"error",0,1)/1000)</f>
        <v>31.036710437849365</v>
      </c>
      <c r="AH124" s="47">
        <f>IF(ISBLANK($D124),"",V124*_xlfn.XLOOKUP(Q124,DATA!$B$24:$B$25,DATA!$C$24:$C$25,"error",0,1)/1000)</f>
        <v>12.434793399119313</v>
      </c>
      <c r="AI124" s="47">
        <f>IF(ISBLANK($D124),"",X124*_xlfn.XLOOKUP(Q124,DATA!$B$24:$B$25,DATA!$C$24:$C$25,"error",0,1)/1000)</f>
        <v>1.9939265272416693</v>
      </c>
      <c r="AJ124" s="47">
        <f>IF(ISBLANK($D124),"",Z124*_xlfn.XLOOKUP(Q124,DATA!$B$24:$B$25,DATA!$C$24:$C$25,"error",0,1)/1000)</f>
        <v>3.6565490935658786</v>
      </c>
      <c r="AK124" s="47">
        <f>IF(ISBLANK($D124),"",AB124*_xlfn.XLOOKUP(Q124,DATA!$B$24:$B$25,DATA!$C$24:$C$25,"error",0,1)/1000)</f>
        <v>0.22544283195012244</v>
      </c>
      <c r="AL124" s="47">
        <f t="shared" si="54"/>
        <v>18.310711851876984</v>
      </c>
      <c r="AM124" s="47">
        <f t="shared" si="55"/>
        <v>12.725998585972381</v>
      </c>
      <c r="AN124" s="47">
        <f t="shared" si="75"/>
        <v>3.1459199077010984</v>
      </c>
      <c r="AO124" s="47">
        <f t="shared" si="76"/>
        <v>1.2604062592514342</v>
      </c>
      <c r="AP124" s="47">
        <f t="shared" si="77"/>
        <v>0.2021068943212895</v>
      </c>
      <c r="AQ124" s="47">
        <f t="shared" si="78"/>
        <v>0.37063240352002974</v>
      </c>
      <c r="AR124" s="47">
        <f t="shared" si="79"/>
        <v>2.2851168280240853E-2</v>
      </c>
      <c r="AS124" s="47">
        <f t="shared" si="80"/>
        <v>1.8559967253729945</v>
      </c>
      <c r="AT124" s="47">
        <f t="shared" si="81"/>
        <v>1.2899231823281039</v>
      </c>
      <c r="AU124" s="47">
        <f t="shared" si="82"/>
        <v>0.17109537418019216</v>
      </c>
      <c r="AV124" s="47">
        <f t="shared" si="83"/>
        <v>6.8549005337922866E-2</v>
      </c>
      <c r="AW124" s="47">
        <f t="shared" si="84"/>
        <v>1.0991873831132216E-2</v>
      </c>
      <c r="AX124" s="47">
        <f t="shared" si="85"/>
        <v>2.015737578325803E-2</v>
      </c>
      <c r="AY124" s="47">
        <f t="shared" si="86"/>
        <v>1.2427936190592362E-3</v>
      </c>
      <c r="AZ124" s="47">
        <f t="shared" si="87"/>
        <v>0.10094104857137234</v>
      </c>
      <c r="BA124" s="47">
        <f t="shared" si="88"/>
        <v>7.0154325608819817E-2</v>
      </c>
      <c r="BB124" s="23">
        <f>IF(V124&gt;0,J124*DATA!$C$4,0)</f>
        <v>157827.15</v>
      </c>
      <c r="BC124" s="23">
        <f>IF(X124&gt;0,N124*_xlfn.XLOOKUP(Burgas!O124,DATA!$B$5:$B$6,DATA!$C$5:$C$6,"error",0,1),0)</f>
        <v>16270.275000000001</v>
      </c>
      <c r="BD124" s="23">
        <f>IF(Z124&gt;0,(L124-M124)*DATA!$C$7,"0,00 ")</f>
        <v>77338.5</v>
      </c>
      <c r="BE124" s="23">
        <f>IF(G124="basement",D124*DATA!$C$8,IF(G124="ground",0,"error"))</f>
        <v>7292</v>
      </c>
      <c r="BF124" s="23">
        <f t="shared" si="89"/>
        <v>258727.92499999999</v>
      </c>
      <c r="BG124" s="23">
        <v>1.48</v>
      </c>
      <c r="BH124" s="23">
        <v>2.5872216453213337</v>
      </c>
      <c r="BI124" s="23">
        <f t="shared" si="90"/>
        <v>0.85</v>
      </c>
      <c r="BJ124" s="23">
        <v>2.78</v>
      </c>
      <c r="BK124" s="23">
        <f t="shared" si="91"/>
        <v>0.21630769230769231</v>
      </c>
      <c r="BL124" s="23">
        <f t="shared" si="92"/>
        <v>0.20957871396895789</v>
      </c>
      <c r="BM124" s="5">
        <v>1.1000000000000001</v>
      </c>
      <c r="BN124" s="5">
        <f t="shared" si="93"/>
        <v>0.40124223602484466</v>
      </c>
      <c r="BO124" s="50"/>
      <c r="BP124" s="48">
        <f t="shared" si="56"/>
        <v>10245.260000000002</v>
      </c>
      <c r="BQ124" s="51">
        <f t="shared" si="57"/>
        <v>18</v>
      </c>
      <c r="BR124" s="47">
        <f t="shared" si="94"/>
        <v>3278.4832000000006</v>
      </c>
      <c r="BS124" s="46">
        <f t="shared" si="58"/>
        <v>56.2</v>
      </c>
      <c r="BT124" s="46">
        <f t="shared" si="95"/>
        <v>8196.2080000000024</v>
      </c>
      <c r="BU124" s="46">
        <f t="shared" si="59"/>
        <v>201.03705685000006</v>
      </c>
      <c r="BV124" s="46">
        <f t="shared" si="60"/>
        <v>120.49197870769233</v>
      </c>
      <c r="BW124" s="46">
        <f t="shared" si="61"/>
        <v>188.12160560027723</v>
      </c>
      <c r="BX124" s="46">
        <f t="shared" si="62"/>
        <v>177.35214122500003</v>
      </c>
      <c r="BY124" s="46">
        <f t="shared" si="63"/>
        <v>199.57677440434784</v>
      </c>
      <c r="BZ124" s="46">
        <f t="shared" si="98"/>
        <v>231675.10431394007</v>
      </c>
      <c r="CA124" s="46">
        <f t="shared" si="98"/>
        <v>138854.95626274464</v>
      </c>
      <c r="CB124" s="46">
        <f t="shared" si="98"/>
        <v>216791.3382937595</v>
      </c>
      <c r="CC124" s="46">
        <f t="shared" si="98"/>
        <v>204380.60754769004</v>
      </c>
      <c r="CD124" s="46">
        <f t="shared" si="98"/>
        <v>229992.27482357048</v>
      </c>
    </row>
    <row r="125" spans="1:82" s="54" customFormat="1" ht="15" customHeight="1" x14ac:dyDescent="0.35">
      <c r="A125" s="39">
        <v>122</v>
      </c>
      <c r="B125" s="40" t="s">
        <v>125</v>
      </c>
      <c r="C125" s="40" t="s">
        <v>247</v>
      </c>
      <c r="D125" s="41">
        <v>224.5</v>
      </c>
      <c r="E125" s="41">
        <f t="shared" si="64"/>
        <v>1077.6000000000001</v>
      </c>
      <c r="F125" s="41">
        <v>62.2</v>
      </c>
      <c r="G125" s="42" t="s">
        <v>118</v>
      </c>
      <c r="H125" s="43">
        <v>6</v>
      </c>
      <c r="I125" s="44">
        <v>20.5</v>
      </c>
      <c r="J125" s="41">
        <f t="shared" si="65"/>
        <v>1020.0800000000002</v>
      </c>
      <c r="K125" s="42" t="s">
        <v>120</v>
      </c>
      <c r="L125" s="44">
        <v>255.02</v>
      </c>
      <c r="M125" s="44">
        <v>89.3</v>
      </c>
      <c r="N125" s="41">
        <v>235.72500000000002</v>
      </c>
      <c r="O125" s="45" t="s">
        <v>69</v>
      </c>
      <c r="P125" s="45" t="s">
        <v>120</v>
      </c>
      <c r="Q125" s="45" t="s">
        <v>122</v>
      </c>
      <c r="R125" s="45" t="s">
        <v>864</v>
      </c>
      <c r="S125" s="46">
        <f t="shared" si="66"/>
        <v>107420.95281942502</v>
      </c>
      <c r="T125" s="46">
        <f t="shared" si="49"/>
        <v>99.685368243712887</v>
      </c>
      <c r="U125" s="47">
        <f t="shared" si="67"/>
        <v>68426.023996569638</v>
      </c>
      <c r="V125" s="47">
        <f t="shared" si="50"/>
        <v>38994.928822855378</v>
      </c>
      <c r="W125" s="47">
        <f t="shared" si="68"/>
        <v>92512.45655427048</v>
      </c>
      <c r="X125" s="47">
        <f t="shared" si="51"/>
        <v>14908.496265154536</v>
      </c>
      <c r="Y125" s="48">
        <f t="shared" si="69"/>
        <v>98648.005314425027</v>
      </c>
      <c r="Z125" s="47">
        <f t="shared" si="52"/>
        <v>8772.9475049999892</v>
      </c>
      <c r="AA125" s="48">
        <f t="shared" si="70"/>
        <v>107420.95281942502</v>
      </c>
      <c r="AB125" s="47">
        <f t="shared" si="53"/>
        <v>0</v>
      </c>
      <c r="AC125" s="47">
        <f t="shared" si="71"/>
        <v>62676.372593009903</v>
      </c>
      <c r="AD125" s="47">
        <f t="shared" si="72"/>
        <v>44744.580226415113</v>
      </c>
      <c r="AE125" s="47">
        <f t="shared" si="99"/>
        <v>41.522438962894498</v>
      </c>
      <c r="AF125" s="49">
        <f t="shared" si="74"/>
        <v>0.58346505917117586</v>
      </c>
      <c r="AG125" s="47">
        <f>IF(ISBLANK($D125),"",S125*_xlfn.XLOOKUP(Q125,DATA!$B$24:$B$25,DATA!$C$24:$C$25,"error",0,1)/1000)</f>
        <v>14.390812588548659</v>
      </c>
      <c r="AH125" s="47">
        <f>IF(ISBLANK($D125),"",V125*_xlfn.XLOOKUP(Q125,DATA!$B$24:$B$25,DATA!$C$24:$C$25,"error",0,1)/1000)</f>
        <v>5.224015407281227</v>
      </c>
      <c r="AI125" s="47">
        <f>IF(ISBLANK($D125),"",X125*_xlfn.XLOOKUP(Q125,DATA!$B$24:$B$25,DATA!$C$24:$C$25,"error",0,1)/1000)</f>
        <v>1.997239552413653</v>
      </c>
      <c r="AJ125" s="47">
        <f>IF(ISBLANK($D125),"",Z125*_xlfn.XLOOKUP(Q125,DATA!$B$24:$B$25,DATA!$C$24:$C$25,"error",0,1)/1000)</f>
        <v>1.1752813588039643</v>
      </c>
      <c r="AK125" s="47">
        <f>IF(ISBLANK($D125),"",AB125*_xlfn.XLOOKUP(Q125,DATA!$B$24:$B$25,DATA!$C$24:$C$25,"error",0,1)/1000)</f>
        <v>0</v>
      </c>
      <c r="AL125" s="47">
        <f t="shared" si="54"/>
        <v>8.3965363184988444</v>
      </c>
      <c r="AM125" s="47">
        <f t="shared" si="55"/>
        <v>5.9942762700498147</v>
      </c>
      <c r="AN125" s="47">
        <f t="shared" si="75"/>
        <v>1.4586708182546639</v>
      </c>
      <c r="AO125" s="47">
        <f t="shared" si="76"/>
        <v>0.52951275557417177</v>
      </c>
      <c r="AP125" s="47">
        <f t="shared" si="77"/>
        <v>0.20244270670914322</v>
      </c>
      <c r="AQ125" s="47">
        <f t="shared" si="78"/>
        <v>0.11912799300091001</v>
      </c>
      <c r="AR125" s="47">
        <f t="shared" si="79"/>
        <v>0</v>
      </c>
      <c r="AS125" s="47">
        <f t="shared" si="80"/>
        <v>0.85108345528422502</v>
      </c>
      <c r="AT125" s="47">
        <f t="shared" si="81"/>
        <v>0.60758736297043892</v>
      </c>
      <c r="AU125" s="47">
        <f t="shared" si="82"/>
        <v>7.9331908242185695E-2</v>
      </c>
      <c r="AV125" s="47">
        <f t="shared" si="83"/>
        <v>2.8798312006090461E-2</v>
      </c>
      <c r="AW125" s="47">
        <f t="shared" si="84"/>
        <v>1.1010137470334703E-2</v>
      </c>
      <c r="AX125" s="47">
        <f t="shared" si="85"/>
        <v>6.4789470602639948E-3</v>
      </c>
      <c r="AY125" s="47">
        <f t="shared" si="86"/>
        <v>0</v>
      </c>
      <c r="AZ125" s="47">
        <f t="shared" si="87"/>
        <v>4.628739653668916E-2</v>
      </c>
      <c r="BA125" s="47">
        <f t="shared" si="88"/>
        <v>3.3044511705496535E-2</v>
      </c>
      <c r="BB125" s="23">
        <f>IF(V125&gt;0,J125*DATA!$C$4,0)</f>
        <v>66305.200000000012</v>
      </c>
      <c r="BC125" s="23">
        <f>IF(X125&gt;0,N125*_xlfn.XLOOKUP(Burgas!O125,DATA!$B$5:$B$6,DATA!$C$5:$C$6,"error",0,1),0)</f>
        <v>11314.800000000001</v>
      </c>
      <c r="BD125" s="23">
        <f>IF(Z125&gt;0,(L125-M125)*DATA!$C$7,"0,00 ")</f>
        <v>24858.000000000004</v>
      </c>
      <c r="BE125" s="23">
        <f>IF(G125="basement",D125*DATA!$C$8,IF(G125="ground",0,"error"))</f>
        <v>0</v>
      </c>
      <c r="BF125" s="23">
        <f t="shared" si="89"/>
        <v>102478.00000000001</v>
      </c>
      <c r="BG125" s="23">
        <v>1.48</v>
      </c>
      <c r="BH125" s="23">
        <v>2.2372049251039137</v>
      </c>
      <c r="BI125" s="23">
        <f t="shared" si="90"/>
        <v>0.56999999999999995</v>
      </c>
      <c r="BJ125" s="23">
        <v>2.33</v>
      </c>
      <c r="BK125" s="23">
        <f t="shared" si="91"/>
        <v>0.21630769230769231</v>
      </c>
      <c r="BL125" s="23">
        <f t="shared" si="92"/>
        <v>0.23928112965340181</v>
      </c>
      <c r="BM125" s="5">
        <v>1.1000000000000001</v>
      </c>
      <c r="BN125" s="5">
        <f t="shared" si="93"/>
        <v>0.56999999999999995</v>
      </c>
      <c r="BO125" s="50"/>
      <c r="BP125" s="48">
        <f t="shared" si="56"/>
        <v>4602.25</v>
      </c>
      <c r="BQ125" s="51">
        <f t="shared" si="57"/>
        <v>6</v>
      </c>
      <c r="BR125" s="47">
        <f t="shared" si="94"/>
        <v>1472.72</v>
      </c>
      <c r="BS125" s="46">
        <f t="shared" si="58"/>
        <v>20.5</v>
      </c>
      <c r="BT125" s="46">
        <f t="shared" si="95"/>
        <v>3681.8</v>
      </c>
      <c r="BU125" s="46">
        <f t="shared" si="59"/>
        <v>93.214988562500011</v>
      </c>
      <c r="BV125" s="46">
        <f t="shared" si="60"/>
        <v>59.376973270192323</v>
      </c>
      <c r="BW125" s="46">
        <f t="shared" si="61"/>
        <v>80.278077537548143</v>
      </c>
      <c r="BX125" s="46">
        <f t="shared" si="62"/>
        <v>85.602226062500023</v>
      </c>
      <c r="BY125" s="46">
        <f t="shared" si="63"/>
        <v>93.214988562500011</v>
      </c>
      <c r="BZ125" s="46">
        <f t="shared" si="98"/>
        <v>107420.95281942502</v>
      </c>
      <c r="CA125" s="46">
        <f t="shared" si="98"/>
        <v>68426.023996569638</v>
      </c>
      <c r="CB125" s="46">
        <f t="shared" si="98"/>
        <v>92512.45655427048</v>
      </c>
      <c r="CC125" s="46">
        <f t="shared" si="98"/>
        <v>98648.005314425027</v>
      </c>
      <c r="CD125" s="46">
        <f t="shared" si="98"/>
        <v>107420.95281942502</v>
      </c>
    </row>
    <row r="126" spans="1:82" s="54" customFormat="1" ht="15" customHeight="1" x14ac:dyDescent="0.35">
      <c r="A126" s="39">
        <v>123</v>
      </c>
      <c r="B126" s="40" t="s">
        <v>125</v>
      </c>
      <c r="C126" s="40" t="s">
        <v>248</v>
      </c>
      <c r="D126" s="41">
        <v>145.9</v>
      </c>
      <c r="E126" s="41">
        <f t="shared" si="64"/>
        <v>700.32</v>
      </c>
      <c r="F126" s="41">
        <v>49</v>
      </c>
      <c r="G126" s="42" t="s">
        <v>118</v>
      </c>
      <c r="H126" s="43">
        <v>6</v>
      </c>
      <c r="I126" s="44">
        <v>20.5</v>
      </c>
      <c r="J126" s="41">
        <f t="shared" si="65"/>
        <v>803.6</v>
      </c>
      <c r="K126" s="42" t="s">
        <v>120</v>
      </c>
      <c r="L126" s="44">
        <v>200.9</v>
      </c>
      <c r="M126" s="44">
        <v>50.3</v>
      </c>
      <c r="N126" s="41">
        <v>153.19500000000002</v>
      </c>
      <c r="O126" s="45" t="s">
        <v>69</v>
      </c>
      <c r="P126" s="45" t="s">
        <v>120</v>
      </c>
      <c r="Q126" s="45" t="s">
        <v>122</v>
      </c>
      <c r="R126" s="45" t="s">
        <v>864</v>
      </c>
      <c r="S126" s="46">
        <f t="shared" si="66"/>
        <v>79550.409091895024</v>
      </c>
      <c r="T126" s="46">
        <f t="shared" si="49"/>
        <v>113.59151401058804</v>
      </c>
      <c r="U126" s="47">
        <f t="shared" si="67"/>
        <v>48830.93140186424</v>
      </c>
      <c r="V126" s="47">
        <f t="shared" si="50"/>
        <v>30719.477690030784</v>
      </c>
      <c r="W126" s="47">
        <f t="shared" si="68"/>
        <v>69861.546708438254</v>
      </c>
      <c r="X126" s="47">
        <f t="shared" si="51"/>
        <v>9688.8623834567697</v>
      </c>
      <c r="Y126" s="48">
        <f t="shared" si="69"/>
        <v>71577.889816895025</v>
      </c>
      <c r="Z126" s="47">
        <f t="shared" si="52"/>
        <v>7972.5192749999987</v>
      </c>
      <c r="AA126" s="48">
        <f t="shared" si="70"/>
        <v>79550.409091895024</v>
      </c>
      <c r="AB126" s="47">
        <f t="shared" si="53"/>
        <v>0</v>
      </c>
      <c r="AC126" s="47">
        <f t="shared" si="71"/>
        <v>48380.859348487553</v>
      </c>
      <c r="AD126" s="47">
        <f t="shared" si="72"/>
        <v>31169.549743407471</v>
      </c>
      <c r="AE126" s="47">
        <f t="shared" si="99"/>
        <v>44.507581881721883</v>
      </c>
      <c r="AF126" s="49">
        <f t="shared" si="74"/>
        <v>0.60817863667550676</v>
      </c>
      <c r="AG126" s="47">
        <f>IF(ISBLANK($D126),"",S126*_xlfn.XLOOKUP(Q126,DATA!$B$24:$B$25,DATA!$C$24:$C$25,"error",0,1)/1000)</f>
        <v>10.657092480907732</v>
      </c>
      <c r="AH126" s="47">
        <f>IF(ISBLANK($D126),"",V126*_xlfn.XLOOKUP(Q126,DATA!$B$24:$B$25,DATA!$C$24:$C$25,"error",0,1)/1000)</f>
        <v>4.115381912488429</v>
      </c>
      <c r="AI126" s="47">
        <f>IF(ISBLANK($D126),"",X126*_xlfn.XLOOKUP(Q126,DATA!$B$24:$B$25,DATA!$C$24:$C$25,"error",0,1)/1000)</f>
        <v>1.2979832993191613</v>
      </c>
      <c r="AJ126" s="47">
        <f>IF(ISBLANK($D126),"",Z126*_xlfn.XLOOKUP(Q126,DATA!$B$24:$B$25,DATA!$C$24:$C$25,"error",0,1)/1000)</f>
        <v>1.0680507641556676</v>
      </c>
      <c r="AK126" s="47">
        <f>IF(ISBLANK($D126),"",AB126*_xlfn.XLOOKUP(Q126,DATA!$B$24:$B$25,DATA!$C$24:$C$25,"error",0,1)/1000)</f>
        <v>0</v>
      </c>
      <c r="AL126" s="47">
        <f t="shared" si="54"/>
        <v>6.4814159759632588</v>
      </c>
      <c r="AM126" s="47">
        <f t="shared" si="55"/>
        <v>4.1756765049444731</v>
      </c>
      <c r="AN126" s="47">
        <f t="shared" si="75"/>
        <v>1.0802162639315611</v>
      </c>
      <c r="AO126" s="47">
        <f t="shared" si="76"/>
        <v>0.41714027368383333</v>
      </c>
      <c r="AP126" s="47">
        <f t="shared" si="77"/>
        <v>0.1315652156296836</v>
      </c>
      <c r="AQ126" s="47">
        <f t="shared" si="78"/>
        <v>0.10825896539908923</v>
      </c>
      <c r="AR126" s="47">
        <f t="shared" si="79"/>
        <v>0</v>
      </c>
      <c r="AS126" s="47">
        <f t="shared" si="80"/>
        <v>0.65696445471260623</v>
      </c>
      <c r="AT126" s="47">
        <f t="shared" si="81"/>
        <v>0.42325180921895489</v>
      </c>
      <c r="AU126" s="47">
        <f t="shared" si="82"/>
        <v>5.8749113548780096E-2</v>
      </c>
      <c r="AV126" s="47">
        <f t="shared" si="83"/>
        <v>2.268677312376903E-2</v>
      </c>
      <c r="AW126" s="47">
        <f t="shared" si="84"/>
        <v>7.1553632825025904E-3</v>
      </c>
      <c r="AX126" s="47">
        <f t="shared" si="85"/>
        <v>5.8878193777200018E-3</v>
      </c>
      <c r="AY126" s="47">
        <f t="shared" si="86"/>
        <v>0</v>
      </c>
      <c r="AZ126" s="47">
        <f t="shared" si="87"/>
        <v>3.5729955783991622E-2</v>
      </c>
      <c r="BA126" s="47">
        <f t="shared" si="88"/>
        <v>2.3019157764788474E-2</v>
      </c>
      <c r="BB126" s="23">
        <f>IF(V126&gt;0,J126*DATA!$C$4,0)</f>
        <v>52234</v>
      </c>
      <c r="BC126" s="23">
        <f>IF(X126&gt;0,N126*_xlfn.XLOOKUP(Burgas!O126,DATA!$B$5:$B$6,DATA!$C$5:$C$6,"error",0,1),0)</f>
        <v>7353.3600000000006</v>
      </c>
      <c r="BD126" s="23">
        <f>IF(Z126&gt;0,(L126-M126)*DATA!$C$7,"0,00 ")</f>
        <v>22590.000000000004</v>
      </c>
      <c r="BE126" s="23">
        <f>IF(G126="basement",D126*DATA!$C$8,IF(G126="ground",0,"error"))</f>
        <v>0</v>
      </c>
      <c r="BF126" s="23">
        <f t="shared" si="89"/>
        <v>82177.36</v>
      </c>
      <c r="BG126" s="23">
        <v>1.48</v>
      </c>
      <c r="BH126" s="23">
        <v>2.4118466898954707</v>
      </c>
      <c r="BI126" s="23">
        <f t="shared" si="90"/>
        <v>0.56999999999999995</v>
      </c>
      <c r="BJ126" s="23">
        <v>2.33</v>
      </c>
      <c r="BK126" s="23">
        <f t="shared" si="91"/>
        <v>0.21630769230769231</v>
      </c>
      <c r="BL126" s="23">
        <f t="shared" si="92"/>
        <v>0.23928112965340181</v>
      </c>
      <c r="BM126" s="5">
        <v>1.1000000000000001</v>
      </c>
      <c r="BN126" s="5">
        <f t="shared" si="93"/>
        <v>0.56999999999999995</v>
      </c>
      <c r="BO126" s="50"/>
      <c r="BP126" s="48">
        <f t="shared" si="56"/>
        <v>2990.9500000000003</v>
      </c>
      <c r="BQ126" s="51">
        <f t="shared" si="57"/>
        <v>6</v>
      </c>
      <c r="BR126" s="47">
        <f t="shared" si="94"/>
        <v>957.10400000000016</v>
      </c>
      <c r="BS126" s="46">
        <f t="shared" si="58"/>
        <v>20.5</v>
      </c>
      <c r="BT126" s="46">
        <f t="shared" si="95"/>
        <v>2392.7600000000002</v>
      </c>
      <c r="BU126" s="46">
        <f t="shared" si="59"/>
        <v>69.030205737500012</v>
      </c>
      <c r="BV126" s="46">
        <f t="shared" si="60"/>
        <v>42.373248352884623</v>
      </c>
      <c r="BW126" s="46">
        <f t="shared" si="61"/>
        <v>60.6226542072529</v>
      </c>
      <c r="BX126" s="46">
        <f t="shared" si="62"/>
        <v>62.112018237500017</v>
      </c>
      <c r="BY126" s="46">
        <f t="shared" si="63"/>
        <v>69.030205737500012</v>
      </c>
      <c r="BZ126" s="46">
        <f t="shared" si="98"/>
        <v>79550.409091895024</v>
      </c>
      <c r="CA126" s="46">
        <f t="shared" si="98"/>
        <v>48830.93140186424</v>
      </c>
      <c r="CB126" s="46">
        <f t="shared" si="98"/>
        <v>69861.546708438254</v>
      </c>
      <c r="CC126" s="46">
        <f t="shared" si="98"/>
        <v>71577.889816895025</v>
      </c>
      <c r="CD126" s="46">
        <f t="shared" si="98"/>
        <v>79550.409091895024</v>
      </c>
    </row>
    <row r="127" spans="1:82" s="54" customFormat="1" ht="15" customHeight="1" x14ac:dyDescent="0.35">
      <c r="A127" s="39">
        <v>124</v>
      </c>
      <c r="B127" s="40" t="s">
        <v>125</v>
      </c>
      <c r="C127" s="40" t="s">
        <v>249</v>
      </c>
      <c r="D127" s="41">
        <v>178.5</v>
      </c>
      <c r="E127" s="41">
        <f t="shared" si="64"/>
        <v>856.80000000000007</v>
      </c>
      <c r="F127" s="41">
        <v>56.2</v>
      </c>
      <c r="G127" s="42" t="s">
        <v>118</v>
      </c>
      <c r="H127" s="43">
        <v>6</v>
      </c>
      <c r="I127" s="44">
        <v>20.5</v>
      </c>
      <c r="J127" s="41">
        <f t="shared" si="65"/>
        <v>921.68000000000018</v>
      </c>
      <c r="K127" s="42" t="s">
        <v>120</v>
      </c>
      <c r="L127" s="44">
        <v>230.42</v>
      </c>
      <c r="M127" s="44">
        <v>34.6</v>
      </c>
      <c r="N127" s="41">
        <v>187.42500000000001</v>
      </c>
      <c r="O127" s="45" t="s">
        <v>69</v>
      </c>
      <c r="P127" s="45" t="s">
        <v>120</v>
      </c>
      <c r="Q127" s="45" t="s">
        <v>122</v>
      </c>
      <c r="R127" s="45" t="s">
        <v>864</v>
      </c>
      <c r="S127" s="46">
        <f t="shared" si="66"/>
        <v>94673.908394625018</v>
      </c>
      <c r="T127" s="46">
        <f t="shared" si="49"/>
        <v>110.49709196384805</v>
      </c>
      <c r="U127" s="47">
        <f t="shared" si="67"/>
        <v>59440.548268508086</v>
      </c>
      <c r="V127" s="47">
        <f t="shared" si="50"/>
        <v>35233.360126116931</v>
      </c>
      <c r="W127" s="47">
        <f t="shared" si="68"/>
        <v>82820.159693822876</v>
      </c>
      <c r="X127" s="47">
        <f t="shared" si="51"/>
        <v>11853.748700802142</v>
      </c>
      <c r="Y127" s="48">
        <f t="shared" si="69"/>
        <v>84307.515802125024</v>
      </c>
      <c r="Z127" s="47">
        <f t="shared" si="52"/>
        <v>10366.392592499993</v>
      </c>
      <c r="AA127" s="48">
        <f t="shared" si="70"/>
        <v>94673.908394625018</v>
      </c>
      <c r="AB127" s="47">
        <f t="shared" si="53"/>
        <v>0</v>
      </c>
      <c r="AC127" s="47">
        <f t="shared" si="71"/>
        <v>57453.501419419066</v>
      </c>
      <c r="AD127" s="47">
        <f t="shared" si="72"/>
        <v>37220.406975205951</v>
      </c>
      <c r="AE127" s="47">
        <f t="shared" si="99"/>
        <v>43.441184611584909</v>
      </c>
      <c r="AF127" s="49">
        <f t="shared" si="74"/>
        <v>0.60685676120962717</v>
      </c>
      <c r="AG127" s="47">
        <f>IF(ISBLANK($D127),"",S127*_xlfn.XLOOKUP(Q127,DATA!$B$24:$B$25,DATA!$C$24:$C$25,"error",0,1)/1000)</f>
        <v>12.683135244785337</v>
      </c>
      <c r="AH127" s="47">
        <f>IF(ISBLANK($D127),"",V127*_xlfn.XLOOKUP(Q127,DATA!$B$24:$B$25,DATA!$C$24:$C$25,"error",0,1)/1000)</f>
        <v>4.7200910914663199</v>
      </c>
      <c r="AI127" s="47">
        <f>IF(ISBLANK($D127),"",X127*_xlfn.XLOOKUP(Q127,DATA!$B$24:$B$25,DATA!$C$24:$C$25,"error",0,1)/1000)</f>
        <v>1.5880056129435927</v>
      </c>
      <c r="AJ127" s="47">
        <f>IF(ISBLANK($D127),"",Z127*_xlfn.XLOOKUP(Q127,DATA!$B$24:$B$25,DATA!$C$24:$C$25,"error",0,1)/1000)</f>
        <v>1.3887496722241881</v>
      </c>
      <c r="AK127" s="47">
        <f>IF(ISBLANK($D127),"",AB127*_xlfn.XLOOKUP(Q127,DATA!$B$24:$B$25,DATA!$C$24:$C$25,"error",0,1)/1000)</f>
        <v>0</v>
      </c>
      <c r="AL127" s="47">
        <f t="shared" si="54"/>
        <v>7.6968463766341007</v>
      </c>
      <c r="AM127" s="47">
        <f t="shared" si="55"/>
        <v>4.9862888681512363</v>
      </c>
      <c r="AN127" s="47">
        <f t="shared" si="75"/>
        <v>1.2855785002903308</v>
      </c>
      <c r="AO127" s="47">
        <f t="shared" si="76"/>
        <v>0.47843435471492712</v>
      </c>
      <c r="AP127" s="47">
        <f t="shared" si="77"/>
        <v>0.16096224119190206</v>
      </c>
      <c r="AQ127" s="47">
        <f t="shared" si="78"/>
        <v>0.14076540906009058</v>
      </c>
      <c r="AR127" s="47">
        <f t="shared" si="79"/>
        <v>0</v>
      </c>
      <c r="AS127" s="47">
        <f t="shared" si="80"/>
        <v>0.78016200496691979</v>
      </c>
      <c r="AT127" s="47">
        <f t="shared" si="81"/>
        <v>0.50541649532341104</v>
      </c>
      <c r="AU127" s="47">
        <f t="shared" si="82"/>
        <v>6.9918033833836241E-2</v>
      </c>
      <c r="AV127" s="47">
        <f t="shared" si="83"/>
        <v>2.602033978685345E-2</v>
      </c>
      <c r="AW127" s="47">
        <f t="shared" si="84"/>
        <v>8.7541627548095406E-3</v>
      </c>
      <c r="AX127" s="47">
        <f t="shared" si="85"/>
        <v>7.6557290208839977E-3</v>
      </c>
      <c r="AY127" s="47">
        <f t="shared" si="86"/>
        <v>0</v>
      </c>
      <c r="AZ127" s="47">
        <f t="shared" si="87"/>
        <v>4.2430231562546987E-2</v>
      </c>
      <c r="BA127" s="47">
        <f t="shared" si="88"/>
        <v>2.7487802271289254E-2</v>
      </c>
      <c r="BB127" s="23">
        <f>IF(V127&gt;0,J127*DATA!$C$4,0)</f>
        <v>59909.200000000012</v>
      </c>
      <c r="BC127" s="23">
        <f>IF(X127&gt;0,N127*_xlfn.XLOOKUP(Burgas!O127,DATA!$B$5:$B$6,DATA!$C$5:$C$6,"error",0,1),0)</f>
        <v>8996.4000000000015</v>
      </c>
      <c r="BD127" s="23">
        <f>IF(Z127&gt;0,(L127-M127)*DATA!$C$7,"0,00 ")</f>
        <v>29373</v>
      </c>
      <c r="BE127" s="23">
        <f>IF(G127="basement",D127*DATA!$C$8,IF(G127="ground",0,"error"))</f>
        <v>0</v>
      </c>
      <c r="BF127" s="23">
        <f t="shared" si="89"/>
        <v>98278.6</v>
      </c>
      <c r="BG127" s="23">
        <v>1.48</v>
      </c>
      <c r="BH127" s="23">
        <v>2.5872189914069956</v>
      </c>
      <c r="BI127" s="23">
        <f t="shared" si="90"/>
        <v>0.56999999999999995</v>
      </c>
      <c r="BJ127" s="23">
        <v>2.33</v>
      </c>
      <c r="BK127" s="23">
        <f t="shared" si="91"/>
        <v>0.21630769230769231</v>
      </c>
      <c r="BL127" s="23">
        <f t="shared" si="92"/>
        <v>0.23928112965340181</v>
      </c>
      <c r="BM127" s="5">
        <v>1.1000000000000001</v>
      </c>
      <c r="BN127" s="5">
        <f t="shared" si="93"/>
        <v>0.56999999999999995</v>
      </c>
      <c r="BO127" s="50"/>
      <c r="BP127" s="48">
        <f t="shared" si="56"/>
        <v>3659.25</v>
      </c>
      <c r="BQ127" s="51">
        <f t="shared" si="57"/>
        <v>6</v>
      </c>
      <c r="BR127" s="47">
        <f t="shared" si="94"/>
        <v>1170.96</v>
      </c>
      <c r="BS127" s="46">
        <f t="shared" si="58"/>
        <v>20.5</v>
      </c>
      <c r="BT127" s="46">
        <f t="shared" si="95"/>
        <v>2927.4</v>
      </c>
      <c r="BU127" s="46">
        <f t="shared" si="59"/>
        <v>82.153686562500013</v>
      </c>
      <c r="BV127" s="46">
        <f t="shared" si="60"/>
        <v>51.579788500961541</v>
      </c>
      <c r="BW127" s="46">
        <f t="shared" si="61"/>
        <v>71.867545725288849</v>
      </c>
      <c r="BX127" s="46">
        <f t="shared" si="62"/>
        <v>73.158205312500016</v>
      </c>
      <c r="BY127" s="46">
        <f t="shared" si="63"/>
        <v>82.153686562500013</v>
      </c>
      <c r="BZ127" s="46">
        <f t="shared" si="98"/>
        <v>94673.908394625018</v>
      </c>
      <c r="CA127" s="46">
        <f t="shared" si="98"/>
        <v>59440.548268508086</v>
      </c>
      <c r="CB127" s="46">
        <f t="shared" si="98"/>
        <v>82820.159693822876</v>
      </c>
      <c r="CC127" s="46">
        <f t="shared" si="98"/>
        <v>84307.515802125024</v>
      </c>
      <c r="CD127" s="46">
        <f t="shared" si="98"/>
        <v>94673.908394625018</v>
      </c>
    </row>
    <row r="128" spans="1:82" s="54" customFormat="1" ht="15" customHeight="1" x14ac:dyDescent="0.35">
      <c r="A128" s="39">
        <v>125</v>
      </c>
      <c r="B128" s="40" t="s">
        <v>125</v>
      </c>
      <c r="C128" s="40" t="s">
        <v>250</v>
      </c>
      <c r="D128" s="41">
        <v>156.9</v>
      </c>
      <c r="E128" s="41">
        <f t="shared" si="64"/>
        <v>753.12000000000012</v>
      </c>
      <c r="F128" s="41">
        <v>50.8</v>
      </c>
      <c r="G128" s="42" t="s">
        <v>118</v>
      </c>
      <c r="H128" s="43">
        <v>6</v>
      </c>
      <c r="I128" s="44">
        <v>20.5</v>
      </c>
      <c r="J128" s="41">
        <f t="shared" si="65"/>
        <v>833.11999999999989</v>
      </c>
      <c r="K128" s="42" t="s">
        <v>120</v>
      </c>
      <c r="L128" s="44">
        <v>208.28</v>
      </c>
      <c r="M128" s="44">
        <v>208.28</v>
      </c>
      <c r="N128" s="41">
        <v>164.745</v>
      </c>
      <c r="O128" s="45" t="s">
        <v>69</v>
      </c>
      <c r="P128" s="45" t="s">
        <v>120</v>
      </c>
      <c r="Q128" s="45" t="s">
        <v>122</v>
      </c>
      <c r="R128" s="45" t="s">
        <v>864</v>
      </c>
      <c r="S128" s="46">
        <f t="shared" si="66"/>
        <v>75325.12109524502</v>
      </c>
      <c r="T128" s="46">
        <f t="shared" si="49"/>
        <v>100.01742231682204</v>
      </c>
      <c r="U128" s="47">
        <f t="shared" si="67"/>
        <v>43477.172796192695</v>
      </c>
      <c r="V128" s="47">
        <f t="shared" si="50"/>
        <v>31847.948299052325</v>
      </c>
      <c r="W128" s="47">
        <f t="shared" si="68"/>
        <v>64905.775598573542</v>
      </c>
      <c r="X128" s="47">
        <f t="shared" si="51"/>
        <v>10419.345496671478</v>
      </c>
      <c r="Y128" s="48">
        <f t="shared" si="69"/>
        <v>75325.12109524502</v>
      </c>
      <c r="Z128" s="47">
        <f t="shared" si="52"/>
        <v>0</v>
      </c>
      <c r="AA128" s="48">
        <f t="shared" si="70"/>
        <v>75325.12109524502</v>
      </c>
      <c r="AB128" s="47">
        <f t="shared" si="53"/>
        <v>0</v>
      </c>
      <c r="AC128" s="47">
        <f t="shared" si="71"/>
        <v>42267.293795723803</v>
      </c>
      <c r="AD128" s="47">
        <f t="shared" si="72"/>
        <v>33057.827299521217</v>
      </c>
      <c r="AE128" s="47">
        <f t="shared" si="99"/>
        <v>43.894501937966346</v>
      </c>
      <c r="AF128" s="49">
        <f t="shared" si="74"/>
        <v>0.56113144169099738</v>
      </c>
      <c r="AG128" s="47">
        <f>IF(ISBLANK($D128),"",S128*_xlfn.XLOOKUP(Q128,DATA!$B$24:$B$25,DATA!$C$24:$C$25,"error",0,1)/1000)</f>
        <v>10.091045298337601</v>
      </c>
      <c r="AH128" s="47">
        <f>IF(ISBLANK($D128),"",V128*_xlfn.XLOOKUP(Q128,DATA!$B$24:$B$25,DATA!$C$24:$C$25,"error",0,1)/1000)</f>
        <v>4.2665592072329028</v>
      </c>
      <c r="AI128" s="47">
        <f>IF(ISBLANK($D128),"",X128*_xlfn.XLOOKUP(Q128,DATA!$B$24:$B$25,DATA!$C$24:$C$25,"error",0,1)/1000)</f>
        <v>1.3958435891924372</v>
      </c>
      <c r="AJ128" s="47">
        <f>IF(ISBLANK($D128),"",Z128*_xlfn.XLOOKUP(Q128,DATA!$B$24:$B$25,DATA!$C$24:$C$25,"error",0,1)/1000)</f>
        <v>0</v>
      </c>
      <c r="AK128" s="47">
        <f>IF(ISBLANK($D128),"",AB128*_xlfn.XLOOKUP(Q128,DATA!$B$24:$B$25,DATA!$C$24:$C$25,"error",0,1)/1000)</f>
        <v>0</v>
      </c>
      <c r="AL128" s="47">
        <f t="shared" si="54"/>
        <v>5.6624027964253401</v>
      </c>
      <c r="AM128" s="47">
        <f t="shared" si="55"/>
        <v>4.4286425019122611</v>
      </c>
      <c r="AN128" s="47">
        <f t="shared" si="75"/>
        <v>1.0228410113605324</v>
      </c>
      <c r="AO128" s="47">
        <f t="shared" si="76"/>
        <v>0.43246379394160689</v>
      </c>
      <c r="AP128" s="47">
        <f t="shared" si="77"/>
        <v>0.14148445738380655</v>
      </c>
      <c r="AQ128" s="47">
        <f t="shared" si="78"/>
        <v>0</v>
      </c>
      <c r="AR128" s="47">
        <f t="shared" si="79"/>
        <v>0</v>
      </c>
      <c r="AS128" s="47">
        <f t="shared" si="80"/>
        <v>0.57394825132541338</v>
      </c>
      <c r="AT128" s="47">
        <f t="shared" si="81"/>
        <v>0.44889276003511902</v>
      </c>
      <c r="AU128" s="47">
        <f t="shared" si="82"/>
        <v>5.5628678001996973E-2</v>
      </c>
      <c r="AV128" s="47">
        <f t="shared" si="83"/>
        <v>2.3520164789540138E-2</v>
      </c>
      <c r="AW128" s="47">
        <f t="shared" si="84"/>
        <v>7.6948354970846986E-3</v>
      </c>
      <c r="AX128" s="47">
        <f t="shared" si="85"/>
        <v>0</v>
      </c>
      <c r="AY128" s="47">
        <f t="shared" si="86"/>
        <v>0</v>
      </c>
      <c r="AZ128" s="47">
        <f t="shared" si="87"/>
        <v>3.1215000286624835E-2</v>
      </c>
      <c r="BA128" s="47">
        <f t="shared" si="88"/>
        <v>2.4413677715372138E-2</v>
      </c>
      <c r="BB128" s="23">
        <f>IF(V128&gt;0,J128*DATA!$C$4,0)</f>
        <v>54152.799999999996</v>
      </c>
      <c r="BC128" s="23">
        <f>IF(X128&gt;0,N128*_xlfn.XLOOKUP(Burgas!O128,DATA!$B$5:$B$6,DATA!$C$5:$C$6,"error",0,1),0)</f>
        <v>7907.76</v>
      </c>
      <c r="BD128" s="23" t="str">
        <f>IF(Z128&gt;0,(L128-M128)*DATA!$C$7,"0,00 ")</f>
        <v xml:space="preserve">0,00 </v>
      </c>
      <c r="BE128" s="23">
        <f>IF(G128="basement",D128*DATA!$C$8,IF(G128="ground",0,"error"))</f>
        <v>0</v>
      </c>
      <c r="BF128" s="23">
        <f t="shared" si="89"/>
        <v>62060.56</v>
      </c>
      <c r="BG128" s="23">
        <v>1.48</v>
      </c>
      <c r="BH128" s="23">
        <v>1.1000000000000001</v>
      </c>
      <c r="BI128" s="23">
        <f t="shared" si="90"/>
        <v>0.56999999999999995</v>
      </c>
      <c r="BJ128" s="23">
        <v>2.33</v>
      </c>
      <c r="BK128" s="23">
        <f t="shared" si="91"/>
        <v>0.21630769230769231</v>
      </c>
      <c r="BL128" s="23">
        <f t="shared" si="92"/>
        <v>0.23928112965340181</v>
      </c>
      <c r="BM128" s="5">
        <v>1.1000000000000001</v>
      </c>
      <c r="BN128" s="5">
        <f t="shared" si="93"/>
        <v>0.56999999999999995</v>
      </c>
      <c r="BO128" s="50"/>
      <c r="BP128" s="48">
        <f t="shared" si="56"/>
        <v>3216.4500000000003</v>
      </c>
      <c r="BQ128" s="51">
        <f t="shared" si="57"/>
        <v>6</v>
      </c>
      <c r="BR128" s="47">
        <f t="shared" si="94"/>
        <v>1029.2640000000001</v>
      </c>
      <c r="BS128" s="46">
        <f t="shared" si="58"/>
        <v>20.5</v>
      </c>
      <c r="BT128" s="46">
        <f t="shared" si="95"/>
        <v>2573.1600000000003</v>
      </c>
      <c r="BU128" s="46">
        <f t="shared" si="59"/>
        <v>65.363694112500013</v>
      </c>
      <c r="BV128" s="46">
        <f t="shared" si="60"/>
        <v>37.727501558653849</v>
      </c>
      <c r="BW128" s="46">
        <f t="shared" si="61"/>
        <v>56.322262754749687</v>
      </c>
      <c r="BX128" s="46">
        <f t="shared" si="62"/>
        <v>65.363694112500013</v>
      </c>
      <c r="BY128" s="46">
        <f t="shared" si="63"/>
        <v>65.363694112500013</v>
      </c>
      <c r="BZ128" s="46">
        <f t="shared" si="98"/>
        <v>75325.12109524502</v>
      </c>
      <c r="CA128" s="46">
        <f t="shared" si="98"/>
        <v>43477.172796192695</v>
      </c>
      <c r="CB128" s="46">
        <f t="shared" si="98"/>
        <v>64905.775598573542</v>
      </c>
      <c r="CC128" s="46">
        <f t="shared" si="98"/>
        <v>75325.12109524502</v>
      </c>
      <c r="CD128" s="46">
        <f t="shared" si="98"/>
        <v>75325.12109524502</v>
      </c>
    </row>
    <row r="129" spans="1:82" s="54" customFormat="1" ht="15" customHeight="1" x14ac:dyDescent="0.35">
      <c r="A129" s="39">
        <v>126</v>
      </c>
      <c r="B129" s="40" t="s">
        <v>125</v>
      </c>
      <c r="C129" s="40" t="s">
        <v>251</v>
      </c>
      <c r="D129" s="41">
        <v>149.6</v>
      </c>
      <c r="E129" s="41">
        <f t="shared" si="64"/>
        <v>837.76</v>
      </c>
      <c r="F129" s="41">
        <v>49</v>
      </c>
      <c r="G129" s="42" t="s">
        <v>118</v>
      </c>
      <c r="H129" s="43">
        <v>7</v>
      </c>
      <c r="I129" s="44">
        <v>22.25</v>
      </c>
      <c r="J129" s="41">
        <f t="shared" si="65"/>
        <v>872.2</v>
      </c>
      <c r="K129" s="42" t="s">
        <v>121</v>
      </c>
      <c r="L129" s="44">
        <v>218.05</v>
      </c>
      <c r="M129" s="44">
        <v>218.05</v>
      </c>
      <c r="N129" s="41">
        <v>157.08000000000001</v>
      </c>
      <c r="O129" s="45" t="s">
        <v>69</v>
      </c>
      <c r="P129" s="45" t="s">
        <v>121</v>
      </c>
      <c r="Q129" s="45" t="s">
        <v>122</v>
      </c>
      <c r="R129" s="45" t="s">
        <v>864</v>
      </c>
      <c r="S129" s="46">
        <f t="shared" si="66"/>
        <v>34910.096240180006</v>
      </c>
      <c r="T129" s="46">
        <f t="shared" si="49"/>
        <v>41.670760408923805</v>
      </c>
      <c r="U129" s="47">
        <f t="shared" si="67"/>
        <v>34910.096240180006</v>
      </c>
      <c r="V129" s="47">
        <f t="shared" si="50"/>
        <v>0</v>
      </c>
      <c r="W129" s="47">
        <f t="shared" si="68"/>
        <v>34437.525084010143</v>
      </c>
      <c r="X129" s="47">
        <f t="shared" si="51"/>
        <v>472.57115616986266</v>
      </c>
      <c r="Y129" s="48">
        <f t="shared" si="69"/>
        <v>34910.096240180006</v>
      </c>
      <c r="Z129" s="47">
        <f t="shared" si="52"/>
        <v>0</v>
      </c>
      <c r="AA129" s="48">
        <f t="shared" si="70"/>
        <v>34910.096240180006</v>
      </c>
      <c r="AB129" s="47">
        <f t="shared" si="53"/>
        <v>0</v>
      </c>
      <c r="AC129" s="47">
        <f t="shared" si="71"/>
        <v>472.57115616986266</v>
      </c>
      <c r="AD129" s="47">
        <f t="shared" si="72"/>
        <v>34437.525084010143</v>
      </c>
      <c r="AE129" s="47">
        <f t="shared" si="99"/>
        <v>41.106671462005998</v>
      </c>
      <c r="AF129" s="49">
        <f t="shared" si="74"/>
        <v>1.3536804737477426E-2</v>
      </c>
      <c r="AG129" s="47">
        <f>IF(ISBLANK($D129),"",S129*_xlfn.XLOOKUP(Q129,DATA!$B$24:$B$25,DATA!$C$24:$C$25,"error",0,1)/1000)</f>
        <v>4.6767845495202218</v>
      </c>
      <c r="AH129" s="47">
        <f>IF(ISBLANK($D129),"",V129*_xlfn.XLOOKUP(Q129,DATA!$B$24:$B$25,DATA!$C$24:$C$25,"error",0,1)/1000)</f>
        <v>0</v>
      </c>
      <c r="AI129" s="47">
        <f>IF(ISBLANK($D129),"",X129*_xlfn.XLOOKUP(Q129,DATA!$B$24:$B$25,DATA!$C$24:$C$25,"error",0,1)/1000)</f>
        <v>6.3308719246106718E-2</v>
      </c>
      <c r="AJ129" s="47">
        <f>IF(ISBLANK($D129),"",Z129*_xlfn.XLOOKUP(Q129,DATA!$B$24:$B$25,DATA!$C$24:$C$25,"error",0,1)/1000)</f>
        <v>0</v>
      </c>
      <c r="AK129" s="47">
        <f>IF(ISBLANK($D129),"",AB129*_xlfn.XLOOKUP(Q129,DATA!$B$24:$B$25,DATA!$C$24:$C$25,"error",0,1)/1000)</f>
        <v>0</v>
      </c>
      <c r="AL129" s="47">
        <f t="shared" si="54"/>
        <v>6.3308719246106718E-2</v>
      </c>
      <c r="AM129" s="47">
        <f t="shared" si="55"/>
        <v>4.6134758302741155</v>
      </c>
      <c r="AN129" s="47">
        <f t="shared" si="75"/>
        <v>0.47404474929218943</v>
      </c>
      <c r="AO129" s="47">
        <f t="shared" si="76"/>
        <v>0</v>
      </c>
      <c r="AP129" s="47">
        <f t="shared" si="77"/>
        <v>6.4170512079948228E-3</v>
      </c>
      <c r="AQ129" s="47">
        <f t="shared" si="78"/>
        <v>0</v>
      </c>
      <c r="AR129" s="47">
        <f t="shared" si="79"/>
        <v>0</v>
      </c>
      <c r="AS129" s="47">
        <f t="shared" si="80"/>
        <v>6.4170512079948228E-3</v>
      </c>
      <c r="AT129" s="47">
        <f t="shared" si="81"/>
        <v>0.46762769808419458</v>
      </c>
      <c r="AU129" s="47">
        <f t="shared" si="82"/>
        <v>2.5781604789033519E-2</v>
      </c>
      <c r="AV129" s="47">
        <f t="shared" si="83"/>
        <v>0</v>
      </c>
      <c r="AW129" s="47">
        <f t="shared" si="84"/>
        <v>3.4900054984796043E-4</v>
      </c>
      <c r="AX129" s="47">
        <f t="shared" si="85"/>
        <v>0</v>
      </c>
      <c r="AY129" s="47">
        <f t="shared" si="86"/>
        <v>0</v>
      </c>
      <c r="AZ129" s="47">
        <f t="shared" si="87"/>
        <v>3.4900054984796043E-4</v>
      </c>
      <c r="BA129" s="47">
        <f t="shared" si="88"/>
        <v>2.5432604239185558E-2</v>
      </c>
      <c r="BB129" s="23">
        <f>IF(V129&gt;0,J129*DATA!$C$4,0)</f>
        <v>0</v>
      </c>
      <c r="BC129" s="23">
        <f>IF(X129&gt;0,N129*_xlfn.XLOOKUP(Burgas!O129,DATA!$B$5:$B$6,DATA!$C$5:$C$6,"error",0,1),0)</f>
        <v>7539.84</v>
      </c>
      <c r="BD129" s="23" t="str">
        <f>IF(Z129&gt;0,(L129-M129)*DATA!$C$7,"0,00 ")</f>
        <v xml:space="preserve">0,00 </v>
      </c>
      <c r="BE129" s="23">
        <f>IF(G129="basement",D129*DATA!$C$8,IF(G129="ground",0,"error"))</f>
        <v>0</v>
      </c>
      <c r="BF129" s="23">
        <f t="shared" si="89"/>
        <v>7539.84</v>
      </c>
      <c r="BG129" s="23">
        <v>0.25</v>
      </c>
      <c r="BH129" s="23">
        <v>1.1000000000000001</v>
      </c>
      <c r="BI129" s="23">
        <f t="shared" si="90"/>
        <v>0.56999999999999995</v>
      </c>
      <c r="BJ129" s="23">
        <v>0.22</v>
      </c>
      <c r="BK129" s="23">
        <f t="shared" si="91"/>
        <v>0.25</v>
      </c>
      <c r="BL129" s="23">
        <f t="shared" si="92"/>
        <v>0.12054794520547943</v>
      </c>
      <c r="BM129" s="5">
        <v>1.1000000000000001</v>
      </c>
      <c r="BN129" s="5">
        <f t="shared" si="93"/>
        <v>0.56999999999999995</v>
      </c>
      <c r="BO129" s="50"/>
      <c r="BP129" s="48">
        <f t="shared" si="56"/>
        <v>3328.6</v>
      </c>
      <c r="BQ129" s="51">
        <f t="shared" si="57"/>
        <v>7</v>
      </c>
      <c r="BR129" s="47">
        <f t="shared" si="94"/>
        <v>1065.152</v>
      </c>
      <c r="BS129" s="46">
        <f t="shared" si="58"/>
        <v>22.25</v>
      </c>
      <c r="BT129" s="46">
        <f t="shared" si="95"/>
        <v>2662.88</v>
      </c>
      <c r="BU129" s="46">
        <f t="shared" si="59"/>
        <v>30.293384450000001</v>
      </c>
      <c r="BV129" s="46">
        <f t="shared" si="60"/>
        <v>30.293384450000001</v>
      </c>
      <c r="BW129" s="46">
        <f t="shared" si="61"/>
        <v>29.883308819863014</v>
      </c>
      <c r="BX129" s="46">
        <f t="shared" si="62"/>
        <v>30.293384450000001</v>
      </c>
      <c r="BY129" s="46">
        <f t="shared" si="63"/>
        <v>30.293384450000001</v>
      </c>
      <c r="BZ129" s="46">
        <f t="shared" si="98"/>
        <v>34910.096240180006</v>
      </c>
      <c r="CA129" s="46">
        <f t="shared" si="98"/>
        <v>34910.096240180006</v>
      </c>
      <c r="CB129" s="46">
        <f t="shared" si="98"/>
        <v>34437.525084010143</v>
      </c>
      <c r="CC129" s="46">
        <f t="shared" si="98"/>
        <v>34910.096240180006</v>
      </c>
      <c r="CD129" s="46">
        <f t="shared" si="98"/>
        <v>34910.096240180006</v>
      </c>
    </row>
    <row r="130" spans="1:82" s="54" customFormat="1" ht="15" customHeight="1" x14ac:dyDescent="0.35">
      <c r="A130" s="39">
        <v>127</v>
      </c>
      <c r="B130" s="40" t="s">
        <v>125</v>
      </c>
      <c r="C130" s="40" t="s">
        <v>252</v>
      </c>
      <c r="D130" s="41">
        <v>172.5</v>
      </c>
      <c r="E130" s="41">
        <f t="shared" si="64"/>
        <v>966</v>
      </c>
      <c r="F130" s="41">
        <v>52.6</v>
      </c>
      <c r="G130" s="42" t="s">
        <v>118</v>
      </c>
      <c r="H130" s="43">
        <v>7</v>
      </c>
      <c r="I130" s="44">
        <v>22.25</v>
      </c>
      <c r="J130" s="41">
        <f t="shared" si="65"/>
        <v>936.2800000000002</v>
      </c>
      <c r="K130" s="42" t="s">
        <v>120</v>
      </c>
      <c r="L130" s="44">
        <v>234.07</v>
      </c>
      <c r="M130" s="44">
        <v>81.900000000000006</v>
      </c>
      <c r="N130" s="41">
        <v>181.125</v>
      </c>
      <c r="O130" s="45" t="s">
        <v>69</v>
      </c>
      <c r="P130" s="45" t="s">
        <v>120</v>
      </c>
      <c r="Q130" s="45" t="s">
        <v>122</v>
      </c>
      <c r="R130" s="45" t="s">
        <v>864</v>
      </c>
      <c r="S130" s="46">
        <f t="shared" si="66"/>
        <v>93605.064453075029</v>
      </c>
      <c r="T130" s="46">
        <f t="shared" si="49"/>
        <v>96.899652642934811</v>
      </c>
      <c r="U130" s="47">
        <f t="shared" si="67"/>
        <v>57813.585394311922</v>
      </c>
      <c r="V130" s="47">
        <f t="shared" si="50"/>
        <v>35791.479058763107</v>
      </c>
      <c r="W130" s="47">
        <f t="shared" si="68"/>
        <v>82149.761086753628</v>
      </c>
      <c r="X130" s="47">
        <f t="shared" si="51"/>
        <v>11455.303366321401</v>
      </c>
      <c r="Y130" s="48">
        <f t="shared" si="69"/>
        <v>85549.43192932503</v>
      </c>
      <c r="Z130" s="47">
        <f t="shared" si="52"/>
        <v>8055.6325237499987</v>
      </c>
      <c r="AA130" s="48">
        <f t="shared" si="70"/>
        <v>93605.064453075029</v>
      </c>
      <c r="AB130" s="47">
        <f t="shared" si="53"/>
        <v>0</v>
      </c>
      <c r="AC130" s="47">
        <f t="shared" si="71"/>
        <v>55302.414948834507</v>
      </c>
      <c r="AD130" s="47">
        <f t="shared" si="72"/>
        <v>38302.649504240522</v>
      </c>
      <c r="AE130" s="47">
        <f t="shared" si="99"/>
        <v>39.65077588430696</v>
      </c>
      <c r="AF130" s="49">
        <f t="shared" si="74"/>
        <v>0.59080579957891111</v>
      </c>
      <c r="AG130" s="47">
        <f>IF(ISBLANK($D130),"",S130*_xlfn.XLOOKUP(Q130,DATA!$B$24:$B$25,DATA!$C$24:$C$25,"error",0,1)/1000)</f>
        <v>12.539945927938483</v>
      </c>
      <c r="AH130" s="47">
        <f>IF(ISBLANK($D130),"",V130*_xlfn.XLOOKUP(Q130,DATA!$B$24:$B$25,DATA!$C$24:$C$25,"error",0,1)/1000)</f>
        <v>4.7948603497071529</v>
      </c>
      <c r="AI130" s="47">
        <f>IF(ISBLANK($D130),"",X130*_xlfn.XLOOKUP(Q130,DATA!$B$24:$B$25,DATA!$C$24:$C$25,"error",0,1)/1000)</f>
        <v>1.5346272730127162</v>
      </c>
      <c r="AJ130" s="47">
        <f>IF(ISBLANK($D130),"",Z130*_xlfn.XLOOKUP(Q130,DATA!$B$24:$B$25,DATA!$C$24:$C$25,"error",0,1)/1000)</f>
        <v>1.0791851579121379</v>
      </c>
      <c r="AK130" s="47">
        <f>IF(ISBLANK($D130),"",AB130*_xlfn.XLOOKUP(Q130,DATA!$B$24:$B$25,DATA!$C$24:$C$25,"error",0,1)/1000)</f>
        <v>0</v>
      </c>
      <c r="AL130" s="47">
        <f t="shared" si="54"/>
        <v>7.4086727806320063</v>
      </c>
      <c r="AM130" s="47">
        <f t="shared" si="55"/>
        <v>5.1312731473064765</v>
      </c>
      <c r="AN130" s="47">
        <f t="shared" si="75"/>
        <v>1.271064651493736</v>
      </c>
      <c r="AO130" s="47">
        <f t="shared" si="76"/>
        <v>0.48601306053347387</v>
      </c>
      <c r="AP130" s="47">
        <f t="shared" si="77"/>
        <v>0.1555517456896533</v>
      </c>
      <c r="AQ130" s="47">
        <f t="shared" si="78"/>
        <v>0.10938756151911957</v>
      </c>
      <c r="AR130" s="47">
        <f t="shared" si="79"/>
        <v>0</v>
      </c>
      <c r="AS130" s="47">
        <f t="shared" si="80"/>
        <v>0.75095236774224683</v>
      </c>
      <c r="AT130" s="47">
        <f t="shared" si="81"/>
        <v>0.52011228375148921</v>
      </c>
      <c r="AU130" s="47">
        <f t="shared" si="82"/>
        <v>6.9128677313802414E-2</v>
      </c>
      <c r="AV130" s="47">
        <f t="shared" si="83"/>
        <v>2.6432518591740263E-2</v>
      </c>
      <c r="AW130" s="47">
        <f t="shared" si="84"/>
        <v>8.4599051832193062E-3</v>
      </c>
      <c r="AX130" s="47">
        <f t="shared" si="85"/>
        <v>5.9491996992540016E-3</v>
      </c>
      <c r="AY130" s="47">
        <f t="shared" si="86"/>
        <v>0</v>
      </c>
      <c r="AZ130" s="47">
        <f t="shared" si="87"/>
        <v>4.0841623474213572E-2</v>
      </c>
      <c r="BA130" s="47">
        <f t="shared" si="88"/>
        <v>2.8287053839588842E-2</v>
      </c>
      <c r="BB130" s="23">
        <f>IF(V130&gt;0,J130*DATA!$C$4,0)</f>
        <v>60858.200000000012</v>
      </c>
      <c r="BC130" s="23">
        <f>IF(X130&gt;0,N130*_xlfn.XLOOKUP(Burgas!O130,DATA!$B$5:$B$6,DATA!$C$5:$C$6,"error",0,1),0)</f>
        <v>8694</v>
      </c>
      <c r="BD130" s="23">
        <f>IF(Z130&gt;0,(L130-M130)*DATA!$C$7,"0,00 ")</f>
        <v>22825.499999999996</v>
      </c>
      <c r="BE130" s="23">
        <f>IF(G130="basement",D130*DATA!$C$8,IF(G130="ground",0,"error"))</f>
        <v>0</v>
      </c>
      <c r="BF130" s="23">
        <f t="shared" si="89"/>
        <v>92377.700000000012</v>
      </c>
      <c r="BG130" s="23">
        <v>1.48</v>
      </c>
      <c r="BH130" s="23">
        <v>2.2376831717007732</v>
      </c>
      <c r="BI130" s="23">
        <f t="shared" si="90"/>
        <v>0.56999999999999995</v>
      </c>
      <c r="BJ130" s="23">
        <v>2.33</v>
      </c>
      <c r="BK130" s="23">
        <f t="shared" si="91"/>
        <v>0.21630769230769231</v>
      </c>
      <c r="BL130" s="23">
        <f t="shared" si="92"/>
        <v>0.23928112965340181</v>
      </c>
      <c r="BM130" s="5">
        <v>1.1000000000000001</v>
      </c>
      <c r="BN130" s="5">
        <f t="shared" si="93"/>
        <v>0.56999999999999995</v>
      </c>
      <c r="BO130" s="50"/>
      <c r="BP130" s="48">
        <f t="shared" si="56"/>
        <v>3838.125</v>
      </c>
      <c r="BQ130" s="51">
        <f t="shared" si="57"/>
        <v>7</v>
      </c>
      <c r="BR130" s="47">
        <f t="shared" si="94"/>
        <v>1228.2</v>
      </c>
      <c r="BS130" s="46">
        <f t="shared" si="58"/>
        <v>22.25</v>
      </c>
      <c r="BT130" s="46">
        <f t="shared" si="95"/>
        <v>3070.5</v>
      </c>
      <c r="BU130" s="46">
        <f t="shared" si="59"/>
        <v>81.226192687500017</v>
      </c>
      <c r="BV130" s="46">
        <f t="shared" si="60"/>
        <v>50.167984549038458</v>
      </c>
      <c r="BW130" s="46">
        <f t="shared" si="61"/>
        <v>71.285804483472418</v>
      </c>
      <c r="BX130" s="46">
        <f t="shared" si="62"/>
        <v>74.235883312500022</v>
      </c>
      <c r="BY130" s="46">
        <f t="shared" si="63"/>
        <v>81.226192687500017</v>
      </c>
      <c r="BZ130" s="46">
        <f t="shared" si="98"/>
        <v>93605.064453075029</v>
      </c>
      <c r="CA130" s="46">
        <f t="shared" si="98"/>
        <v>57813.585394311922</v>
      </c>
      <c r="CB130" s="46">
        <f t="shared" si="98"/>
        <v>82149.761086753628</v>
      </c>
      <c r="CC130" s="46">
        <f t="shared" si="98"/>
        <v>85549.43192932503</v>
      </c>
      <c r="CD130" s="46">
        <f t="shared" si="98"/>
        <v>93605.064453075029</v>
      </c>
    </row>
    <row r="131" spans="1:82" s="54" customFormat="1" ht="15" customHeight="1" x14ac:dyDescent="0.35">
      <c r="A131" s="39">
        <v>128</v>
      </c>
      <c r="B131" s="40" t="s">
        <v>125</v>
      </c>
      <c r="C131" s="40" t="s">
        <v>253</v>
      </c>
      <c r="D131" s="41">
        <v>112.4</v>
      </c>
      <c r="E131" s="41">
        <f t="shared" si="64"/>
        <v>539.5200000000001</v>
      </c>
      <c r="F131" s="41">
        <v>43.8</v>
      </c>
      <c r="G131" s="42" t="s">
        <v>118</v>
      </c>
      <c r="H131" s="43">
        <v>6</v>
      </c>
      <c r="I131" s="44">
        <v>20.5</v>
      </c>
      <c r="J131" s="41">
        <f t="shared" si="65"/>
        <v>718.31999999999994</v>
      </c>
      <c r="K131" s="42" t="s">
        <v>120</v>
      </c>
      <c r="L131" s="44">
        <v>179.58</v>
      </c>
      <c r="M131" s="44">
        <v>116.9</v>
      </c>
      <c r="N131" s="41">
        <v>118.02000000000001</v>
      </c>
      <c r="O131" s="45" t="s">
        <v>69</v>
      </c>
      <c r="P131" s="45" t="s">
        <v>120</v>
      </c>
      <c r="Q131" s="45" t="s">
        <v>122</v>
      </c>
      <c r="R131" s="45" t="s">
        <v>864</v>
      </c>
      <c r="S131" s="46">
        <f t="shared" si="66"/>
        <v>63729.415238020018</v>
      </c>
      <c r="T131" s="46">
        <f t="shared" si="49"/>
        <v>118.12243334449141</v>
      </c>
      <c r="U131" s="47">
        <f t="shared" si="67"/>
        <v>36269.963751829237</v>
      </c>
      <c r="V131" s="47">
        <f t="shared" si="50"/>
        <v>27459.451486190781</v>
      </c>
      <c r="W131" s="47">
        <f t="shared" si="68"/>
        <v>56265.205972080716</v>
      </c>
      <c r="X131" s="47">
        <f t="shared" si="51"/>
        <v>7464.209265939302</v>
      </c>
      <c r="Y131" s="48">
        <f t="shared" si="69"/>
        <v>60411.237893020007</v>
      </c>
      <c r="Z131" s="47">
        <f t="shared" si="52"/>
        <v>3318.177345000011</v>
      </c>
      <c r="AA131" s="48">
        <f t="shared" si="70"/>
        <v>63729.415238020018</v>
      </c>
      <c r="AB131" s="47">
        <f t="shared" si="53"/>
        <v>0</v>
      </c>
      <c r="AC131" s="47">
        <f t="shared" si="71"/>
        <v>38241.838097130094</v>
      </c>
      <c r="AD131" s="47">
        <f t="shared" si="72"/>
        <v>25487.577140889924</v>
      </c>
      <c r="AE131" s="47">
        <f t="shared" si="99"/>
        <v>47.241209113452548</v>
      </c>
      <c r="AF131" s="49">
        <f t="shared" si="74"/>
        <v>0.60006573031154353</v>
      </c>
      <c r="AG131" s="47">
        <f>IF(ISBLANK($D131),"",S131*_xlfn.XLOOKUP(Q131,DATA!$B$24:$B$25,DATA!$C$24:$C$25,"error",0,1)/1000)</f>
        <v>8.5376087904360869</v>
      </c>
      <c r="AH131" s="47">
        <f>IF(ISBLANK($D131),"",V131*_xlfn.XLOOKUP(Q131,DATA!$B$24:$B$25,DATA!$C$24:$C$25,"error",0,1)/1000)</f>
        <v>3.6786475054488408</v>
      </c>
      <c r="AI131" s="47">
        <f>IF(ISBLANK($D131),"",X131*_xlfn.XLOOKUP(Q131,DATA!$B$24:$B$25,DATA!$C$24:$C$25,"error",0,1)/1000)</f>
        <v>0.99995423470510048</v>
      </c>
      <c r="AJ131" s="47">
        <f>IF(ISBLANK($D131),"",Z131*_xlfn.XLOOKUP(Q131,DATA!$B$24:$B$25,DATA!$C$24:$C$25,"error",0,1)/1000)</f>
        <v>0.44452471379334313</v>
      </c>
      <c r="AK131" s="47">
        <f>IF(ISBLANK($D131),"",AB131*_xlfn.XLOOKUP(Q131,DATA!$B$24:$B$25,DATA!$C$24:$C$25,"error",0,1)/1000)</f>
        <v>0</v>
      </c>
      <c r="AL131" s="47">
        <f t="shared" si="54"/>
        <v>5.1231264539472843</v>
      </c>
      <c r="AM131" s="47">
        <f t="shared" si="55"/>
        <v>3.4144823364888026</v>
      </c>
      <c r="AN131" s="47">
        <f t="shared" si="75"/>
        <v>0.86538273802505172</v>
      </c>
      <c r="AO131" s="47">
        <f t="shared" si="76"/>
        <v>0.37287232627248773</v>
      </c>
      <c r="AP131" s="47">
        <f t="shared" si="77"/>
        <v>0.10135661574212804</v>
      </c>
      <c r="AQ131" s="47">
        <f t="shared" si="78"/>
        <v>4.5057582677390018E-2</v>
      </c>
      <c r="AR131" s="47">
        <f t="shared" si="79"/>
        <v>0</v>
      </c>
      <c r="AS131" s="47">
        <f t="shared" si="80"/>
        <v>0.51928652469200587</v>
      </c>
      <c r="AT131" s="47">
        <f t="shared" si="81"/>
        <v>0.34609621333304585</v>
      </c>
      <c r="AU131" s="47">
        <f t="shared" si="82"/>
        <v>4.7065083573495488E-2</v>
      </c>
      <c r="AV131" s="47">
        <f t="shared" si="83"/>
        <v>2.0279197200430275E-2</v>
      </c>
      <c r="AW131" s="47">
        <f t="shared" si="84"/>
        <v>5.5124251744571185E-3</v>
      </c>
      <c r="AX131" s="47">
        <f t="shared" si="85"/>
        <v>2.4505213718160092E-3</v>
      </c>
      <c r="AY131" s="47">
        <f t="shared" si="86"/>
        <v>0</v>
      </c>
      <c r="AZ131" s="47">
        <f t="shared" si="87"/>
        <v>2.8242143746703401E-2</v>
      </c>
      <c r="BA131" s="47">
        <f t="shared" si="88"/>
        <v>1.8822939826792087E-2</v>
      </c>
      <c r="BB131" s="23">
        <f>IF(V131&gt;0,J131*DATA!$C$4,0)</f>
        <v>46690.799999999996</v>
      </c>
      <c r="BC131" s="23">
        <f>IF(X131&gt;0,N131*_xlfn.XLOOKUP(Burgas!O131,DATA!$B$5:$B$6,DATA!$C$5:$C$6,"error",0,1),0)</f>
        <v>5664.9600000000009</v>
      </c>
      <c r="BD131" s="23">
        <f>IF(Z131&gt;0,(L131-M131)*DATA!$C$7,"0,00 ")</f>
        <v>9402.0000000000018</v>
      </c>
      <c r="BE131" s="23">
        <f>IF(G131="basement",D131*DATA!$C$8,IF(G131="ground",0,"error"))</f>
        <v>0</v>
      </c>
      <c r="BF131" s="23">
        <f t="shared" si="89"/>
        <v>61757.759999999995</v>
      </c>
      <c r="BG131" s="23">
        <v>1.48</v>
      </c>
      <c r="BH131" s="23">
        <v>1.7108141218398487</v>
      </c>
      <c r="BI131" s="23">
        <f t="shared" si="90"/>
        <v>0.56999999999999995</v>
      </c>
      <c r="BJ131" s="23">
        <v>2.33</v>
      </c>
      <c r="BK131" s="23">
        <f t="shared" si="91"/>
        <v>0.21630769230769231</v>
      </c>
      <c r="BL131" s="23">
        <f t="shared" si="92"/>
        <v>0.23928112965340181</v>
      </c>
      <c r="BM131" s="5">
        <v>1.1000000000000001</v>
      </c>
      <c r="BN131" s="5">
        <f t="shared" si="93"/>
        <v>0.56999999999999995</v>
      </c>
      <c r="BO131" s="50"/>
      <c r="BP131" s="48">
        <f t="shared" si="56"/>
        <v>2304.2000000000003</v>
      </c>
      <c r="BQ131" s="51">
        <f t="shared" si="57"/>
        <v>6</v>
      </c>
      <c r="BR131" s="47">
        <f t="shared" si="94"/>
        <v>737.34400000000005</v>
      </c>
      <c r="BS131" s="46">
        <f t="shared" si="58"/>
        <v>20.5</v>
      </c>
      <c r="BT131" s="46">
        <f t="shared" si="95"/>
        <v>1843.3600000000004</v>
      </c>
      <c r="BU131" s="46">
        <f t="shared" si="59"/>
        <v>55.301471050000011</v>
      </c>
      <c r="BV131" s="46">
        <f t="shared" si="60"/>
        <v>31.47341526538462</v>
      </c>
      <c r="BW131" s="46">
        <f t="shared" si="61"/>
        <v>48.824371721694476</v>
      </c>
      <c r="BX131" s="46">
        <f t="shared" si="62"/>
        <v>52.422108550000004</v>
      </c>
      <c r="BY131" s="46">
        <f t="shared" si="63"/>
        <v>55.301471050000011</v>
      </c>
      <c r="BZ131" s="46">
        <f t="shared" si="98"/>
        <v>63729.415238020018</v>
      </c>
      <c r="CA131" s="46">
        <f t="shared" si="98"/>
        <v>36269.963751829237</v>
      </c>
      <c r="CB131" s="46">
        <f t="shared" si="98"/>
        <v>56265.205972080716</v>
      </c>
      <c r="CC131" s="46">
        <f t="shared" si="98"/>
        <v>60411.237893020007</v>
      </c>
      <c r="CD131" s="46">
        <f t="shared" si="98"/>
        <v>63729.415238020018</v>
      </c>
    </row>
    <row r="132" spans="1:82" s="54" customFormat="1" ht="15" customHeight="1" x14ac:dyDescent="0.35">
      <c r="A132" s="39">
        <v>129</v>
      </c>
      <c r="B132" s="40" t="s">
        <v>125</v>
      </c>
      <c r="C132" s="40" t="s">
        <v>254</v>
      </c>
      <c r="D132" s="41">
        <v>100.7</v>
      </c>
      <c r="E132" s="41">
        <f t="shared" si="64"/>
        <v>483.36</v>
      </c>
      <c r="F132" s="41">
        <v>43</v>
      </c>
      <c r="G132" s="42" t="s">
        <v>118</v>
      </c>
      <c r="H132" s="43">
        <v>6</v>
      </c>
      <c r="I132" s="44">
        <v>20.5</v>
      </c>
      <c r="J132" s="41">
        <f t="shared" si="65"/>
        <v>705.2</v>
      </c>
      <c r="K132" s="42" t="s">
        <v>120</v>
      </c>
      <c r="L132" s="44">
        <v>176.3</v>
      </c>
      <c r="M132" s="44">
        <v>96.9</v>
      </c>
      <c r="N132" s="41">
        <v>105.73500000000001</v>
      </c>
      <c r="O132" s="45" t="s">
        <v>69</v>
      </c>
      <c r="P132" s="45" t="s">
        <v>120</v>
      </c>
      <c r="Q132" s="45" t="s">
        <v>122</v>
      </c>
      <c r="R132" s="45" t="s">
        <v>864</v>
      </c>
      <c r="S132" s="46">
        <f t="shared" si="66"/>
        <v>61599.254586835021</v>
      </c>
      <c r="T132" s="46">
        <f t="shared" ref="T132:T195" si="100">S132/E132</f>
        <v>127.43970247193607</v>
      </c>
      <c r="U132" s="47">
        <f t="shared" si="67"/>
        <v>34641.345593542697</v>
      </c>
      <c r="V132" s="47">
        <f t="shared" ref="V132:V195" si="101">IF(ISBLANK(D132)," ",S132-U132)</f>
        <v>26957.908993292323</v>
      </c>
      <c r="W132" s="47">
        <f t="shared" si="68"/>
        <v>54912.01372313319</v>
      </c>
      <c r="X132" s="47">
        <f t="shared" ref="X132:X195" si="102">IF(ISBLANK(D132)," ",S132-W132)</f>
        <v>6687.2408637018307</v>
      </c>
      <c r="Y132" s="48">
        <f t="shared" si="69"/>
        <v>57395.947611835014</v>
      </c>
      <c r="Z132" s="47">
        <f t="shared" ref="Z132:Z195" si="103">IF(ISBLANK(D132)," ",S132-Y132)</f>
        <v>4203.3069750000068</v>
      </c>
      <c r="AA132" s="48">
        <f t="shared" si="70"/>
        <v>61599.254586835021</v>
      </c>
      <c r="AB132" s="47">
        <f t="shared" ref="AB132:AB195" si="104">IF(ISBLANK(D132)," ",S132-AA132)</f>
        <v>0</v>
      </c>
      <c r="AC132" s="47">
        <f t="shared" si="71"/>
        <v>37848.456831994161</v>
      </c>
      <c r="AD132" s="47">
        <f t="shared" si="72"/>
        <v>23750.79775484086</v>
      </c>
      <c r="AE132" s="47">
        <f t="shared" si="99"/>
        <v>49.136870561984566</v>
      </c>
      <c r="AF132" s="49">
        <f t="shared" si="74"/>
        <v>0.61443043565795241</v>
      </c>
      <c r="AG132" s="47">
        <f>IF(ISBLANK($D132),"",S132*_xlfn.XLOOKUP(Q132,DATA!$B$24:$B$25,DATA!$C$24:$C$25,"error",0,1)/1000)</f>
        <v>8.252238553902858</v>
      </c>
      <c r="AH132" s="47">
        <f>IF(ISBLANK($D132),"",V132*_xlfn.XLOOKUP(Q132,DATA!$B$24:$B$25,DATA!$C$24:$C$25,"error",0,1)/1000)</f>
        <v>3.6114575966735201</v>
      </c>
      <c r="AI132" s="47">
        <f>IF(ISBLANK($D132),"",X132*_xlfn.XLOOKUP(Q132,DATA!$B$24:$B$25,DATA!$C$24:$C$25,"error",0,1)/1000)</f>
        <v>0.89586647183988755</v>
      </c>
      <c r="AJ132" s="47">
        <f>IF(ISBLANK($D132),"",Z132*_xlfn.XLOOKUP(Q132,DATA!$B$24:$B$25,DATA!$C$24:$C$25,"error",0,1)/1000)</f>
        <v>0.5631024613144765</v>
      </c>
      <c r="AK132" s="47">
        <f>IF(ISBLANK($D132),"",AB132*_xlfn.XLOOKUP(Q132,DATA!$B$24:$B$25,DATA!$C$24:$C$25,"error",0,1)/1000)</f>
        <v>0</v>
      </c>
      <c r="AL132" s="47">
        <f t="shared" ref="AL132:AL195" si="105">SUM(AH132:AK132)</f>
        <v>5.0704265298278841</v>
      </c>
      <c r="AM132" s="47">
        <f t="shared" ref="AM132:AM195" si="106">IF(ISBLANK($D132),"",AG132-AL132)</f>
        <v>3.1818120240749739</v>
      </c>
      <c r="AN132" s="47">
        <f t="shared" si="75"/>
        <v>0.83645725283315309</v>
      </c>
      <c r="AO132" s="47">
        <f t="shared" si="76"/>
        <v>0.36606187282458846</v>
      </c>
      <c r="AP132" s="47">
        <f t="shared" si="77"/>
        <v>9.0806149512742587E-2</v>
      </c>
      <c r="AQ132" s="47">
        <f t="shared" si="78"/>
        <v>5.7076771930197209E-2</v>
      </c>
      <c r="AR132" s="47">
        <f t="shared" si="79"/>
        <v>0</v>
      </c>
      <c r="AS132" s="47">
        <f t="shared" si="80"/>
        <v>0.51394479426752837</v>
      </c>
      <c r="AT132" s="47">
        <f t="shared" si="81"/>
        <v>0.32251245856562472</v>
      </c>
      <c r="AU132" s="47">
        <f t="shared" si="82"/>
        <v>4.5491929501728916E-2</v>
      </c>
      <c r="AV132" s="47">
        <f t="shared" si="83"/>
        <v>1.9908800904532009E-2</v>
      </c>
      <c r="AW132" s="47">
        <f t="shared" si="84"/>
        <v>4.9386229098561428E-3</v>
      </c>
      <c r="AX132" s="47">
        <f t="shared" si="85"/>
        <v>3.1042022482800063E-3</v>
      </c>
      <c r="AY132" s="47">
        <f t="shared" si="86"/>
        <v>0</v>
      </c>
      <c r="AZ132" s="47">
        <f t="shared" si="87"/>
        <v>2.7951626062668156E-2</v>
      </c>
      <c r="BA132" s="47">
        <f t="shared" si="88"/>
        <v>1.754030343906076E-2</v>
      </c>
      <c r="BB132" s="23">
        <f>IF(V132&gt;0,J132*DATA!$C$4,0)</f>
        <v>45838</v>
      </c>
      <c r="BC132" s="23">
        <f>IF(X132&gt;0,N132*_xlfn.XLOOKUP(Burgas!O132,DATA!$B$5:$B$6,DATA!$C$5:$C$6,"error",0,1),0)</f>
        <v>5075.2800000000007</v>
      </c>
      <c r="BD132" s="23">
        <f>IF(Z132&gt;0,(L132-M132)*DATA!$C$7,"0,00 ")</f>
        <v>11910</v>
      </c>
      <c r="BE132" s="23">
        <f>IF(G132="basement",D132*DATA!$C$8,IF(G132="ground",0,"error"))</f>
        <v>0</v>
      </c>
      <c r="BF132" s="23">
        <f t="shared" si="89"/>
        <v>62823.28</v>
      </c>
      <c r="BG132" s="23">
        <v>1.48</v>
      </c>
      <c r="BH132" s="23">
        <v>1.8881452070334659</v>
      </c>
      <c r="BI132" s="23">
        <f t="shared" si="90"/>
        <v>0.56999999999999995</v>
      </c>
      <c r="BJ132" s="23">
        <v>2.33</v>
      </c>
      <c r="BK132" s="23">
        <f t="shared" si="91"/>
        <v>0.21630769230769231</v>
      </c>
      <c r="BL132" s="23">
        <f t="shared" si="92"/>
        <v>0.23928112965340181</v>
      </c>
      <c r="BM132" s="5">
        <v>1.1000000000000001</v>
      </c>
      <c r="BN132" s="5">
        <f t="shared" si="93"/>
        <v>0.56999999999999995</v>
      </c>
      <c r="BO132" s="50"/>
      <c r="BP132" s="48">
        <f t="shared" ref="BP132:BP195" si="107">D132*BS132</f>
        <v>2064.35</v>
      </c>
      <c r="BQ132" s="51">
        <f t="shared" ref="BQ132:BQ195" si="108">H132</f>
        <v>6</v>
      </c>
      <c r="BR132" s="47">
        <f t="shared" si="94"/>
        <v>660.59199999999998</v>
      </c>
      <c r="BS132" s="46">
        <f t="shared" ref="BS132:BS195" si="109">I132</f>
        <v>20.5</v>
      </c>
      <c r="BT132" s="46">
        <f t="shared" si="95"/>
        <v>1651.48</v>
      </c>
      <c r="BU132" s="46">
        <f t="shared" ref="BU132:BU195" si="110">(($D132*$BI132*($BU$1-$BX$1)+$J132*$BG132*($BU$1-$BW$1)+$L132*$BH132*($BU$1-$BW$1)+$N132*$BJ132*($BU$1-$BV$1))*1.05+$BT132*(5.95))/1000</f>
        <v>53.453015087500013</v>
      </c>
      <c r="BV132" s="46">
        <f t="shared" ref="BV132:BV195" si="111">(($D132*$BI132*($BU$1-$BX$1)+$J132*$BK132*($BU$1-$BW$1)+$L132*$BH132*($BU$1-$BW$1)+$N132*$BJ132*($BU$1-$BV$1))*1.05+$BT132*(5.95))/1000</f>
        <v>30.060174933653848</v>
      </c>
      <c r="BW132" s="46">
        <f t="shared" ref="BW132:BW195" si="112">(($D132*$BI132*($BU$1-$BX$1)+$J132*$BG132*($BU$1-$BW$1)+$L132*$BH132*($BU$1-$BW$1)+$N132*$BL132*($BU$1-$BV$1))*1.05+$BT132*(5.95))/1000</f>
        <v>47.650133393902451</v>
      </c>
      <c r="BX132" s="46">
        <f t="shared" ref="BX132:BX195" si="113">(($D132*$BI132*($BU$1-$BX$1)+$J132*$BG132*($BU$1-$BW$1)+$L132*$BM132*($BU$1-$BW$1)+$N132*$BJ132*($BU$1-$BV$1))*1.05+$BT132*(5.95))/1000</f>
        <v>49.805577587500011</v>
      </c>
      <c r="BY132" s="46">
        <f t="shared" ref="BY132:BY195" si="114">(($D132*$BN132*($BU$1-$BX$1)+$J132*$BG132*($BU$1-$BW$1)+$L132*$BH132*($BU$1-$BW$1)+$N132*$BJ132*($BU$1-$BV$1))*1.05+$BT132*(5.95))/1000</f>
        <v>53.453015087500013</v>
      </c>
      <c r="BZ132" s="46">
        <f t="shared" si="98"/>
        <v>61599.254586835021</v>
      </c>
      <c r="CA132" s="46">
        <f t="shared" si="98"/>
        <v>34641.345593542697</v>
      </c>
      <c r="CB132" s="46">
        <f t="shared" si="98"/>
        <v>54912.01372313319</v>
      </c>
      <c r="CC132" s="46">
        <f t="shared" si="98"/>
        <v>57395.947611835014</v>
      </c>
      <c r="CD132" s="46">
        <f t="shared" si="98"/>
        <v>61599.254586835021</v>
      </c>
    </row>
    <row r="133" spans="1:82" s="54" customFormat="1" ht="15" customHeight="1" x14ac:dyDescent="0.35">
      <c r="A133" s="39">
        <v>130</v>
      </c>
      <c r="B133" s="40" t="s">
        <v>125</v>
      </c>
      <c r="C133" s="40" t="s">
        <v>255</v>
      </c>
      <c r="D133" s="41">
        <v>69.599999999999994</v>
      </c>
      <c r="E133" s="41">
        <f t="shared" ref="E133:E196" si="115">0.8*D133*H133</f>
        <v>334.08</v>
      </c>
      <c r="F133" s="41">
        <v>38.6</v>
      </c>
      <c r="G133" s="42" t="s">
        <v>118</v>
      </c>
      <c r="H133" s="43">
        <v>6</v>
      </c>
      <c r="I133" s="44">
        <v>20.5</v>
      </c>
      <c r="J133" s="41">
        <f t="shared" ref="J133:J196" si="116">F133*I133-L133</f>
        <v>633.04000000000008</v>
      </c>
      <c r="K133" s="42" t="s">
        <v>120</v>
      </c>
      <c r="L133" s="44">
        <v>158.26</v>
      </c>
      <c r="M133" s="44">
        <v>55.4</v>
      </c>
      <c r="N133" s="41">
        <v>73.08</v>
      </c>
      <c r="O133" s="45" t="s">
        <v>69</v>
      </c>
      <c r="P133" s="45" t="s">
        <v>120</v>
      </c>
      <c r="Q133" s="45" t="s">
        <v>122</v>
      </c>
      <c r="R133" s="45" t="s">
        <v>864</v>
      </c>
      <c r="S133" s="46">
        <f t="shared" ref="S133:S196" si="117">BZ133</f>
        <v>52846.714774980021</v>
      </c>
      <c r="T133" s="46">
        <f t="shared" si="100"/>
        <v>158.18580811476301</v>
      </c>
      <c r="U133" s="47">
        <f t="shared" ref="U133:U196" si="118">CA133</f>
        <v>28647.289492629228</v>
      </c>
      <c r="V133" s="47">
        <f t="shared" si="101"/>
        <v>24199.425282350792</v>
      </c>
      <c r="W133" s="47">
        <f t="shared" ref="W133:W196" si="119">CB133</f>
        <v>48224.748895003373</v>
      </c>
      <c r="X133" s="47">
        <f t="shared" si="102"/>
        <v>4621.9658799766476</v>
      </c>
      <c r="Y133" s="48">
        <f t="shared" ref="Y133:Y196" si="120">CC133</f>
        <v>47401.473522480002</v>
      </c>
      <c r="Z133" s="47">
        <f t="shared" si="103"/>
        <v>5445.2412525000182</v>
      </c>
      <c r="AA133" s="48">
        <f t="shared" ref="AA133:AA196" si="121">CD133</f>
        <v>52846.714774980021</v>
      </c>
      <c r="AB133" s="47">
        <f t="shared" si="104"/>
        <v>0</v>
      </c>
      <c r="AC133" s="47">
        <f t="shared" ref="AC133:AC196" si="122">V133+X133+Z133+AB133</f>
        <v>34266.632414827458</v>
      </c>
      <c r="AD133" s="47">
        <f t="shared" ref="AD133:AD196" si="123">IF(ISBLANK(D133)," ",S133-AC133)</f>
        <v>18580.082360152563</v>
      </c>
      <c r="AE133" s="47">
        <f t="shared" si="99"/>
        <v>55.615667984173143</v>
      </c>
      <c r="AF133" s="49">
        <f t="shared" ref="AF133:AF196" si="124">1-AD133/S133</f>
        <v>0.64841556491702301</v>
      </c>
      <c r="AG133" s="47">
        <f>IF(ISBLANK($D133),"",S133*_xlfn.XLOOKUP(Q133,DATA!$B$24:$B$25,DATA!$C$24:$C$25,"error",0,1)/1000)</f>
        <v>7.0796911429899341</v>
      </c>
      <c r="AH133" s="47">
        <f>IF(ISBLANK($D133),"",V133*_xlfn.XLOOKUP(Q133,DATA!$B$24:$B$25,DATA!$C$24:$C$25,"error",0,1)/1000)</f>
        <v>3.2419130984092539</v>
      </c>
      <c r="AI133" s="47">
        <f>IF(ISBLANK($D133),"",X133*_xlfn.XLOOKUP(Q133,DATA!$B$24:$B$25,DATA!$C$24:$C$25,"error",0,1)/1000)</f>
        <v>0.61918874319817585</v>
      </c>
      <c r="AJ133" s="47">
        <f>IF(ISBLANK($D133),"",Z133*_xlfn.XLOOKUP(Q133,DATA!$B$24:$B$25,DATA!$C$24:$C$25,"error",0,1)/1000)</f>
        <v>0.72948009031243255</v>
      </c>
      <c r="AK133" s="47">
        <f>IF(ISBLANK($D133),"",AB133*_xlfn.XLOOKUP(Q133,DATA!$B$24:$B$25,DATA!$C$24:$C$25,"error",0,1)/1000)</f>
        <v>0</v>
      </c>
      <c r="AL133" s="47">
        <f t="shared" si="105"/>
        <v>4.5905819319198624</v>
      </c>
      <c r="AM133" s="47">
        <f t="shared" si="106"/>
        <v>2.4891092110700717</v>
      </c>
      <c r="AN133" s="47">
        <f t="shared" ref="AN133:AN196" si="125">IF(ISBLANK($D133),"",$S133*0.0135790158248428/1000)</f>
        <v>0.71760637622040746</v>
      </c>
      <c r="AO133" s="47">
        <f t="shared" ref="AO133:AO196" si="126">IF(ISBLANK($D133),"",$V133*0.0135790158248428/1000)</f>
        <v>0.3286043788611423</v>
      </c>
      <c r="AP133" s="47">
        <f t="shared" ref="AP133:AP196" si="127">IF(ISBLANK($D133),"",$X133*0.0135790158248428/1000)</f>
        <v>6.2761747826086373E-2</v>
      </c>
      <c r="AQ133" s="47">
        <f t="shared" ref="AQ133:AQ196" si="128">IF(ISBLANK($D133),"",$Z133*0.0135790158248428/1000)</f>
        <v>7.3941017137784573E-2</v>
      </c>
      <c r="AR133" s="47">
        <f t="shared" ref="AR133:AR196" si="129">IF(ISBLANK($D133),"",$AB133*0.0135790158248428/1000)</f>
        <v>0</v>
      </c>
      <c r="AS133" s="47">
        <f t="shared" ref="AS133:AS196" si="130">IF(ISBLANK($D133),"",$AC133*0.0135790158248428/1000)</f>
        <v>0.46530714382501326</v>
      </c>
      <c r="AT133" s="47">
        <f t="shared" ref="AT133:AT196" si="131">IF(ISBLANK($D133),"",AN133-AS133)</f>
        <v>0.2522992323953942</v>
      </c>
      <c r="AU133" s="47">
        <f t="shared" ref="AU133:AU196" si="132">IF(ISBLANK($D133),"",$S133*0.000738514285714286/1000)</f>
        <v>3.9028053814390971E-2</v>
      </c>
      <c r="AV133" s="47">
        <f t="shared" ref="AV133:AV196" si="133">IF(ISBLANK($D133),"",$V133*0.000738514285714286/1000)</f>
        <v>1.7871621277091528E-2</v>
      </c>
      <c r="AW133" s="47">
        <f t="shared" ref="AW133:AW196" si="134">IF(ISBLANK($D133),"",$X133*0.000738514285714286/1000)</f>
        <v>3.4133878304467551E-3</v>
      </c>
      <c r="AX133" s="47">
        <f t="shared" ref="AX133:AX196" si="135">IF(ISBLANK($D133),"",$Z133*0.000738514285714286/1000)</f>
        <v>4.0213884541320149E-3</v>
      </c>
      <c r="AY133" s="47">
        <f t="shared" ref="AY133:AY196" si="136">IF(ISBLANK($D133),"",$AB133*0.000738514285714286/1000)</f>
        <v>0</v>
      </c>
      <c r="AZ133" s="47">
        <f t="shared" ref="AZ133:AZ196" si="137">IF(ISBLANK($D133),"",$AC133*0.000738514285714286/1000)</f>
        <v>2.5306397561670298E-2</v>
      </c>
      <c r="BA133" s="47">
        <f t="shared" ref="BA133:BA196" si="138">IF(ISBLANK($D133),"",AU133-AZ133)</f>
        <v>1.3721656252720673E-2</v>
      </c>
      <c r="BB133" s="23">
        <f>IF(V133&gt;0,J133*DATA!$C$4,0)</f>
        <v>41147.600000000006</v>
      </c>
      <c r="BC133" s="23">
        <f>IF(X133&gt;0,N133*_xlfn.XLOOKUP(Burgas!O133,DATA!$B$5:$B$6,DATA!$C$5:$C$6,"error",0,1),0)</f>
        <v>3507.84</v>
      </c>
      <c r="BD133" s="23">
        <f>IF(Z133&gt;0,(L133-M133)*DATA!$C$7,"0,00 ")</f>
        <v>15428.999999999998</v>
      </c>
      <c r="BE133" s="23">
        <f>IF(G133="basement",D133*DATA!$C$8,IF(G133="ground",0,"error"))</f>
        <v>0</v>
      </c>
      <c r="BF133" s="23">
        <f t="shared" ref="BF133:BF196" si="139">BB133+BC133+BD133+BE133</f>
        <v>60084.44</v>
      </c>
      <c r="BG133" s="23">
        <v>1.48</v>
      </c>
      <c r="BH133" s="23">
        <v>2.2374004802224188</v>
      </c>
      <c r="BI133" s="23">
        <f t="shared" ref="BI133:BI196" si="140">IF(G133="ground",0.57,IF(G133="basement",0.85,"error"))</f>
        <v>0.56999999999999995</v>
      </c>
      <c r="BJ133" s="23">
        <v>2.33</v>
      </c>
      <c r="BK133" s="23">
        <f t="shared" ref="BK133:BK196" si="141">IF(K133="N",1/((1/BG133)+0.15/0.038),BG133)</f>
        <v>0.21630769230769231</v>
      </c>
      <c r="BL133" s="23">
        <f t="shared" ref="BL133:BL196" si="142">IF(O133="sloped",1/(1/BJ133+0.15/0.04),IF(O133="flat",1/(1/BJ133+0.15/0.034),"error"))</f>
        <v>0.23928112965340181</v>
      </c>
      <c r="BM133" s="5">
        <v>1.1000000000000001</v>
      </c>
      <c r="BN133" s="5">
        <f t="shared" ref="BN133:BN196" si="143">IF(BI133=0.85,1/(1/BI133+0.05/0.038),BI133)</f>
        <v>0.56999999999999995</v>
      </c>
      <c r="BO133" s="50"/>
      <c r="BP133" s="48">
        <f t="shared" si="107"/>
        <v>1426.8</v>
      </c>
      <c r="BQ133" s="51">
        <f t="shared" si="108"/>
        <v>6</v>
      </c>
      <c r="BR133" s="47">
        <f t="shared" ref="BR133:BR196" si="144">0.32*BP133</f>
        <v>456.57600000000002</v>
      </c>
      <c r="BS133" s="46">
        <f t="shared" si="109"/>
        <v>20.5</v>
      </c>
      <c r="BT133" s="46">
        <f t="shared" ref="BT133:BT196" si="145">IF(BQ133&lt;=3,0.76*BP133,0.8*BP133)</f>
        <v>1141.44</v>
      </c>
      <c r="BU133" s="46">
        <f t="shared" si="110"/>
        <v>45.857961450000012</v>
      </c>
      <c r="BV133" s="46">
        <f t="shared" si="111"/>
        <v>24.858807265384613</v>
      </c>
      <c r="BW133" s="46">
        <f t="shared" si="112"/>
        <v>41.84723090507061</v>
      </c>
      <c r="BX133" s="46">
        <f t="shared" si="113"/>
        <v>41.132830200000001</v>
      </c>
      <c r="BY133" s="46">
        <f t="shared" si="114"/>
        <v>45.857961450000012</v>
      </c>
      <c r="BZ133" s="46">
        <f t="shared" si="98"/>
        <v>52846.714774980021</v>
      </c>
      <c r="CA133" s="46">
        <f t="shared" si="98"/>
        <v>28647.289492629228</v>
      </c>
      <c r="CB133" s="46">
        <f t="shared" si="98"/>
        <v>48224.748895003373</v>
      </c>
      <c r="CC133" s="46">
        <f t="shared" si="98"/>
        <v>47401.473522480002</v>
      </c>
      <c r="CD133" s="46">
        <f t="shared" si="98"/>
        <v>52846.714774980021</v>
      </c>
    </row>
    <row r="134" spans="1:82" s="54" customFormat="1" ht="15" customHeight="1" x14ac:dyDescent="0.35">
      <c r="A134" s="39">
        <v>131</v>
      </c>
      <c r="B134" s="40" t="s">
        <v>125</v>
      </c>
      <c r="C134" s="40" t="s">
        <v>256</v>
      </c>
      <c r="D134" s="41">
        <v>250.6</v>
      </c>
      <c r="E134" s="41">
        <f t="shared" si="115"/>
        <v>1202.8800000000001</v>
      </c>
      <c r="F134" s="41">
        <v>63.6</v>
      </c>
      <c r="G134" s="42" t="s">
        <v>119</v>
      </c>
      <c r="H134" s="43">
        <v>6</v>
      </c>
      <c r="I134" s="44">
        <v>20.5</v>
      </c>
      <c r="J134" s="41">
        <f t="shared" si="116"/>
        <v>1043.04</v>
      </c>
      <c r="K134" s="42" t="s">
        <v>120</v>
      </c>
      <c r="L134" s="44">
        <v>260.76</v>
      </c>
      <c r="M134" s="44">
        <v>91.3</v>
      </c>
      <c r="N134" s="41">
        <v>263.13</v>
      </c>
      <c r="O134" s="45" t="s">
        <v>69</v>
      </c>
      <c r="P134" s="45" t="s">
        <v>120</v>
      </c>
      <c r="Q134" s="45" t="s">
        <v>122</v>
      </c>
      <c r="R134" s="45" t="s">
        <v>864</v>
      </c>
      <c r="S134" s="46">
        <f t="shared" si="117"/>
        <v>115453.86570515</v>
      </c>
      <c r="T134" s="46">
        <f t="shared" si="100"/>
        <v>95.981199874592633</v>
      </c>
      <c r="U134" s="47">
        <f t="shared" si="118"/>
        <v>75581.237519722315</v>
      </c>
      <c r="V134" s="47">
        <f t="shared" si="101"/>
        <v>39872.628185427689</v>
      </c>
      <c r="W134" s="47">
        <f t="shared" si="119"/>
        <v>98812.132235004261</v>
      </c>
      <c r="X134" s="47">
        <f t="shared" si="102"/>
        <v>16641.733470145744</v>
      </c>
      <c r="Y134" s="48">
        <f t="shared" si="120"/>
        <v>106482.92867765002</v>
      </c>
      <c r="Z134" s="47">
        <f t="shared" si="103"/>
        <v>8970.9370274999819</v>
      </c>
      <c r="AA134" s="48">
        <f t="shared" si="121"/>
        <v>113140.55209962826</v>
      </c>
      <c r="AB134" s="47">
        <f t="shared" si="104"/>
        <v>2313.3136055217474</v>
      </c>
      <c r="AC134" s="47">
        <f t="shared" si="122"/>
        <v>67798.612288595163</v>
      </c>
      <c r="AD134" s="47">
        <f t="shared" si="123"/>
        <v>47655.253416554842</v>
      </c>
      <c r="AE134" s="47">
        <f t="shared" si="99"/>
        <v>39.617628871171554</v>
      </c>
      <c r="AF134" s="49">
        <f t="shared" si="124"/>
        <v>0.58723553234450854</v>
      </c>
      <c r="AG134" s="47">
        <f>IF(ISBLANK($D134),"",S134*_xlfn.XLOOKUP(Q134,DATA!$B$24:$B$25,DATA!$C$24:$C$25,"error",0,1)/1000)</f>
        <v>15.466954075330387</v>
      </c>
      <c r="AH134" s="47">
        <f>IF(ISBLANK($D134),"",V134*_xlfn.XLOOKUP(Q134,DATA!$B$24:$B$25,DATA!$C$24:$C$25,"error",0,1)/1000)</f>
        <v>5.3415977476380405</v>
      </c>
      <c r="AI134" s="47">
        <f>IF(ISBLANK($D134),"",X134*_xlfn.XLOOKUP(Q134,DATA!$B$24:$B$25,DATA!$C$24:$C$25,"error",0,1)/1000)</f>
        <v>2.2294353311129642</v>
      </c>
      <c r="AJ134" s="47">
        <f>IF(ISBLANK($D134),"",Z134*_xlfn.XLOOKUP(Q134,DATA!$B$24:$B$25,DATA!$C$24:$C$25,"error",0,1)/1000)</f>
        <v>1.201805328644217</v>
      </c>
      <c r="AK134" s="47">
        <f>IF(ISBLANK($D134),"",AB134*_xlfn.XLOOKUP(Q134,DATA!$B$24:$B$25,DATA!$C$24:$C$25,"error",0,1)/1000)</f>
        <v>0.30990660277948406</v>
      </c>
      <c r="AL134" s="47">
        <f t="shared" si="105"/>
        <v>9.0827450101747065</v>
      </c>
      <c r="AM134" s="47">
        <f t="shared" si="106"/>
        <v>6.3842090651556802</v>
      </c>
      <c r="AN134" s="47">
        <f t="shared" si="125"/>
        <v>1.5677498694495073</v>
      </c>
      <c r="AO134" s="47">
        <f t="shared" si="126"/>
        <v>0.54143104910799555</v>
      </c>
      <c r="AP134" s="47">
        <f t="shared" si="127"/>
        <v>0.22597836214392514</v>
      </c>
      <c r="AQ134" s="47">
        <f t="shared" si="128"/>
        <v>0.12181649586009048</v>
      </c>
      <c r="AR134" s="47">
        <f t="shared" si="129"/>
        <v>3.1412522057203962E-2</v>
      </c>
      <c r="AS134" s="47">
        <f t="shared" si="130"/>
        <v>0.92063842916921523</v>
      </c>
      <c r="AT134" s="47">
        <f t="shared" si="131"/>
        <v>0.64711144028029211</v>
      </c>
      <c r="AU134" s="47">
        <f t="shared" si="132"/>
        <v>8.5264329164191965E-2</v>
      </c>
      <c r="AV134" s="47">
        <f t="shared" si="133"/>
        <v>2.9446505523912439E-2</v>
      </c>
      <c r="AW134" s="47">
        <f t="shared" si="134"/>
        <v>1.2290157906752209E-2</v>
      </c>
      <c r="AX134" s="47">
        <f t="shared" si="135"/>
        <v>6.6251651510519892E-3</v>
      </c>
      <c r="AY134" s="47">
        <f t="shared" si="136"/>
        <v>1.708415145015033E-3</v>
      </c>
      <c r="AZ134" s="47">
        <f t="shared" si="137"/>
        <v>5.0070243726731668E-2</v>
      </c>
      <c r="BA134" s="47">
        <f t="shared" si="138"/>
        <v>3.5194085437460297E-2</v>
      </c>
      <c r="BB134" s="23">
        <f>IF(V134&gt;0,J134*DATA!$C$4,0)</f>
        <v>67797.599999999991</v>
      </c>
      <c r="BC134" s="23">
        <f>IF(X134&gt;0,N134*_xlfn.XLOOKUP(Burgas!O134,DATA!$B$5:$B$6,DATA!$C$5:$C$6,"error",0,1),0)</f>
        <v>12630.24</v>
      </c>
      <c r="BD134" s="23">
        <f>IF(Z134&gt;0,(L134-M134)*DATA!$C$7,"0,00 ")</f>
        <v>25418.999999999996</v>
      </c>
      <c r="BE134" s="23">
        <f>IF(G134="basement",D134*DATA!$C$8,IF(G134="ground",0,"error"))</f>
        <v>10024</v>
      </c>
      <c r="BF134" s="23">
        <f t="shared" si="139"/>
        <v>115870.84</v>
      </c>
      <c r="BG134" s="23">
        <v>1.48</v>
      </c>
      <c r="BH134" s="23">
        <v>2.237271820831416</v>
      </c>
      <c r="BI134" s="23">
        <f t="shared" si="140"/>
        <v>0.85</v>
      </c>
      <c r="BJ134" s="23">
        <v>2.33</v>
      </c>
      <c r="BK134" s="23">
        <f t="shared" si="141"/>
        <v>0.21630769230769231</v>
      </c>
      <c r="BL134" s="23">
        <f t="shared" si="142"/>
        <v>0.23928112965340181</v>
      </c>
      <c r="BM134" s="5">
        <v>1.1000000000000001</v>
      </c>
      <c r="BN134" s="5">
        <f t="shared" si="143"/>
        <v>0.40124223602484466</v>
      </c>
      <c r="BO134" s="50"/>
      <c r="BP134" s="48">
        <f t="shared" si="107"/>
        <v>5137.3</v>
      </c>
      <c r="BQ134" s="51">
        <f t="shared" si="108"/>
        <v>6</v>
      </c>
      <c r="BR134" s="47">
        <f t="shared" si="144"/>
        <v>1643.9360000000001</v>
      </c>
      <c r="BS134" s="46">
        <f t="shared" si="109"/>
        <v>20.5</v>
      </c>
      <c r="BT134" s="46">
        <f t="shared" si="145"/>
        <v>4109.84</v>
      </c>
      <c r="BU134" s="46">
        <f t="shared" si="110"/>
        <v>100.18558287499999</v>
      </c>
      <c r="BV134" s="46">
        <f t="shared" si="111"/>
        <v>65.585940228846155</v>
      </c>
      <c r="BW134" s="46">
        <f t="shared" si="112"/>
        <v>85.744647895699629</v>
      </c>
      <c r="BX134" s="46">
        <f t="shared" si="113"/>
        <v>92.401014125000017</v>
      </c>
      <c r="BY134" s="46">
        <f t="shared" si="114"/>
        <v>98.178195157608684</v>
      </c>
      <c r="BZ134" s="46">
        <f t="shared" si="98"/>
        <v>115453.86570515</v>
      </c>
      <c r="CA134" s="46">
        <f t="shared" si="98"/>
        <v>75581.237519722315</v>
      </c>
      <c r="CB134" s="46">
        <f t="shared" si="98"/>
        <v>98812.132235004261</v>
      </c>
      <c r="CC134" s="46">
        <f t="shared" si="98"/>
        <v>106482.92867765002</v>
      </c>
      <c r="CD134" s="46">
        <f t="shared" si="98"/>
        <v>113140.55209962826</v>
      </c>
    </row>
    <row r="135" spans="1:82" s="54" customFormat="1" ht="15" customHeight="1" x14ac:dyDescent="0.35">
      <c r="A135" s="39">
        <v>132</v>
      </c>
      <c r="B135" s="40" t="s">
        <v>125</v>
      </c>
      <c r="C135" s="40" t="s">
        <v>257</v>
      </c>
      <c r="D135" s="41">
        <v>279.60000000000002</v>
      </c>
      <c r="E135" s="41">
        <f t="shared" si="115"/>
        <v>894.72000000000014</v>
      </c>
      <c r="F135" s="41">
        <v>71.2</v>
      </c>
      <c r="G135" s="42" t="s">
        <v>118</v>
      </c>
      <c r="H135" s="43">
        <v>4</v>
      </c>
      <c r="I135" s="44">
        <v>14.5</v>
      </c>
      <c r="J135" s="41">
        <f t="shared" si="116"/>
        <v>825.92000000000007</v>
      </c>
      <c r="K135" s="42" t="s">
        <v>120</v>
      </c>
      <c r="L135" s="44">
        <v>206.48</v>
      </c>
      <c r="M135" s="44">
        <v>51.6</v>
      </c>
      <c r="N135" s="41">
        <v>293.58000000000004</v>
      </c>
      <c r="O135" s="45" t="s">
        <v>69</v>
      </c>
      <c r="P135" s="45" t="s">
        <v>120</v>
      </c>
      <c r="Q135" s="45" t="s">
        <v>122</v>
      </c>
      <c r="R135" s="45" t="s">
        <v>864</v>
      </c>
      <c r="S135" s="46">
        <f t="shared" si="117"/>
        <v>98256.817242780016</v>
      </c>
      <c r="T135" s="46">
        <f t="shared" si="100"/>
        <v>109.81850997270655</v>
      </c>
      <c r="U135" s="47">
        <f t="shared" si="118"/>
        <v>66684.105677635409</v>
      </c>
      <c r="V135" s="47">
        <f t="shared" si="101"/>
        <v>31572.711565144607</v>
      </c>
      <c r="W135" s="47">
        <f t="shared" si="119"/>
        <v>79689.264655977342</v>
      </c>
      <c r="X135" s="47">
        <f t="shared" si="102"/>
        <v>18567.552586802674</v>
      </c>
      <c r="Y135" s="48">
        <f t="shared" si="120"/>
        <v>90057.721722780028</v>
      </c>
      <c r="Z135" s="47">
        <f t="shared" si="103"/>
        <v>8199.095519999988</v>
      </c>
      <c r="AA135" s="48">
        <f t="shared" si="121"/>
        <v>98256.817242780016</v>
      </c>
      <c r="AB135" s="47">
        <f t="shared" si="104"/>
        <v>0</v>
      </c>
      <c r="AC135" s="47">
        <f t="shared" si="122"/>
        <v>58339.35967194727</v>
      </c>
      <c r="AD135" s="47">
        <f t="shared" si="123"/>
        <v>39917.457570832747</v>
      </c>
      <c r="AE135" s="47">
        <f t="shared" si="99"/>
        <v>44.614468851520854</v>
      </c>
      <c r="AF135" s="49">
        <f t="shared" si="124"/>
        <v>0.59374363335826541</v>
      </c>
      <c r="AG135" s="47">
        <f>IF(ISBLANK($D135),"",S135*_xlfn.XLOOKUP(Q135,DATA!$B$24:$B$25,DATA!$C$24:$C$25,"error",0,1)/1000)</f>
        <v>13.163125120152815</v>
      </c>
      <c r="AH135" s="47">
        <f>IF(ISBLANK($D135),"",V135*_xlfn.XLOOKUP(Q135,DATA!$B$24:$B$25,DATA!$C$24:$C$25,"error",0,1)/1000)</f>
        <v>4.2296866963196136</v>
      </c>
      <c r="AI135" s="47">
        <f>IF(ISBLANK($D135),"",X135*_xlfn.XLOOKUP(Q135,DATA!$B$24:$B$25,DATA!$C$24:$C$25,"error",0,1)/1000)</f>
        <v>2.4874306407788698</v>
      </c>
      <c r="AJ135" s="47">
        <f>IF(ISBLANK($D135),"",Z135*_xlfn.XLOOKUP(Q135,DATA!$B$24:$B$25,DATA!$C$24:$C$25,"error",0,1)/1000)</f>
        <v>1.0984043980905018</v>
      </c>
      <c r="AK135" s="47">
        <f>IF(ISBLANK($D135),"",AB135*_xlfn.XLOOKUP(Q135,DATA!$B$24:$B$25,DATA!$C$24:$C$25,"error",0,1)/1000)</f>
        <v>0</v>
      </c>
      <c r="AL135" s="47">
        <f t="shared" si="105"/>
        <v>7.8155217351889856</v>
      </c>
      <c r="AM135" s="47">
        <f t="shared" si="106"/>
        <v>5.3476033849638291</v>
      </c>
      <c r="AN135" s="47">
        <f t="shared" si="125"/>
        <v>1.3342308762383968</v>
      </c>
      <c r="AO135" s="47">
        <f t="shared" si="126"/>
        <v>0.42872634997629594</v>
      </c>
      <c r="AP135" s="47">
        <f t="shared" si="127"/>
        <v>0.25212909040479436</v>
      </c>
      <c r="AQ135" s="47">
        <f t="shared" si="128"/>
        <v>0.11133564781547754</v>
      </c>
      <c r="AR135" s="47">
        <f t="shared" si="129"/>
        <v>0</v>
      </c>
      <c r="AS135" s="47">
        <f t="shared" si="130"/>
        <v>0.79219108819656792</v>
      </c>
      <c r="AT135" s="47">
        <f t="shared" si="131"/>
        <v>0.54203978804182884</v>
      </c>
      <c r="AU135" s="47">
        <f t="shared" si="132"/>
        <v>7.2564063202610829E-2</v>
      </c>
      <c r="AV135" s="47">
        <f t="shared" si="133"/>
        <v>2.3316898529595946E-2</v>
      </c>
      <c r="AW135" s="47">
        <f t="shared" si="134"/>
        <v>1.3712402836105021E-2</v>
      </c>
      <c r="AX135" s="47">
        <f t="shared" si="135"/>
        <v>6.0551491714559936E-3</v>
      </c>
      <c r="AY135" s="47">
        <f t="shared" si="136"/>
        <v>0</v>
      </c>
      <c r="AZ135" s="47">
        <f t="shared" si="137"/>
        <v>4.3084450537156961E-2</v>
      </c>
      <c r="BA135" s="47">
        <f t="shared" si="138"/>
        <v>2.9479612665453868E-2</v>
      </c>
      <c r="BB135" s="23">
        <f>IF(V135&gt;0,J135*DATA!$C$4,0)</f>
        <v>53684.800000000003</v>
      </c>
      <c r="BC135" s="23">
        <f>IF(X135&gt;0,N135*_xlfn.XLOOKUP(Burgas!O135,DATA!$B$5:$B$6,DATA!$C$5:$C$6,"error",0,1),0)</f>
        <v>14091.840000000002</v>
      </c>
      <c r="BD135" s="23">
        <f>IF(Z135&gt;0,(L135-M135)*DATA!$C$7,"0,00 ")</f>
        <v>23232</v>
      </c>
      <c r="BE135" s="23">
        <f>IF(G135="basement",D135*DATA!$C$8,IF(G135="ground",0,"error"))</f>
        <v>0</v>
      </c>
      <c r="BF135" s="23">
        <f t="shared" si="139"/>
        <v>91008.639999999999</v>
      </c>
      <c r="BG135" s="23">
        <v>1.48</v>
      </c>
      <c r="BH135" s="23">
        <v>2.4126695079426579</v>
      </c>
      <c r="BI135" s="23">
        <f t="shared" si="140"/>
        <v>0.56999999999999995</v>
      </c>
      <c r="BJ135" s="23">
        <v>2.33</v>
      </c>
      <c r="BK135" s="23">
        <f t="shared" si="141"/>
        <v>0.21630769230769231</v>
      </c>
      <c r="BL135" s="23">
        <f t="shared" si="142"/>
        <v>0.23928112965340181</v>
      </c>
      <c r="BM135" s="5">
        <v>1.1000000000000001</v>
      </c>
      <c r="BN135" s="5">
        <f t="shared" si="143"/>
        <v>0.56999999999999995</v>
      </c>
      <c r="BO135" s="50"/>
      <c r="BP135" s="48">
        <f t="shared" si="107"/>
        <v>4054.2000000000003</v>
      </c>
      <c r="BQ135" s="51">
        <f t="shared" si="108"/>
        <v>4</v>
      </c>
      <c r="BR135" s="47">
        <f t="shared" si="144"/>
        <v>1297.3440000000001</v>
      </c>
      <c r="BS135" s="46">
        <f t="shared" si="109"/>
        <v>14.5</v>
      </c>
      <c r="BT135" s="46">
        <f t="shared" si="145"/>
        <v>3243.3600000000006</v>
      </c>
      <c r="BU135" s="46">
        <f t="shared" si="110"/>
        <v>85.262770950000004</v>
      </c>
      <c r="BV135" s="46">
        <f t="shared" si="111"/>
        <v>57.865416242307703</v>
      </c>
      <c r="BW135" s="46">
        <f t="shared" si="112"/>
        <v>69.150698243645721</v>
      </c>
      <c r="BX135" s="46">
        <f t="shared" si="113"/>
        <v>78.147970950000015</v>
      </c>
      <c r="BY135" s="46">
        <f t="shared" si="114"/>
        <v>85.262770950000004</v>
      </c>
      <c r="BZ135" s="46">
        <f t="shared" si="98"/>
        <v>98256.817242780016</v>
      </c>
      <c r="CA135" s="46">
        <f t="shared" si="98"/>
        <v>66684.105677635409</v>
      </c>
      <c r="CB135" s="46">
        <f t="shared" si="98"/>
        <v>79689.264655977342</v>
      </c>
      <c r="CC135" s="46">
        <f t="shared" si="98"/>
        <v>90057.721722780028</v>
      </c>
      <c r="CD135" s="46">
        <f t="shared" si="98"/>
        <v>98256.817242780016</v>
      </c>
    </row>
    <row r="136" spans="1:82" s="54" customFormat="1" ht="15" customHeight="1" x14ac:dyDescent="0.35">
      <c r="A136" s="39">
        <v>133</v>
      </c>
      <c r="B136" s="40" t="s">
        <v>125</v>
      </c>
      <c r="C136" s="40" t="s">
        <v>258</v>
      </c>
      <c r="D136" s="41">
        <v>244.2</v>
      </c>
      <c r="E136" s="41">
        <f t="shared" si="115"/>
        <v>1172.1600000000001</v>
      </c>
      <c r="F136" s="41">
        <v>62.6</v>
      </c>
      <c r="G136" s="42" t="s">
        <v>118</v>
      </c>
      <c r="H136" s="43">
        <v>6</v>
      </c>
      <c r="I136" s="44">
        <v>20.5</v>
      </c>
      <c r="J136" s="41">
        <f t="shared" si="116"/>
        <v>1026.6399999999999</v>
      </c>
      <c r="K136" s="42" t="s">
        <v>120</v>
      </c>
      <c r="L136" s="44">
        <v>256.66000000000003</v>
      </c>
      <c r="M136" s="44">
        <v>89.8</v>
      </c>
      <c r="N136" s="41">
        <v>256.41000000000003</v>
      </c>
      <c r="O136" s="45" t="s">
        <v>69</v>
      </c>
      <c r="P136" s="45" t="s">
        <v>120</v>
      </c>
      <c r="Q136" s="45" t="s">
        <v>122</v>
      </c>
      <c r="R136" s="45" t="s">
        <v>864</v>
      </c>
      <c r="S136" s="46">
        <f t="shared" si="117"/>
        <v>111733.79796411001</v>
      </c>
      <c r="T136" s="46">
        <f t="shared" si="100"/>
        <v>95.322991711123052</v>
      </c>
      <c r="U136" s="47">
        <f t="shared" si="118"/>
        <v>72488.097894805382</v>
      </c>
      <c r="V136" s="47">
        <f t="shared" si="101"/>
        <v>39245.700069304628</v>
      </c>
      <c r="W136" s="47">
        <f t="shared" si="119"/>
        <v>95517.072850743702</v>
      </c>
      <c r="X136" s="47">
        <f t="shared" si="102"/>
        <v>16216.725113366309</v>
      </c>
      <c r="Y136" s="48">
        <f t="shared" si="120"/>
        <v>102900.50071161002</v>
      </c>
      <c r="Z136" s="47">
        <f t="shared" si="103"/>
        <v>8833.2972524999932</v>
      </c>
      <c r="AA136" s="48">
        <f t="shared" si="121"/>
        <v>111733.79796411001</v>
      </c>
      <c r="AB136" s="47">
        <f t="shared" si="104"/>
        <v>0</v>
      </c>
      <c r="AC136" s="47">
        <f t="shared" si="122"/>
        <v>64295.72243517093</v>
      </c>
      <c r="AD136" s="47">
        <f t="shared" si="123"/>
        <v>47438.07552893908</v>
      </c>
      <c r="AE136" s="47">
        <f t="shared" si="99"/>
        <v>40.470648656274804</v>
      </c>
      <c r="AF136" s="49">
        <f t="shared" si="124"/>
        <v>0.57543665038418679</v>
      </c>
      <c r="AG136" s="47">
        <f>IF(ISBLANK($D136),"",S136*_xlfn.XLOOKUP(Q136,DATA!$B$24:$B$25,DATA!$C$24:$C$25,"error",0,1)/1000)</f>
        <v>14.968589498654136</v>
      </c>
      <c r="AH136" s="47">
        <f>IF(ISBLANK($D136),"",V136*_xlfn.XLOOKUP(Q136,DATA!$B$24:$B$25,DATA!$C$24:$C$25,"error",0,1)/1000)</f>
        <v>5.257610361668891</v>
      </c>
      <c r="AI136" s="47">
        <f>IF(ISBLANK($D136),"",X136*_xlfn.XLOOKUP(Q136,DATA!$B$24:$B$25,DATA!$C$24:$C$25,"error",0,1)/1000)</f>
        <v>2.1724984351866987</v>
      </c>
      <c r="AJ136" s="47">
        <f>IF(ISBLANK($D136),"",Z136*_xlfn.XLOOKUP(Q136,DATA!$B$24:$B$25,DATA!$C$24:$C$25,"error",0,1)/1000)</f>
        <v>1.1833662052258604</v>
      </c>
      <c r="AK136" s="47">
        <f>IF(ISBLANK($D136),"",AB136*_xlfn.XLOOKUP(Q136,DATA!$B$24:$B$25,DATA!$C$24:$C$25,"error",0,1)/1000)</f>
        <v>0</v>
      </c>
      <c r="AL136" s="47">
        <f t="shared" si="105"/>
        <v>8.6134750020814508</v>
      </c>
      <c r="AM136" s="47">
        <f t="shared" si="106"/>
        <v>6.3551144965726856</v>
      </c>
      <c r="AN136" s="47">
        <f t="shared" si="125"/>
        <v>1.5172350107244381</v>
      </c>
      <c r="AO136" s="47">
        <f t="shared" si="126"/>
        <v>0.53291798229812171</v>
      </c>
      <c r="AP136" s="47">
        <f t="shared" si="127"/>
        <v>0.22020716694152673</v>
      </c>
      <c r="AQ136" s="47">
        <f t="shared" si="128"/>
        <v>0.11994748317723783</v>
      </c>
      <c r="AR136" s="47">
        <f t="shared" si="129"/>
        <v>0</v>
      </c>
      <c r="AS136" s="47">
        <f t="shared" si="130"/>
        <v>0.87307263241688637</v>
      </c>
      <c r="AT136" s="47">
        <f t="shared" si="131"/>
        <v>0.64416237830755174</v>
      </c>
      <c r="AU136" s="47">
        <f t="shared" si="132"/>
        <v>8.2517005993609047E-2</v>
      </c>
      <c r="AV136" s="47">
        <f t="shared" si="133"/>
        <v>2.8983510154039615E-2</v>
      </c>
      <c r="AW136" s="47">
        <f t="shared" si="134"/>
        <v>1.1976283163722644E-2</v>
      </c>
      <c r="AX136" s="47">
        <f t="shared" si="135"/>
        <v>6.5235162109319976E-3</v>
      </c>
      <c r="AY136" s="47">
        <f t="shared" si="136"/>
        <v>0</v>
      </c>
      <c r="AZ136" s="47">
        <f t="shared" si="137"/>
        <v>4.7483309528694256E-2</v>
      </c>
      <c r="BA136" s="47">
        <f t="shared" si="138"/>
        <v>3.503369646491479E-2</v>
      </c>
      <c r="BB136" s="23">
        <f>IF(V136&gt;0,J136*DATA!$C$4,0)</f>
        <v>66731.599999999991</v>
      </c>
      <c r="BC136" s="23">
        <f>IF(X136&gt;0,N136*_xlfn.XLOOKUP(Burgas!O136,DATA!$B$5:$B$6,DATA!$C$5:$C$6,"error",0,1),0)</f>
        <v>12307.68</v>
      </c>
      <c r="BD136" s="23">
        <f>IF(Z136&gt;0,(L136-M136)*DATA!$C$7,"0,00 ")</f>
        <v>25029.000000000004</v>
      </c>
      <c r="BE136" s="23">
        <f>IF(G136="basement",D136*DATA!$C$8,IF(G136="ground",0,"error"))</f>
        <v>0</v>
      </c>
      <c r="BF136" s="23">
        <f t="shared" si="139"/>
        <v>104068.28</v>
      </c>
      <c r="BG136" s="23">
        <v>1.48</v>
      </c>
      <c r="BH136" s="23">
        <v>2.2377113691264707</v>
      </c>
      <c r="BI136" s="23">
        <f t="shared" si="140"/>
        <v>0.56999999999999995</v>
      </c>
      <c r="BJ136" s="23">
        <v>2.33</v>
      </c>
      <c r="BK136" s="23">
        <f t="shared" si="141"/>
        <v>0.21630769230769231</v>
      </c>
      <c r="BL136" s="23">
        <f t="shared" si="142"/>
        <v>0.23928112965340181</v>
      </c>
      <c r="BM136" s="5">
        <v>1.1000000000000001</v>
      </c>
      <c r="BN136" s="5">
        <f t="shared" si="143"/>
        <v>0.56999999999999995</v>
      </c>
      <c r="BO136" s="50"/>
      <c r="BP136" s="48">
        <f t="shared" si="107"/>
        <v>5006.0999999999995</v>
      </c>
      <c r="BQ136" s="51">
        <f t="shared" si="108"/>
        <v>6</v>
      </c>
      <c r="BR136" s="47">
        <f t="shared" si="144"/>
        <v>1601.9519999999998</v>
      </c>
      <c r="BS136" s="46">
        <f t="shared" si="109"/>
        <v>20.5</v>
      </c>
      <c r="BT136" s="46">
        <f t="shared" si="145"/>
        <v>4004.8799999999997</v>
      </c>
      <c r="BU136" s="46">
        <f t="shared" si="110"/>
        <v>96.957478275</v>
      </c>
      <c r="BV136" s="46">
        <f t="shared" si="111"/>
        <v>62.901855167307687</v>
      </c>
      <c r="BW136" s="46">
        <f t="shared" si="112"/>
        <v>82.885346104428749</v>
      </c>
      <c r="BX136" s="46">
        <f t="shared" si="113"/>
        <v>89.292347025000012</v>
      </c>
      <c r="BY136" s="46">
        <f t="shared" si="114"/>
        <v>96.957478275</v>
      </c>
      <c r="BZ136" s="46">
        <f t="shared" si="98"/>
        <v>111733.79796411001</v>
      </c>
      <c r="CA136" s="46">
        <f t="shared" si="98"/>
        <v>72488.097894805382</v>
      </c>
      <c r="CB136" s="46">
        <f t="shared" si="98"/>
        <v>95517.072850743702</v>
      </c>
      <c r="CC136" s="46">
        <f t="shared" si="98"/>
        <v>102900.50071161002</v>
      </c>
      <c r="CD136" s="46">
        <f t="shared" si="98"/>
        <v>111733.79796411001</v>
      </c>
    </row>
    <row r="137" spans="1:82" s="54" customFormat="1" ht="15" customHeight="1" x14ac:dyDescent="0.35">
      <c r="A137" s="39">
        <v>134</v>
      </c>
      <c r="B137" s="40" t="s">
        <v>125</v>
      </c>
      <c r="C137" s="40" t="s">
        <v>259</v>
      </c>
      <c r="D137" s="41">
        <v>247.1</v>
      </c>
      <c r="E137" s="41">
        <f t="shared" si="115"/>
        <v>988.40000000000009</v>
      </c>
      <c r="F137" s="41">
        <v>63.4</v>
      </c>
      <c r="G137" s="42" t="s">
        <v>118</v>
      </c>
      <c r="H137" s="43">
        <v>5</v>
      </c>
      <c r="I137" s="44">
        <v>17.5</v>
      </c>
      <c r="J137" s="41">
        <f t="shared" si="116"/>
        <v>887.6</v>
      </c>
      <c r="K137" s="42" t="s">
        <v>121</v>
      </c>
      <c r="L137" s="44">
        <v>221.9</v>
      </c>
      <c r="M137" s="44">
        <v>221.9</v>
      </c>
      <c r="N137" s="41">
        <v>259.45499999999998</v>
      </c>
      <c r="O137" s="45" t="s">
        <v>69</v>
      </c>
      <c r="P137" s="45" t="s">
        <v>121</v>
      </c>
      <c r="Q137" s="45" t="s">
        <v>122</v>
      </c>
      <c r="R137" s="45" t="s">
        <v>864</v>
      </c>
      <c r="S137" s="46">
        <f t="shared" si="117"/>
        <v>42440.747470030001</v>
      </c>
      <c r="T137" s="46">
        <f t="shared" si="100"/>
        <v>42.938837990722377</v>
      </c>
      <c r="U137" s="47">
        <f t="shared" si="118"/>
        <v>42440.747470030001</v>
      </c>
      <c r="V137" s="47">
        <f t="shared" si="101"/>
        <v>0</v>
      </c>
      <c r="W137" s="47">
        <f t="shared" si="119"/>
        <v>41660.183748843017</v>
      </c>
      <c r="X137" s="47">
        <f t="shared" si="102"/>
        <v>780.56372118698346</v>
      </c>
      <c r="Y137" s="48">
        <f t="shared" si="120"/>
        <v>42440.747470030001</v>
      </c>
      <c r="Z137" s="47">
        <f t="shared" si="103"/>
        <v>0</v>
      </c>
      <c r="AA137" s="48">
        <f t="shared" si="121"/>
        <v>42440.747470030001</v>
      </c>
      <c r="AB137" s="47">
        <f t="shared" si="104"/>
        <v>0</v>
      </c>
      <c r="AC137" s="47">
        <f t="shared" si="122"/>
        <v>780.56372118698346</v>
      </c>
      <c r="AD137" s="47">
        <f t="shared" si="123"/>
        <v>41660.183748843017</v>
      </c>
      <c r="AE137" s="47">
        <f t="shared" si="99"/>
        <v>42.149113465037445</v>
      </c>
      <c r="AF137" s="49">
        <f t="shared" si="124"/>
        <v>1.8391846697285108E-2</v>
      </c>
      <c r="AG137" s="47">
        <f>IF(ISBLANK($D137),"",S137*_xlfn.XLOOKUP(Q137,DATA!$B$24:$B$25,DATA!$C$24:$C$25,"error",0,1)/1000)</f>
        <v>5.6856397837562165</v>
      </c>
      <c r="AH137" s="47">
        <f>IF(ISBLANK($D137),"",V137*_xlfn.XLOOKUP(Q137,DATA!$B$24:$B$25,DATA!$C$24:$C$25,"error",0,1)/1000)</f>
        <v>0</v>
      </c>
      <c r="AI137" s="47">
        <f>IF(ISBLANK($D137),"",X137*_xlfn.XLOOKUP(Q137,DATA!$B$24:$B$25,DATA!$C$24:$C$25,"error",0,1)/1000)</f>
        <v>0.10456941527882971</v>
      </c>
      <c r="AJ137" s="47">
        <f>IF(ISBLANK($D137),"",Z137*_xlfn.XLOOKUP(Q137,DATA!$B$24:$B$25,DATA!$C$24:$C$25,"error",0,1)/1000)</f>
        <v>0</v>
      </c>
      <c r="AK137" s="47">
        <f>IF(ISBLANK($D137),"",AB137*_xlfn.XLOOKUP(Q137,DATA!$B$24:$B$25,DATA!$C$24:$C$25,"error",0,1)/1000)</f>
        <v>0</v>
      </c>
      <c r="AL137" s="47">
        <f t="shared" si="105"/>
        <v>0.10456941527882971</v>
      </c>
      <c r="AM137" s="47">
        <f t="shared" si="106"/>
        <v>5.5810703684773868</v>
      </c>
      <c r="AN137" s="47">
        <f t="shared" si="125"/>
        <v>0.57630358151369443</v>
      </c>
      <c r="AO137" s="47">
        <f t="shared" si="126"/>
        <v>0</v>
      </c>
      <c r="AP137" s="47">
        <f t="shared" si="127"/>
        <v>1.0599287122296233E-2</v>
      </c>
      <c r="AQ137" s="47">
        <f t="shared" si="128"/>
        <v>0</v>
      </c>
      <c r="AR137" s="47">
        <f t="shared" si="129"/>
        <v>0</v>
      </c>
      <c r="AS137" s="47">
        <f t="shared" si="130"/>
        <v>1.0599287122296233E-2</v>
      </c>
      <c r="AT137" s="47">
        <f t="shared" si="131"/>
        <v>0.56570429439139824</v>
      </c>
      <c r="AU137" s="47">
        <f t="shared" si="132"/>
        <v>3.1343098303009596E-2</v>
      </c>
      <c r="AV137" s="47">
        <f t="shared" si="133"/>
        <v>0</v>
      </c>
      <c r="AW137" s="47">
        <f t="shared" si="134"/>
        <v>5.7645745900689017E-4</v>
      </c>
      <c r="AX137" s="47">
        <f t="shared" si="135"/>
        <v>0</v>
      </c>
      <c r="AY137" s="47">
        <f t="shared" si="136"/>
        <v>0</v>
      </c>
      <c r="AZ137" s="47">
        <f t="shared" si="137"/>
        <v>5.7645745900689017E-4</v>
      </c>
      <c r="BA137" s="47">
        <f t="shared" si="138"/>
        <v>3.0766640844002706E-2</v>
      </c>
      <c r="BB137" s="23">
        <f>IF(V137&gt;0,J137*DATA!$C$4,0)</f>
        <v>0</v>
      </c>
      <c r="BC137" s="23">
        <f>IF(X137&gt;0,N137*_xlfn.XLOOKUP(Burgas!O137,DATA!$B$5:$B$6,DATA!$C$5:$C$6,"error",0,1),0)</f>
        <v>12453.84</v>
      </c>
      <c r="BD137" s="23" t="str">
        <f>IF(Z137&gt;0,(L137-M137)*DATA!$C$7,"0,00 ")</f>
        <v xml:space="preserve">0,00 </v>
      </c>
      <c r="BE137" s="23">
        <f>IF(G137="basement",D137*DATA!$C$8,IF(G137="ground",0,"error"))</f>
        <v>0</v>
      </c>
      <c r="BF137" s="23">
        <f t="shared" si="139"/>
        <v>12453.84</v>
      </c>
      <c r="BG137" s="23">
        <v>0.25</v>
      </c>
      <c r="BH137" s="23">
        <v>1.1000000000000001</v>
      </c>
      <c r="BI137" s="23">
        <f t="shared" si="140"/>
        <v>0.56999999999999995</v>
      </c>
      <c r="BJ137" s="23">
        <v>0.22</v>
      </c>
      <c r="BK137" s="23">
        <f t="shared" si="141"/>
        <v>0.25</v>
      </c>
      <c r="BL137" s="23">
        <f t="shared" si="142"/>
        <v>0.12054794520547943</v>
      </c>
      <c r="BM137" s="5">
        <v>1.1000000000000001</v>
      </c>
      <c r="BN137" s="5">
        <f t="shared" si="143"/>
        <v>0.56999999999999995</v>
      </c>
      <c r="BO137" s="50"/>
      <c r="BP137" s="48">
        <f t="shared" si="107"/>
        <v>4324.25</v>
      </c>
      <c r="BQ137" s="51">
        <f t="shared" si="108"/>
        <v>5</v>
      </c>
      <c r="BR137" s="47">
        <f t="shared" si="144"/>
        <v>1383.76</v>
      </c>
      <c r="BS137" s="46">
        <f t="shared" si="109"/>
        <v>17.5</v>
      </c>
      <c r="BT137" s="46">
        <f t="shared" si="145"/>
        <v>3459.4</v>
      </c>
      <c r="BU137" s="46">
        <f t="shared" si="110"/>
        <v>36.828139074999996</v>
      </c>
      <c r="BV137" s="46">
        <f t="shared" si="111"/>
        <v>36.828139074999996</v>
      </c>
      <c r="BW137" s="46">
        <f t="shared" si="112"/>
        <v>36.150801586986304</v>
      </c>
      <c r="BX137" s="46">
        <f t="shared" si="113"/>
        <v>36.828139074999996</v>
      </c>
      <c r="BY137" s="46">
        <f t="shared" si="114"/>
        <v>36.828139074999996</v>
      </c>
      <c r="BZ137" s="46">
        <f t="shared" si="98"/>
        <v>42440.747470030001</v>
      </c>
      <c r="CA137" s="46">
        <f t="shared" si="98"/>
        <v>42440.747470030001</v>
      </c>
      <c r="CB137" s="46">
        <f t="shared" si="98"/>
        <v>41660.183748843017</v>
      </c>
      <c r="CC137" s="46">
        <f t="shared" si="98"/>
        <v>42440.747470030001</v>
      </c>
      <c r="CD137" s="46">
        <f t="shared" si="98"/>
        <v>42440.747470030001</v>
      </c>
    </row>
    <row r="138" spans="1:82" s="54" customFormat="1" ht="15" customHeight="1" x14ac:dyDescent="0.35">
      <c r="A138" s="39">
        <v>135</v>
      </c>
      <c r="B138" s="40" t="s">
        <v>125</v>
      </c>
      <c r="C138" s="40" t="s">
        <v>260</v>
      </c>
      <c r="D138" s="41">
        <v>176.1</v>
      </c>
      <c r="E138" s="41">
        <f t="shared" si="115"/>
        <v>845.28</v>
      </c>
      <c r="F138" s="41">
        <v>54.2</v>
      </c>
      <c r="G138" s="42" t="s">
        <v>118</v>
      </c>
      <c r="H138" s="43">
        <v>6</v>
      </c>
      <c r="I138" s="44">
        <v>20.5</v>
      </c>
      <c r="J138" s="41">
        <f t="shared" si="116"/>
        <v>888.90000000000009</v>
      </c>
      <c r="K138" s="42" t="s">
        <v>120</v>
      </c>
      <c r="L138" s="44">
        <v>222.2</v>
      </c>
      <c r="M138" s="44">
        <v>77.8</v>
      </c>
      <c r="N138" s="41">
        <v>184.905</v>
      </c>
      <c r="O138" s="45" t="s">
        <v>69</v>
      </c>
      <c r="P138" s="45" t="s">
        <v>120</v>
      </c>
      <c r="Q138" s="45" t="s">
        <v>122</v>
      </c>
      <c r="R138" s="45" t="s">
        <v>864</v>
      </c>
      <c r="S138" s="46">
        <f t="shared" si="117"/>
        <v>89735.065352205012</v>
      </c>
      <c r="T138" s="46">
        <f t="shared" si="100"/>
        <v>106.16016627887211</v>
      </c>
      <c r="U138" s="47">
        <f t="shared" si="118"/>
        <v>55754.796911851154</v>
      </c>
      <c r="V138" s="47">
        <f t="shared" si="101"/>
        <v>33980.268440353859</v>
      </c>
      <c r="W138" s="47">
        <f t="shared" si="119"/>
        <v>78040.69478519517</v>
      </c>
      <c r="X138" s="47">
        <f t="shared" si="102"/>
        <v>11694.370567009842</v>
      </c>
      <c r="Y138" s="48">
        <f t="shared" si="120"/>
        <v>82090.764002205004</v>
      </c>
      <c r="Z138" s="47">
        <f t="shared" si="103"/>
        <v>7644.3013500000088</v>
      </c>
      <c r="AA138" s="48">
        <f t="shared" si="121"/>
        <v>89735.065352205012</v>
      </c>
      <c r="AB138" s="47">
        <f t="shared" si="104"/>
        <v>0</v>
      </c>
      <c r="AC138" s="47">
        <f t="shared" si="122"/>
        <v>53318.94035736371</v>
      </c>
      <c r="AD138" s="47">
        <f t="shared" si="123"/>
        <v>36416.124994841302</v>
      </c>
      <c r="AE138" s="47">
        <f t="shared" si="99"/>
        <v>43.081730308112462</v>
      </c>
      <c r="AF138" s="49">
        <f t="shared" si="124"/>
        <v>0.59418177440546693</v>
      </c>
      <c r="AG138" s="47">
        <f>IF(ISBLANK($D138),"",S138*_xlfn.XLOOKUP(Q138,DATA!$B$24:$B$25,DATA!$C$24:$C$25,"error",0,1)/1000)</f>
        <v>12.021495566842811</v>
      </c>
      <c r="AH138" s="47">
        <f>IF(ISBLANK($D138),"",V138*_xlfn.XLOOKUP(Q138,DATA!$B$24:$B$25,DATA!$C$24:$C$25,"error",0,1)/1000)</f>
        <v>4.5522187431694432</v>
      </c>
      <c r="AI138" s="47">
        <f>IF(ISBLANK($D138),"",X138*_xlfn.XLOOKUP(Q138,DATA!$B$24:$B$25,DATA!$C$24:$C$25,"error",0,1)/1000)</f>
        <v>1.5666542769712417</v>
      </c>
      <c r="AJ138" s="47">
        <f>IF(ISBLANK($D138),"",Z138*_xlfn.XLOOKUP(Q138,DATA!$B$24:$B$25,DATA!$C$24:$C$25,"error",0,1)/1000)</f>
        <v>1.0240805467734304</v>
      </c>
      <c r="AK138" s="47">
        <f>IF(ISBLANK($D138),"",AB138*_xlfn.XLOOKUP(Q138,DATA!$B$24:$B$25,DATA!$C$24:$C$25,"error",0,1)/1000)</f>
        <v>0</v>
      </c>
      <c r="AL138" s="47">
        <f t="shared" si="105"/>
        <v>7.1429535669141151</v>
      </c>
      <c r="AM138" s="47">
        <f t="shared" si="106"/>
        <v>4.8785419999286956</v>
      </c>
      <c r="AN138" s="47">
        <f t="shared" si="125"/>
        <v>1.2185138724608946</v>
      </c>
      <c r="AO138" s="47">
        <f t="shared" si="126"/>
        <v>0.46141860288397141</v>
      </c>
      <c r="AP138" s="47">
        <f t="shared" si="127"/>
        <v>0.15879804299100253</v>
      </c>
      <c r="AQ138" s="47">
        <f t="shared" si="128"/>
        <v>0.1038020890015173</v>
      </c>
      <c r="AR138" s="47">
        <f t="shared" si="129"/>
        <v>0</v>
      </c>
      <c r="AS138" s="47">
        <f t="shared" si="130"/>
        <v>0.72401873487649115</v>
      </c>
      <c r="AT138" s="47">
        <f t="shared" si="131"/>
        <v>0.49449513758440344</v>
      </c>
      <c r="AU138" s="47">
        <f t="shared" si="132"/>
        <v>6.6270627692108466E-2</v>
      </c>
      <c r="AV138" s="47">
        <f t="shared" si="133"/>
        <v>2.5094913675607625E-2</v>
      </c>
      <c r="AW138" s="47">
        <f t="shared" si="134"/>
        <v>8.6364597261734434E-3</v>
      </c>
      <c r="AX138" s="47">
        <f t="shared" si="135"/>
        <v>5.6454257512800086E-3</v>
      </c>
      <c r="AY138" s="47">
        <f t="shared" si="136"/>
        <v>0</v>
      </c>
      <c r="AZ138" s="47">
        <f t="shared" si="137"/>
        <v>3.9376799153061082E-2</v>
      </c>
      <c r="BA138" s="47">
        <f t="shared" si="138"/>
        <v>2.6893828539047385E-2</v>
      </c>
      <c r="BB138" s="23">
        <f>IF(V138&gt;0,J138*DATA!$C$4,0)</f>
        <v>57778.500000000007</v>
      </c>
      <c r="BC138" s="23">
        <f>IF(X138&gt;0,N138*_xlfn.XLOOKUP(Burgas!O138,DATA!$B$5:$B$6,DATA!$C$5:$C$6,"error",0,1),0)</f>
        <v>8875.44</v>
      </c>
      <c r="BD138" s="23">
        <f>IF(Z138&gt;0,(L138-M138)*DATA!$C$7,"0,00 ")</f>
        <v>21659.999999999996</v>
      </c>
      <c r="BE138" s="23">
        <f>IF(G138="basement",D138*DATA!$C$8,IF(G138="ground",0,"error"))</f>
        <v>0</v>
      </c>
      <c r="BF138" s="23">
        <f t="shared" si="139"/>
        <v>88313.94</v>
      </c>
      <c r="BG138" s="23">
        <v>1.48</v>
      </c>
      <c r="BH138" s="23">
        <v>2.2372637263726372</v>
      </c>
      <c r="BI138" s="23">
        <f t="shared" si="140"/>
        <v>0.56999999999999995</v>
      </c>
      <c r="BJ138" s="23">
        <v>2.33</v>
      </c>
      <c r="BK138" s="23">
        <f t="shared" si="141"/>
        <v>0.21630769230769231</v>
      </c>
      <c r="BL138" s="23">
        <f t="shared" si="142"/>
        <v>0.23928112965340181</v>
      </c>
      <c r="BM138" s="5">
        <v>1.1000000000000001</v>
      </c>
      <c r="BN138" s="5">
        <f t="shared" si="143"/>
        <v>0.56999999999999995</v>
      </c>
      <c r="BO138" s="50"/>
      <c r="BP138" s="48">
        <f t="shared" si="107"/>
        <v>3610.0499999999997</v>
      </c>
      <c r="BQ138" s="51">
        <f t="shared" si="108"/>
        <v>6</v>
      </c>
      <c r="BR138" s="47">
        <f t="shared" si="144"/>
        <v>1155.2159999999999</v>
      </c>
      <c r="BS138" s="46">
        <f t="shared" si="109"/>
        <v>20.5</v>
      </c>
      <c r="BT138" s="46">
        <f t="shared" si="145"/>
        <v>2888.04</v>
      </c>
      <c r="BU138" s="46">
        <f t="shared" si="110"/>
        <v>77.867984512500001</v>
      </c>
      <c r="BV138" s="46">
        <f t="shared" si="111"/>
        <v>48.381462089423074</v>
      </c>
      <c r="BW138" s="46">
        <f t="shared" si="112"/>
        <v>67.720144728562275</v>
      </c>
      <c r="BX138" s="46">
        <f t="shared" si="113"/>
        <v>71.234609512500001</v>
      </c>
      <c r="BY138" s="46">
        <f t="shared" si="114"/>
        <v>77.867984512500001</v>
      </c>
      <c r="BZ138" s="46">
        <f t="shared" si="98"/>
        <v>89735.065352205012</v>
      </c>
      <c r="CA138" s="46">
        <f t="shared" si="98"/>
        <v>55754.796911851154</v>
      </c>
      <c r="CB138" s="46">
        <f t="shared" si="98"/>
        <v>78040.69478519517</v>
      </c>
      <c r="CC138" s="46">
        <f t="shared" si="98"/>
        <v>82090.764002205004</v>
      </c>
      <c r="CD138" s="46">
        <f t="shared" si="98"/>
        <v>89735.065352205012</v>
      </c>
    </row>
    <row r="139" spans="1:82" s="54" customFormat="1" ht="15" customHeight="1" x14ac:dyDescent="0.35">
      <c r="A139" s="39">
        <v>136</v>
      </c>
      <c r="B139" s="40" t="s">
        <v>125</v>
      </c>
      <c r="C139" s="40" t="s">
        <v>261</v>
      </c>
      <c r="D139" s="41">
        <v>160.30000000000001</v>
      </c>
      <c r="E139" s="41">
        <f t="shared" si="115"/>
        <v>1025.92</v>
      </c>
      <c r="F139" s="41">
        <v>52.6</v>
      </c>
      <c r="G139" s="42" t="s">
        <v>118</v>
      </c>
      <c r="H139" s="43">
        <v>8</v>
      </c>
      <c r="I139" s="44">
        <v>25.5</v>
      </c>
      <c r="J139" s="41">
        <f t="shared" si="116"/>
        <v>1073.04</v>
      </c>
      <c r="K139" s="42" t="s">
        <v>121</v>
      </c>
      <c r="L139" s="44">
        <v>268.26</v>
      </c>
      <c r="M139" s="44">
        <v>268.26</v>
      </c>
      <c r="N139" s="41">
        <v>168.31500000000003</v>
      </c>
      <c r="O139" s="45" t="s">
        <v>70</v>
      </c>
      <c r="P139" s="45" t="s">
        <v>121</v>
      </c>
      <c r="Q139" s="45" t="s">
        <v>122</v>
      </c>
      <c r="R139" s="45" t="s">
        <v>864</v>
      </c>
      <c r="S139" s="46">
        <f t="shared" si="117"/>
        <v>42412.762833315013</v>
      </c>
      <c r="T139" s="46">
        <f t="shared" si="100"/>
        <v>41.341198956366</v>
      </c>
      <c r="U139" s="47">
        <f t="shared" si="118"/>
        <v>42412.762833315013</v>
      </c>
      <c r="V139" s="47">
        <f t="shared" si="101"/>
        <v>0</v>
      </c>
      <c r="W139" s="47">
        <f t="shared" si="119"/>
        <v>41898.548796931609</v>
      </c>
      <c r="X139" s="47">
        <f t="shared" si="102"/>
        <v>514.21403638340416</v>
      </c>
      <c r="Y139" s="48">
        <f t="shared" si="120"/>
        <v>42412.762833315013</v>
      </c>
      <c r="Z139" s="47">
        <f t="shared" si="103"/>
        <v>0</v>
      </c>
      <c r="AA139" s="48">
        <f t="shared" si="121"/>
        <v>42412.762833315013</v>
      </c>
      <c r="AB139" s="47">
        <f t="shared" si="104"/>
        <v>0</v>
      </c>
      <c r="AC139" s="47">
        <f t="shared" si="122"/>
        <v>514.21403638340416</v>
      </c>
      <c r="AD139" s="47">
        <f t="shared" si="123"/>
        <v>41898.548796931609</v>
      </c>
      <c r="AE139" s="47">
        <f t="shared" si="99"/>
        <v>40.8399766033722</v>
      </c>
      <c r="AF139" s="49">
        <f t="shared" si="124"/>
        <v>1.2124040077377218E-2</v>
      </c>
      <c r="AG139" s="47">
        <f>IF(ISBLANK($D139),"",S139*_xlfn.XLOOKUP(Q139,DATA!$B$24:$B$25,DATA!$C$24:$C$25,"error",0,1)/1000)</f>
        <v>5.6818907790066406</v>
      </c>
      <c r="AH139" s="47">
        <f>IF(ISBLANK($D139),"",V139*_xlfn.XLOOKUP(Q139,DATA!$B$24:$B$25,DATA!$C$24:$C$25,"error",0,1)/1000)</f>
        <v>0</v>
      </c>
      <c r="AI139" s="47">
        <f>IF(ISBLANK($D139),"",X139*_xlfn.XLOOKUP(Q139,DATA!$B$24:$B$25,DATA!$C$24:$C$25,"error",0,1)/1000)</f>
        <v>6.8887471519956306E-2</v>
      </c>
      <c r="AJ139" s="47">
        <f>IF(ISBLANK($D139),"",Z139*_xlfn.XLOOKUP(Q139,DATA!$B$24:$B$25,DATA!$C$24:$C$25,"error",0,1)/1000)</f>
        <v>0</v>
      </c>
      <c r="AK139" s="47">
        <f>IF(ISBLANK($D139),"",AB139*_xlfn.XLOOKUP(Q139,DATA!$B$24:$B$25,DATA!$C$24:$C$25,"error",0,1)/1000)</f>
        <v>0</v>
      </c>
      <c r="AL139" s="47">
        <f t="shared" si="105"/>
        <v>6.8887471519956306E-2</v>
      </c>
      <c r="AM139" s="47">
        <f t="shared" si="106"/>
        <v>5.6130033074866841</v>
      </c>
      <c r="AN139" s="47">
        <f t="shared" si="125"/>
        <v>0.57592357768888902</v>
      </c>
      <c r="AO139" s="47">
        <f t="shared" si="126"/>
        <v>0</v>
      </c>
      <c r="AP139" s="47">
        <f t="shared" si="127"/>
        <v>6.9825205374065358E-3</v>
      </c>
      <c r="AQ139" s="47">
        <f t="shared" si="128"/>
        <v>0</v>
      </c>
      <c r="AR139" s="47">
        <f t="shared" si="129"/>
        <v>0</v>
      </c>
      <c r="AS139" s="47">
        <f t="shared" si="130"/>
        <v>6.9825205374065358E-3</v>
      </c>
      <c r="AT139" s="47">
        <f t="shared" si="131"/>
        <v>0.56894105715148247</v>
      </c>
      <c r="AU139" s="47">
        <f t="shared" si="132"/>
        <v>3.1322431249015056E-2</v>
      </c>
      <c r="AV139" s="47">
        <f t="shared" si="133"/>
        <v>0</v>
      </c>
      <c r="AW139" s="47">
        <f t="shared" si="134"/>
        <v>3.797544117839496E-4</v>
      </c>
      <c r="AX139" s="47">
        <f t="shared" si="135"/>
        <v>0</v>
      </c>
      <c r="AY139" s="47">
        <f t="shared" si="136"/>
        <v>0</v>
      </c>
      <c r="AZ139" s="47">
        <f t="shared" si="137"/>
        <v>3.797544117839496E-4</v>
      </c>
      <c r="BA139" s="47">
        <f t="shared" si="138"/>
        <v>3.0942676837231106E-2</v>
      </c>
      <c r="BB139" s="23">
        <f>IF(V139&gt;0,J139*DATA!$C$4,0)</f>
        <v>0</v>
      </c>
      <c r="BC139" s="23">
        <f>IF(X139&gt;0,N139*_xlfn.XLOOKUP(Burgas!O139,DATA!$B$5:$B$6,DATA!$C$5:$C$6,"error",0,1),0)</f>
        <v>14306.775000000001</v>
      </c>
      <c r="BD139" s="23" t="str">
        <f>IF(Z139&gt;0,(L139-M139)*DATA!$C$7,"0,00 ")</f>
        <v xml:space="preserve">0,00 </v>
      </c>
      <c r="BE139" s="23">
        <f>IF(G139="basement",D139*DATA!$C$8,IF(G139="ground",0,"error"))</f>
        <v>0</v>
      </c>
      <c r="BF139" s="23">
        <f t="shared" si="139"/>
        <v>14306.775000000001</v>
      </c>
      <c r="BG139" s="23">
        <v>0.25</v>
      </c>
      <c r="BH139" s="23">
        <v>1.1000000000000001</v>
      </c>
      <c r="BI139" s="23">
        <f t="shared" si="140"/>
        <v>0.56999999999999995</v>
      </c>
      <c r="BJ139" s="23">
        <v>0.21</v>
      </c>
      <c r="BK139" s="23">
        <f t="shared" si="141"/>
        <v>0.25</v>
      </c>
      <c r="BL139" s="23">
        <f t="shared" si="142"/>
        <v>0.10900763358778627</v>
      </c>
      <c r="BM139" s="5">
        <v>1.1000000000000001</v>
      </c>
      <c r="BN139" s="5">
        <f t="shared" si="143"/>
        <v>0.56999999999999995</v>
      </c>
      <c r="BO139" s="50"/>
      <c r="BP139" s="48">
        <f t="shared" si="107"/>
        <v>4087.65</v>
      </c>
      <c r="BQ139" s="51">
        <f t="shared" si="108"/>
        <v>8</v>
      </c>
      <c r="BR139" s="47">
        <f t="shared" si="144"/>
        <v>1308.048</v>
      </c>
      <c r="BS139" s="46">
        <f t="shared" si="109"/>
        <v>25.5</v>
      </c>
      <c r="BT139" s="46">
        <f t="shared" si="145"/>
        <v>3270.1200000000003</v>
      </c>
      <c r="BU139" s="46">
        <f t="shared" si="110"/>
        <v>36.803855287500006</v>
      </c>
      <c r="BV139" s="46">
        <f t="shared" si="111"/>
        <v>36.803855287500006</v>
      </c>
      <c r="BW139" s="46">
        <f t="shared" si="112"/>
        <v>36.357643870992369</v>
      </c>
      <c r="BX139" s="46">
        <f t="shared" si="113"/>
        <v>36.803855287500006</v>
      </c>
      <c r="BY139" s="46">
        <f t="shared" si="114"/>
        <v>36.803855287500006</v>
      </c>
      <c r="BZ139" s="46">
        <f t="shared" si="98"/>
        <v>42412.762833315013</v>
      </c>
      <c r="CA139" s="46">
        <f t="shared" si="98"/>
        <v>42412.762833315013</v>
      </c>
      <c r="CB139" s="46">
        <f t="shared" si="98"/>
        <v>41898.548796931609</v>
      </c>
      <c r="CC139" s="46">
        <f t="shared" si="98"/>
        <v>42412.762833315013</v>
      </c>
      <c r="CD139" s="46">
        <f t="shared" si="98"/>
        <v>42412.762833315013</v>
      </c>
    </row>
    <row r="140" spans="1:82" s="54" customFormat="1" ht="15" customHeight="1" x14ac:dyDescent="0.35">
      <c r="A140" s="39">
        <v>137</v>
      </c>
      <c r="B140" s="40" t="s">
        <v>125</v>
      </c>
      <c r="C140" s="40" t="s">
        <v>262</v>
      </c>
      <c r="D140" s="41">
        <v>179.1</v>
      </c>
      <c r="E140" s="41">
        <f t="shared" si="115"/>
        <v>859.68000000000006</v>
      </c>
      <c r="F140" s="41">
        <v>53.8</v>
      </c>
      <c r="G140" s="42" t="s">
        <v>118</v>
      </c>
      <c r="H140" s="43">
        <v>6</v>
      </c>
      <c r="I140" s="44">
        <v>20.5</v>
      </c>
      <c r="J140" s="41">
        <f t="shared" si="116"/>
        <v>882.31999999999982</v>
      </c>
      <c r="K140" s="42" t="s">
        <v>120</v>
      </c>
      <c r="L140" s="44">
        <v>220.58</v>
      </c>
      <c r="M140" s="44">
        <v>55.14</v>
      </c>
      <c r="N140" s="41">
        <v>188.05500000000001</v>
      </c>
      <c r="O140" s="45" t="s">
        <v>69</v>
      </c>
      <c r="P140" s="45" t="s">
        <v>120</v>
      </c>
      <c r="Q140" s="45" t="s">
        <v>122</v>
      </c>
      <c r="R140" s="45" t="s">
        <v>864</v>
      </c>
      <c r="S140" s="46">
        <f t="shared" si="117"/>
        <v>91094.943304155022</v>
      </c>
      <c r="T140" s="46">
        <f t="shared" si="100"/>
        <v>105.96378106290133</v>
      </c>
      <c r="U140" s="47">
        <f t="shared" si="118"/>
        <v>57366.210656733463</v>
      </c>
      <c r="V140" s="47">
        <f t="shared" si="101"/>
        <v>33728.732647421559</v>
      </c>
      <c r="W140" s="47">
        <f t="shared" si="119"/>
        <v>79201.350069904787</v>
      </c>
      <c r="X140" s="47">
        <f t="shared" si="102"/>
        <v>11893.593234250235</v>
      </c>
      <c r="Y140" s="48">
        <f t="shared" si="120"/>
        <v>82336.818544155016</v>
      </c>
      <c r="Z140" s="47">
        <f t="shared" si="103"/>
        <v>8758.1247600000061</v>
      </c>
      <c r="AA140" s="48">
        <f t="shared" si="121"/>
        <v>91094.943304155022</v>
      </c>
      <c r="AB140" s="47">
        <f t="shared" si="104"/>
        <v>0</v>
      </c>
      <c r="AC140" s="47">
        <f t="shared" si="122"/>
        <v>54380.4506416718</v>
      </c>
      <c r="AD140" s="47">
        <f t="shared" si="123"/>
        <v>36714.492662483222</v>
      </c>
      <c r="AE140" s="47">
        <f t="shared" si="99"/>
        <v>42.707161574636167</v>
      </c>
      <c r="AF140" s="49">
        <f t="shared" si="124"/>
        <v>0.59696453687996742</v>
      </c>
      <c r="AG140" s="47">
        <f>IF(ISBLANK($D140),"",S140*_xlfn.XLOOKUP(Q140,DATA!$B$24:$B$25,DATA!$C$24:$C$25,"error",0,1)/1000)</f>
        <v>12.20367370096073</v>
      </c>
      <c r="AH140" s="47">
        <f>IF(ISBLANK($D140),"",V140*_xlfn.XLOOKUP(Q140,DATA!$B$24:$B$25,DATA!$C$24:$C$25,"error",0,1)/1000)</f>
        <v>4.5185213651403586</v>
      </c>
      <c r="AI140" s="47">
        <f>IF(ISBLANK($D140),"",X140*_xlfn.XLOOKUP(Q140,DATA!$B$24:$B$25,DATA!$C$24:$C$25,"error",0,1)/1000)</f>
        <v>1.5933434469366827</v>
      </c>
      <c r="AJ140" s="47">
        <f>IF(ISBLANK($D140),"",Z140*_xlfn.XLOOKUP(Q140,DATA!$B$24:$B$25,DATA!$C$24:$C$25,"error",0,1)/1000)</f>
        <v>1.1732956070512204</v>
      </c>
      <c r="AK140" s="47">
        <f>IF(ISBLANK($D140),"",AB140*_xlfn.XLOOKUP(Q140,DATA!$B$24:$B$25,DATA!$C$24:$C$25,"error",0,1)/1000)</f>
        <v>0</v>
      </c>
      <c r="AL140" s="47">
        <f t="shared" si="105"/>
        <v>7.2851604191282613</v>
      </c>
      <c r="AM140" s="47">
        <f t="shared" si="106"/>
        <v>4.9185132818324684</v>
      </c>
      <c r="AN140" s="47">
        <f t="shared" si="125"/>
        <v>1.2369796766902788</v>
      </c>
      <c r="AO140" s="47">
        <f t="shared" si="126"/>
        <v>0.45800299437122932</v>
      </c>
      <c r="AP140" s="47">
        <f t="shared" si="127"/>
        <v>0.16150329074212721</v>
      </c>
      <c r="AQ140" s="47">
        <f t="shared" si="128"/>
        <v>0.11892671471198762</v>
      </c>
      <c r="AR140" s="47">
        <f t="shared" si="129"/>
        <v>0</v>
      </c>
      <c r="AS140" s="47">
        <f t="shared" si="130"/>
        <v>0.73843299982534416</v>
      </c>
      <c r="AT140" s="47">
        <f t="shared" si="131"/>
        <v>0.49854667686493459</v>
      </c>
      <c r="AU140" s="47">
        <f t="shared" si="132"/>
        <v>6.7274916986451425E-2</v>
      </c>
      <c r="AV140" s="47">
        <f t="shared" si="133"/>
        <v>2.4909150899158652E-2</v>
      </c>
      <c r="AW140" s="47">
        <f t="shared" si="134"/>
        <v>8.7835885119685753E-3</v>
      </c>
      <c r="AX140" s="47">
        <f t="shared" si="135"/>
        <v>6.4680002513280077E-3</v>
      </c>
      <c r="AY140" s="47">
        <f t="shared" si="136"/>
        <v>0</v>
      </c>
      <c r="AZ140" s="47">
        <f t="shared" si="137"/>
        <v>4.0160739662455237E-2</v>
      </c>
      <c r="BA140" s="47">
        <f t="shared" si="138"/>
        <v>2.7114177323996187E-2</v>
      </c>
      <c r="BB140" s="23">
        <f>IF(V140&gt;0,J140*DATA!$C$4,0)</f>
        <v>57350.799999999988</v>
      </c>
      <c r="BC140" s="23">
        <f>IF(X140&gt;0,N140*_xlfn.XLOOKUP(Burgas!O140,DATA!$B$5:$B$6,DATA!$C$5:$C$6,"error",0,1),0)</f>
        <v>9026.64</v>
      </c>
      <c r="BD140" s="23">
        <f>IF(Z140&gt;0,(L140-M140)*DATA!$C$7,"0,00 ")</f>
        <v>24816</v>
      </c>
      <c r="BE140" s="23">
        <f>IF(G140="basement",D140*DATA!$C$8,IF(G140="ground",0,"error"))</f>
        <v>0</v>
      </c>
      <c r="BF140" s="23">
        <f t="shared" si="139"/>
        <v>91193.439999999988</v>
      </c>
      <c r="BG140" s="23">
        <v>1.48</v>
      </c>
      <c r="BH140" s="23">
        <v>2.4125396681476108</v>
      </c>
      <c r="BI140" s="23">
        <f t="shared" si="140"/>
        <v>0.56999999999999995</v>
      </c>
      <c r="BJ140" s="23">
        <v>2.33</v>
      </c>
      <c r="BK140" s="23">
        <f t="shared" si="141"/>
        <v>0.21630769230769231</v>
      </c>
      <c r="BL140" s="23">
        <f t="shared" si="142"/>
        <v>0.23928112965340181</v>
      </c>
      <c r="BM140" s="5">
        <v>1.1000000000000001</v>
      </c>
      <c r="BN140" s="5">
        <f t="shared" si="143"/>
        <v>0.56999999999999995</v>
      </c>
      <c r="BO140" s="50"/>
      <c r="BP140" s="48">
        <f t="shared" si="107"/>
        <v>3671.5499999999997</v>
      </c>
      <c r="BQ140" s="51">
        <f t="shared" si="108"/>
        <v>6</v>
      </c>
      <c r="BR140" s="47">
        <f t="shared" si="144"/>
        <v>1174.896</v>
      </c>
      <c r="BS140" s="46">
        <f t="shared" si="109"/>
        <v>20.5</v>
      </c>
      <c r="BT140" s="46">
        <f t="shared" si="145"/>
        <v>2937.24</v>
      </c>
      <c r="BU140" s="46">
        <f t="shared" si="110"/>
        <v>79.048024387500007</v>
      </c>
      <c r="BV140" s="46">
        <f t="shared" si="111"/>
        <v>49.779773218269227</v>
      </c>
      <c r="BW140" s="46">
        <f t="shared" si="112"/>
        <v>68.727308286970484</v>
      </c>
      <c r="BX140" s="46">
        <f t="shared" si="113"/>
        <v>71.448124387500002</v>
      </c>
      <c r="BY140" s="46">
        <f t="shared" si="114"/>
        <v>79.048024387500007</v>
      </c>
      <c r="BZ140" s="46">
        <f t="shared" si="98"/>
        <v>91094.943304155022</v>
      </c>
      <c r="CA140" s="46">
        <f t="shared" si="98"/>
        <v>57366.210656733463</v>
      </c>
      <c r="CB140" s="46">
        <f t="shared" si="98"/>
        <v>79201.350069904787</v>
      </c>
      <c r="CC140" s="46">
        <f t="shared" si="98"/>
        <v>82336.818544155016</v>
      </c>
      <c r="CD140" s="46">
        <f t="shared" si="98"/>
        <v>91094.943304155022</v>
      </c>
    </row>
    <row r="141" spans="1:82" s="54" customFormat="1" ht="15" customHeight="1" x14ac:dyDescent="0.35">
      <c r="A141" s="39">
        <v>138</v>
      </c>
      <c r="B141" s="40" t="s">
        <v>125</v>
      </c>
      <c r="C141" s="40" t="s">
        <v>263</v>
      </c>
      <c r="D141" s="41">
        <v>104.2</v>
      </c>
      <c r="E141" s="41">
        <f t="shared" si="115"/>
        <v>500.16000000000008</v>
      </c>
      <c r="F141" s="41">
        <v>41.2</v>
      </c>
      <c r="G141" s="42" t="s">
        <v>118</v>
      </c>
      <c r="H141" s="43">
        <v>6</v>
      </c>
      <c r="I141" s="44">
        <v>20.5</v>
      </c>
      <c r="J141" s="41">
        <f t="shared" si="116"/>
        <v>675.68000000000006</v>
      </c>
      <c r="K141" s="42" t="s">
        <v>120</v>
      </c>
      <c r="L141" s="44">
        <v>168.92</v>
      </c>
      <c r="M141" s="44">
        <v>126.7</v>
      </c>
      <c r="N141" s="41">
        <v>109.41000000000001</v>
      </c>
      <c r="O141" s="45" t="s">
        <v>69</v>
      </c>
      <c r="P141" s="45" t="s">
        <v>120</v>
      </c>
      <c r="Q141" s="45" t="s">
        <v>122</v>
      </c>
      <c r="R141" s="45" t="s">
        <v>864</v>
      </c>
      <c r="S141" s="46">
        <f t="shared" si="117"/>
        <v>58757.444469710012</v>
      </c>
      <c r="T141" s="46">
        <f t="shared" si="100"/>
        <v>117.47729620463453</v>
      </c>
      <c r="U141" s="47">
        <f t="shared" si="118"/>
        <v>32928.006085439236</v>
      </c>
      <c r="V141" s="47">
        <f t="shared" si="101"/>
        <v>25829.438384270776</v>
      </c>
      <c r="W141" s="47">
        <f t="shared" si="119"/>
        <v>51837.777160894409</v>
      </c>
      <c r="X141" s="47">
        <f t="shared" si="102"/>
        <v>6919.6673088156022</v>
      </c>
      <c r="Y141" s="48">
        <f t="shared" si="120"/>
        <v>56522.386277210011</v>
      </c>
      <c r="Z141" s="47">
        <f t="shared" si="103"/>
        <v>2235.0581925000006</v>
      </c>
      <c r="AA141" s="48">
        <f t="shared" si="121"/>
        <v>58757.444469710012</v>
      </c>
      <c r="AB141" s="47">
        <f t="shared" si="104"/>
        <v>0</v>
      </c>
      <c r="AC141" s="47">
        <f t="shared" si="122"/>
        <v>34984.163885586378</v>
      </c>
      <c r="AD141" s="47">
        <f t="shared" si="123"/>
        <v>23773.280584123633</v>
      </c>
      <c r="AE141" s="47">
        <f t="shared" si="99"/>
        <v>47.531351135883774</v>
      </c>
      <c r="AF141" s="49">
        <f t="shared" si="124"/>
        <v>0.59539968426674905</v>
      </c>
      <c r="AG141" s="47">
        <f>IF(ISBLANK($D141),"",S141*_xlfn.XLOOKUP(Q141,DATA!$B$24:$B$25,DATA!$C$24:$C$25,"error",0,1)/1000)</f>
        <v>7.8715311059198401</v>
      </c>
      <c r="AH141" s="47">
        <f>IF(ISBLANK($D141),"",V141*_xlfn.XLOOKUP(Q141,DATA!$B$24:$B$25,DATA!$C$24:$C$25,"error",0,1)/1000)</f>
        <v>3.4602803019290458</v>
      </c>
      <c r="AI141" s="47">
        <f>IF(ISBLANK($D141),"",X141*_xlfn.XLOOKUP(Q141,DATA!$B$24:$B$25,DATA!$C$24:$C$25,"error",0,1)/1000)</f>
        <v>0.92700383679956633</v>
      </c>
      <c r="AJ141" s="47">
        <f>IF(ISBLANK($D141),"",Z141*_xlfn.XLOOKUP(Q141,DATA!$B$24:$B$25,DATA!$C$24:$C$25,"error",0,1)/1000)</f>
        <v>0.29942299643195425</v>
      </c>
      <c r="AK141" s="47">
        <f>IF(ISBLANK($D141),"",AB141*_xlfn.XLOOKUP(Q141,DATA!$B$24:$B$25,DATA!$C$24:$C$25,"error",0,1)/1000)</f>
        <v>0</v>
      </c>
      <c r="AL141" s="47">
        <f t="shared" si="105"/>
        <v>4.6867071351605665</v>
      </c>
      <c r="AM141" s="47">
        <f t="shared" si="106"/>
        <v>3.1848239707592736</v>
      </c>
      <c r="AN141" s="47">
        <f t="shared" si="125"/>
        <v>0.79786826828151425</v>
      </c>
      <c r="AO141" s="47">
        <f t="shared" si="126"/>
        <v>0.3507383525668149</v>
      </c>
      <c r="AP141" s="47">
        <f t="shared" si="127"/>
        <v>9.3962271889054455E-2</v>
      </c>
      <c r="AQ141" s="47">
        <f t="shared" si="128"/>
        <v>3.0349890565402052E-2</v>
      </c>
      <c r="AR141" s="47">
        <f t="shared" si="129"/>
        <v>0</v>
      </c>
      <c r="AS141" s="47">
        <f t="shared" si="130"/>
        <v>0.47505051502127138</v>
      </c>
      <c r="AT141" s="47">
        <f t="shared" si="131"/>
        <v>0.32281775326024287</v>
      </c>
      <c r="AU141" s="47">
        <f t="shared" si="132"/>
        <v>4.3393212132944711E-2</v>
      </c>
      <c r="AV141" s="47">
        <f t="shared" si="133"/>
        <v>1.9075409238760895E-2</v>
      </c>
      <c r="AW141" s="47">
        <f t="shared" si="134"/>
        <v>5.1102731599504507E-3</v>
      </c>
      <c r="AX141" s="47">
        <f t="shared" si="135"/>
        <v>1.650622404564001E-3</v>
      </c>
      <c r="AY141" s="47">
        <f t="shared" si="136"/>
        <v>0</v>
      </c>
      <c r="AZ141" s="47">
        <f t="shared" si="137"/>
        <v>2.5836304803275343E-2</v>
      </c>
      <c r="BA141" s="47">
        <f t="shared" si="138"/>
        <v>1.7556907329669368E-2</v>
      </c>
      <c r="BB141" s="23">
        <f>IF(V141&gt;0,J141*DATA!$C$4,0)</f>
        <v>43919.200000000004</v>
      </c>
      <c r="BC141" s="23">
        <f>IF(X141&gt;0,N141*_xlfn.XLOOKUP(Burgas!O141,DATA!$B$5:$B$6,DATA!$C$5:$C$6,"error",0,1),0)</f>
        <v>5251.68</v>
      </c>
      <c r="BD141" s="23">
        <f>IF(Z141&gt;0,(L141-M141)*DATA!$C$7,"0,00 ")</f>
        <v>6332.9999999999973</v>
      </c>
      <c r="BE141" s="23">
        <f>IF(G141="basement",D141*DATA!$C$8,IF(G141="ground",0,"error"))</f>
        <v>0</v>
      </c>
      <c r="BF141" s="23">
        <f t="shared" si="139"/>
        <v>55503.880000000005</v>
      </c>
      <c r="BG141" s="23">
        <v>1.48</v>
      </c>
      <c r="BH141" s="23">
        <v>1.5373964006630356</v>
      </c>
      <c r="BI141" s="23">
        <f t="shared" si="140"/>
        <v>0.56999999999999995</v>
      </c>
      <c r="BJ141" s="23">
        <v>2.33</v>
      </c>
      <c r="BK141" s="23">
        <f t="shared" si="141"/>
        <v>0.21630769230769231</v>
      </c>
      <c r="BL141" s="23">
        <f t="shared" si="142"/>
        <v>0.23928112965340181</v>
      </c>
      <c r="BM141" s="5">
        <v>1.1000000000000001</v>
      </c>
      <c r="BN141" s="5">
        <f t="shared" si="143"/>
        <v>0.56999999999999995</v>
      </c>
      <c r="BO141" s="50"/>
      <c r="BP141" s="48">
        <f t="shared" si="107"/>
        <v>2136.1</v>
      </c>
      <c r="BQ141" s="51">
        <f t="shared" si="108"/>
        <v>6</v>
      </c>
      <c r="BR141" s="47">
        <f t="shared" si="144"/>
        <v>683.55200000000002</v>
      </c>
      <c r="BS141" s="46">
        <f t="shared" si="109"/>
        <v>20.5</v>
      </c>
      <c r="BT141" s="46">
        <f t="shared" si="145"/>
        <v>1708.88</v>
      </c>
      <c r="BU141" s="46">
        <f t="shared" si="110"/>
        <v>50.987022275000008</v>
      </c>
      <c r="BV141" s="46">
        <f t="shared" si="111"/>
        <v>28.573417290384619</v>
      </c>
      <c r="BW141" s="46">
        <f t="shared" si="112"/>
        <v>44.982451545378694</v>
      </c>
      <c r="BX141" s="46">
        <f t="shared" si="113"/>
        <v>49.047541025000008</v>
      </c>
      <c r="BY141" s="46">
        <f t="shared" si="114"/>
        <v>50.987022275000008</v>
      </c>
      <c r="BZ141" s="46">
        <f t="shared" si="98"/>
        <v>58757.444469710012</v>
      </c>
      <c r="CA141" s="46">
        <f t="shared" si="98"/>
        <v>32928.006085439236</v>
      </c>
      <c r="CB141" s="46">
        <f t="shared" si="98"/>
        <v>51837.777160894409</v>
      </c>
      <c r="CC141" s="46">
        <f t="shared" si="98"/>
        <v>56522.386277210011</v>
      </c>
      <c r="CD141" s="46">
        <f t="shared" si="98"/>
        <v>58757.444469710012</v>
      </c>
    </row>
    <row r="142" spans="1:82" s="54" customFormat="1" ht="15" customHeight="1" x14ac:dyDescent="0.35">
      <c r="A142" s="39">
        <v>139</v>
      </c>
      <c r="B142" s="40" t="s">
        <v>125</v>
      </c>
      <c r="C142" s="40" t="s">
        <v>264</v>
      </c>
      <c r="D142" s="41">
        <v>93.2</v>
      </c>
      <c r="E142" s="41">
        <f t="shared" si="115"/>
        <v>372.8</v>
      </c>
      <c r="F142" s="41">
        <v>39.4</v>
      </c>
      <c r="G142" s="42" t="s">
        <v>118</v>
      </c>
      <c r="H142" s="43">
        <v>5</v>
      </c>
      <c r="I142" s="44">
        <v>17.5</v>
      </c>
      <c r="J142" s="41">
        <f t="shared" si="116"/>
        <v>551.6</v>
      </c>
      <c r="K142" s="42" t="s">
        <v>120</v>
      </c>
      <c r="L142" s="44">
        <v>137.9</v>
      </c>
      <c r="M142" s="44">
        <v>48.3</v>
      </c>
      <c r="N142" s="41">
        <v>97.860000000000014</v>
      </c>
      <c r="O142" s="45" t="s">
        <v>69</v>
      </c>
      <c r="P142" s="45" t="s">
        <v>120</v>
      </c>
      <c r="Q142" s="45" t="s">
        <v>122</v>
      </c>
      <c r="R142" s="45" t="s">
        <v>864</v>
      </c>
      <c r="S142" s="46">
        <f t="shared" si="117"/>
        <v>50964.553672060007</v>
      </c>
      <c r="T142" s="46">
        <f t="shared" si="100"/>
        <v>136.70749375552577</v>
      </c>
      <c r="U142" s="47">
        <f t="shared" si="118"/>
        <v>29878.361668798469</v>
      </c>
      <c r="V142" s="47">
        <f t="shared" si="101"/>
        <v>21086.192003261538</v>
      </c>
      <c r="W142" s="47">
        <f t="shared" si="119"/>
        <v>44775.369476459113</v>
      </c>
      <c r="X142" s="47">
        <f t="shared" si="102"/>
        <v>6189.1841956008939</v>
      </c>
      <c r="Y142" s="48">
        <f t="shared" si="120"/>
        <v>46221.275272060011</v>
      </c>
      <c r="Z142" s="47">
        <f t="shared" si="103"/>
        <v>4743.2783999999956</v>
      </c>
      <c r="AA142" s="48">
        <f t="shared" si="121"/>
        <v>50964.553672060007</v>
      </c>
      <c r="AB142" s="47">
        <f t="shared" si="104"/>
        <v>0</v>
      </c>
      <c r="AC142" s="47">
        <f t="shared" si="122"/>
        <v>32018.654598862428</v>
      </c>
      <c r="AD142" s="47">
        <f t="shared" si="123"/>
        <v>18945.899073197579</v>
      </c>
      <c r="AE142" s="47">
        <f t="shared" si="99"/>
        <v>50.820544724242431</v>
      </c>
      <c r="AF142" s="49">
        <f t="shared" si="124"/>
        <v>0.6282534093184029</v>
      </c>
      <c r="AG142" s="47">
        <f>IF(ISBLANK($D142),"",S142*_xlfn.XLOOKUP(Q142,DATA!$B$24:$B$25,DATA!$C$24:$C$25,"error",0,1)/1000)</f>
        <v>6.8275445460489319</v>
      </c>
      <c r="AH142" s="47">
        <f>IF(ISBLANK($D142),"",V142*_xlfn.XLOOKUP(Q142,DATA!$B$24:$B$25,DATA!$C$24:$C$25,"error",0,1)/1000)</f>
        <v>2.8248440305234155</v>
      </c>
      <c r="AI142" s="47">
        <f>IF(ISBLANK($D142),"",X142*_xlfn.XLOOKUP(Q142,DATA!$B$24:$B$25,DATA!$C$24:$C$25,"error",0,1)/1000)</f>
        <v>0.82914354692629033</v>
      </c>
      <c r="AJ142" s="47">
        <f>IF(ISBLANK($D142),"",Z142*_xlfn.XLOOKUP(Q142,DATA!$B$24:$B$25,DATA!$C$24:$C$25,"error",0,1)/1000)</f>
        <v>0.63544056087880307</v>
      </c>
      <c r="AK142" s="47">
        <f>IF(ISBLANK($D142),"",AB142*_xlfn.XLOOKUP(Q142,DATA!$B$24:$B$25,DATA!$C$24:$C$25,"error",0,1)/1000)</f>
        <v>0</v>
      </c>
      <c r="AL142" s="47">
        <f t="shared" si="105"/>
        <v>4.2894281383285087</v>
      </c>
      <c r="AM142" s="47">
        <f t="shared" si="106"/>
        <v>2.5381164077204232</v>
      </c>
      <c r="AN142" s="47">
        <f t="shared" si="125"/>
        <v>0.69204848081895309</v>
      </c>
      <c r="AO142" s="47">
        <f t="shared" si="126"/>
        <v>0.2863297348979621</v>
      </c>
      <c r="AP142" s="47">
        <f t="shared" si="127"/>
        <v>8.4043030134931501E-2</v>
      </c>
      <c r="AQ142" s="47">
        <f t="shared" si="128"/>
        <v>6.4409052455234969E-2</v>
      </c>
      <c r="AR142" s="47">
        <f t="shared" si="129"/>
        <v>0</v>
      </c>
      <c r="AS142" s="47">
        <f t="shared" si="130"/>
        <v>0.43478181748812861</v>
      </c>
      <c r="AT142" s="47">
        <f t="shared" si="131"/>
        <v>0.25726666333082449</v>
      </c>
      <c r="AU142" s="47">
        <f t="shared" si="132"/>
        <v>3.7638050951868784E-2</v>
      </c>
      <c r="AV142" s="47">
        <f t="shared" si="133"/>
        <v>1.5572454025722986E-2</v>
      </c>
      <c r="AW142" s="47">
        <f t="shared" si="134"/>
        <v>4.5708009453683416E-3</v>
      </c>
      <c r="AX142" s="47">
        <f t="shared" si="135"/>
        <v>3.5029788595199981E-3</v>
      </c>
      <c r="AY142" s="47">
        <f t="shared" si="136"/>
        <v>0</v>
      </c>
      <c r="AZ142" s="47">
        <f t="shared" si="137"/>
        <v>2.3646233830611325E-2</v>
      </c>
      <c r="BA142" s="47">
        <f t="shared" si="138"/>
        <v>1.3991817121257459E-2</v>
      </c>
      <c r="BB142" s="23">
        <f>IF(V142&gt;0,J142*DATA!$C$4,0)</f>
        <v>35854</v>
      </c>
      <c r="BC142" s="23">
        <f>IF(X142&gt;0,N142*_xlfn.XLOOKUP(Burgas!O142,DATA!$B$5:$B$6,DATA!$C$5:$C$6,"error",0,1),0)</f>
        <v>4697.2800000000007</v>
      </c>
      <c r="BD142" s="23">
        <f>IF(Z142&gt;0,(L142-M142)*DATA!$C$7,"0,00 ")</f>
        <v>13440.000000000002</v>
      </c>
      <c r="BE142" s="23">
        <f>IF(G142="basement",D142*DATA!$C$8,IF(G142="ground",0,"error"))</f>
        <v>0</v>
      </c>
      <c r="BF142" s="23">
        <f t="shared" si="139"/>
        <v>53991.28</v>
      </c>
      <c r="BG142" s="23">
        <v>1.48</v>
      </c>
      <c r="BH142" s="23">
        <v>2.2370558375634522</v>
      </c>
      <c r="BI142" s="23">
        <f t="shared" si="140"/>
        <v>0.56999999999999995</v>
      </c>
      <c r="BJ142" s="23">
        <v>2.33</v>
      </c>
      <c r="BK142" s="23">
        <f t="shared" si="141"/>
        <v>0.21630769230769231</v>
      </c>
      <c r="BL142" s="23">
        <f t="shared" si="142"/>
        <v>0.23928112965340181</v>
      </c>
      <c r="BM142" s="5">
        <v>1.1000000000000001</v>
      </c>
      <c r="BN142" s="5">
        <f t="shared" si="143"/>
        <v>0.56999999999999995</v>
      </c>
      <c r="BO142" s="50"/>
      <c r="BP142" s="48">
        <f t="shared" si="107"/>
        <v>1631</v>
      </c>
      <c r="BQ142" s="51">
        <f t="shared" si="108"/>
        <v>5</v>
      </c>
      <c r="BR142" s="47">
        <f t="shared" si="144"/>
        <v>521.91999999999996</v>
      </c>
      <c r="BS142" s="46">
        <f t="shared" si="109"/>
        <v>17.5</v>
      </c>
      <c r="BT142" s="46">
        <f t="shared" si="145"/>
        <v>1304.8000000000002</v>
      </c>
      <c r="BU142" s="46">
        <f t="shared" si="110"/>
        <v>44.224708150000005</v>
      </c>
      <c r="BV142" s="46">
        <f t="shared" si="111"/>
        <v>25.927075380769235</v>
      </c>
      <c r="BW142" s="46">
        <f t="shared" si="112"/>
        <v>38.854017247881906</v>
      </c>
      <c r="BX142" s="46">
        <f t="shared" si="113"/>
        <v>40.108708150000005</v>
      </c>
      <c r="BY142" s="46">
        <f t="shared" si="114"/>
        <v>44.224708150000005</v>
      </c>
      <c r="BZ142" s="46">
        <f t="shared" si="98"/>
        <v>50964.553672060007</v>
      </c>
      <c r="CA142" s="46">
        <f t="shared" si="98"/>
        <v>29878.361668798469</v>
      </c>
      <c r="CB142" s="46">
        <f t="shared" si="98"/>
        <v>44775.369476459113</v>
      </c>
      <c r="CC142" s="46">
        <f t="shared" si="98"/>
        <v>46221.275272060011</v>
      </c>
      <c r="CD142" s="46">
        <f t="shared" si="98"/>
        <v>50964.553672060007</v>
      </c>
    </row>
    <row r="143" spans="1:82" s="54" customFormat="1" ht="15" customHeight="1" x14ac:dyDescent="0.35">
      <c r="A143" s="39">
        <v>140</v>
      </c>
      <c r="B143" s="40" t="s">
        <v>125</v>
      </c>
      <c r="C143" s="40" t="s">
        <v>265</v>
      </c>
      <c r="D143" s="41">
        <v>213.9</v>
      </c>
      <c r="E143" s="41">
        <f t="shared" si="115"/>
        <v>1026.72</v>
      </c>
      <c r="F143" s="41">
        <v>61.2</v>
      </c>
      <c r="G143" s="42" t="s">
        <v>118</v>
      </c>
      <c r="H143" s="43">
        <v>6</v>
      </c>
      <c r="I143" s="44">
        <v>20.5</v>
      </c>
      <c r="J143" s="41">
        <f t="shared" si="116"/>
        <v>1003.6800000000002</v>
      </c>
      <c r="K143" s="42" t="s">
        <v>120</v>
      </c>
      <c r="L143" s="44">
        <v>250.92</v>
      </c>
      <c r="M143" s="44">
        <v>62.73</v>
      </c>
      <c r="N143" s="41">
        <v>224.59500000000003</v>
      </c>
      <c r="O143" s="45" t="s">
        <v>69</v>
      </c>
      <c r="P143" s="45" t="s">
        <v>120</v>
      </c>
      <c r="Q143" s="45" t="s">
        <v>122</v>
      </c>
      <c r="R143" s="45" t="s">
        <v>864</v>
      </c>
      <c r="S143" s="46">
        <f t="shared" si="117"/>
        <v>105639.05639374504</v>
      </c>
      <c r="T143" s="46">
        <f t="shared" si="100"/>
        <v>102.88983987235569</v>
      </c>
      <c r="U143" s="47">
        <f t="shared" si="118"/>
        <v>67271.055687012704</v>
      </c>
      <c r="V143" s="47">
        <f t="shared" si="101"/>
        <v>38368.000706732331</v>
      </c>
      <c r="W143" s="47">
        <f t="shared" si="119"/>
        <v>91434.480219506469</v>
      </c>
      <c r="X143" s="47">
        <f t="shared" si="102"/>
        <v>14204.576174238566</v>
      </c>
      <c r="Y143" s="48">
        <f t="shared" si="120"/>
        <v>95676.58360249504</v>
      </c>
      <c r="Z143" s="47">
        <f t="shared" si="103"/>
        <v>9962.4727912499948</v>
      </c>
      <c r="AA143" s="48">
        <f t="shared" si="121"/>
        <v>105639.05639374504</v>
      </c>
      <c r="AB143" s="47">
        <f t="shared" si="104"/>
        <v>0</v>
      </c>
      <c r="AC143" s="47">
        <f t="shared" si="122"/>
        <v>62535.049672220892</v>
      </c>
      <c r="AD143" s="47">
        <f t="shared" si="123"/>
        <v>43104.006721524143</v>
      </c>
      <c r="AE143" s="47">
        <f t="shared" si="99"/>
        <v>41.982241235706077</v>
      </c>
      <c r="AF143" s="49">
        <f t="shared" si="124"/>
        <v>0.59196902932506346</v>
      </c>
      <c r="AG143" s="47">
        <f>IF(ISBLANK($D143),"",S143*_xlfn.XLOOKUP(Q143,DATA!$B$24:$B$25,DATA!$C$24:$C$25,"error",0,1)/1000)</f>
        <v>14.15209810276979</v>
      </c>
      <c r="AH143" s="47">
        <f>IF(ISBLANK($D143),"",V143*_xlfn.XLOOKUP(Q143,DATA!$B$24:$B$25,DATA!$C$24:$C$25,"error",0,1)/1000)</f>
        <v>5.1400280213120801</v>
      </c>
      <c r="AI143" s="47">
        <f>IF(ISBLANK($D143),"",X143*_xlfn.XLOOKUP(Q143,DATA!$B$24:$B$25,DATA!$C$24:$C$25,"error",0,1)/1000)</f>
        <v>1.9029378185357719</v>
      </c>
      <c r="AJ143" s="47">
        <f>IF(ISBLANK($D143),"",Z143*_xlfn.XLOOKUP(Q143,DATA!$B$24:$B$25,DATA!$C$24:$C$25,"error",0,1)/1000)</f>
        <v>1.3346379369618528</v>
      </c>
      <c r="AK143" s="47">
        <f>IF(ISBLANK($D143),"",AB143*_xlfn.XLOOKUP(Q143,DATA!$B$24:$B$25,DATA!$C$24:$C$25,"error",0,1)/1000)</f>
        <v>0</v>
      </c>
      <c r="AL143" s="47">
        <f t="shared" si="105"/>
        <v>8.3776037768097051</v>
      </c>
      <c r="AM143" s="47">
        <f t="shared" si="106"/>
        <v>5.7744943259600845</v>
      </c>
      <c r="AN143" s="47">
        <f t="shared" si="125"/>
        <v>1.4344744184921248</v>
      </c>
      <c r="AO143" s="47">
        <f t="shared" si="126"/>
        <v>0.52099968876429803</v>
      </c>
      <c r="AP143" s="47">
        <f t="shared" si="127"/>
        <v>0.19288416465517047</v>
      </c>
      <c r="AQ143" s="47">
        <f t="shared" si="128"/>
        <v>0.13528057568694951</v>
      </c>
      <c r="AR143" s="47">
        <f t="shared" si="129"/>
        <v>0</v>
      </c>
      <c r="AS143" s="47">
        <f t="shared" si="130"/>
        <v>0.84916442910641809</v>
      </c>
      <c r="AT143" s="47">
        <f t="shared" si="131"/>
        <v>0.58530998938570666</v>
      </c>
      <c r="AU143" s="47">
        <f t="shared" si="132"/>
        <v>7.8015952276157791E-2</v>
      </c>
      <c r="AV143" s="47">
        <f t="shared" si="133"/>
        <v>2.8335316636217647E-2</v>
      </c>
      <c r="AW143" s="47">
        <f t="shared" si="134"/>
        <v>1.0490282427191961E-2</v>
      </c>
      <c r="AX143" s="47">
        <f t="shared" si="135"/>
        <v>7.3574284773779992E-3</v>
      </c>
      <c r="AY143" s="47">
        <f t="shared" si="136"/>
        <v>0</v>
      </c>
      <c r="AZ143" s="47">
        <f t="shared" si="137"/>
        <v>4.6183027540787604E-2</v>
      </c>
      <c r="BA143" s="47">
        <f t="shared" si="138"/>
        <v>3.1832924735370187E-2</v>
      </c>
      <c r="BB143" s="23">
        <f>IF(V143&gt;0,J143*DATA!$C$4,0)</f>
        <v>65239.200000000012</v>
      </c>
      <c r="BC143" s="23">
        <f>IF(X143&gt;0,N143*_xlfn.XLOOKUP(Burgas!O143,DATA!$B$5:$B$6,DATA!$C$5:$C$6,"error",0,1),0)</f>
        <v>10780.560000000001</v>
      </c>
      <c r="BD143" s="23">
        <f>IF(Z143&gt;0,(L143-M143)*DATA!$C$7,"0,00 ")</f>
        <v>28228.5</v>
      </c>
      <c r="BE143" s="23">
        <f>IF(G143="basement",D143*DATA!$C$8,IF(G143="ground",0,"error"))</f>
        <v>0</v>
      </c>
      <c r="BF143" s="23">
        <f t="shared" si="139"/>
        <v>104248.26000000001</v>
      </c>
      <c r="BG143" s="23">
        <v>1.48</v>
      </c>
      <c r="BH143" s="23">
        <v>2.4125000000000001</v>
      </c>
      <c r="BI143" s="23">
        <f t="shared" si="140"/>
        <v>0.56999999999999995</v>
      </c>
      <c r="BJ143" s="23">
        <v>2.33</v>
      </c>
      <c r="BK143" s="23">
        <f t="shared" si="141"/>
        <v>0.21630769230769231</v>
      </c>
      <c r="BL143" s="23">
        <f t="shared" si="142"/>
        <v>0.23928112965340181</v>
      </c>
      <c r="BM143" s="5">
        <v>1.1000000000000001</v>
      </c>
      <c r="BN143" s="5">
        <f t="shared" si="143"/>
        <v>0.56999999999999995</v>
      </c>
      <c r="BO143" s="50"/>
      <c r="BP143" s="48">
        <f t="shared" si="107"/>
        <v>4384.95</v>
      </c>
      <c r="BQ143" s="51">
        <f t="shared" si="108"/>
        <v>6</v>
      </c>
      <c r="BR143" s="47">
        <f t="shared" si="144"/>
        <v>1403.184</v>
      </c>
      <c r="BS143" s="46">
        <f t="shared" si="109"/>
        <v>20.5</v>
      </c>
      <c r="BT143" s="46">
        <f t="shared" si="145"/>
        <v>3507.96</v>
      </c>
      <c r="BU143" s="46">
        <f t="shared" si="110"/>
        <v>91.668740362500017</v>
      </c>
      <c r="BV143" s="46">
        <f t="shared" si="111"/>
        <v>58.374744608653856</v>
      </c>
      <c r="BW143" s="46">
        <f t="shared" si="112"/>
        <v>79.342658989505779</v>
      </c>
      <c r="BX143" s="46">
        <f t="shared" si="113"/>
        <v>83.023762237500023</v>
      </c>
      <c r="BY143" s="46">
        <f t="shared" si="114"/>
        <v>91.668740362500017</v>
      </c>
      <c r="BZ143" s="46">
        <f t="shared" si="98"/>
        <v>105639.05639374504</v>
      </c>
      <c r="CA143" s="46">
        <f t="shared" si="98"/>
        <v>67271.055687012704</v>
      </c>
      <c r="CB143" s="46">
        <f t="shared" si="98"/>
        <v>91434.480219506469</v>
      </c>
      <c r="CC143" s="46">
        <f t="shared" si="98"/>
        <v>95676.58360249504</v>
      </c>
      <c r="CD143" s="46">
        <f t="shared" si="98"/>
        <v>105639.05639374504</v>
      </c>
    </row>
    <row r="144" spans="1:82" s="54" customFormat="1" ht="15" customHeight="1" x14ac:dyDescent="0.35">
      <c r="A144" s="39">
        <v>141</v>
      </c>
      <c r="B144" s="40" t="s">
        <v>125</v>
      </c>
      <c r="C144" s="40" t="s">
        <v>266</v>
      </c>
      <c r="D144" s="41">
        <v>62.1</v>
      </c>
      <c r="E144" s="41">
        <f t="shared" si="115"/>
        <v>248.40000000000003</v>
      </c>
      <c r="F144" s="41">
        <v>33</v>
      </c>
      <c r="G144" s="42" t="s">
        <v>118</v>
      </c>
      <c r="H144" s="43">
        <v>5</v>
      </c>
      <c r="I144" s="44">
        <v>17.5</v>
      </c>
      <c r="J144" s="41">
        <f t="shared" si="116"/>
        <v>467.7</v>
      </c>
      <c r="K144" s="42" t="s">
        <v>121</v>
      </c>
      <c r="L144" s="44">
        <v>109.8</v>
      </c>
      <c r="M144" s="44">
        <v>87.9</v>
      </c>
      <c r="N144" s="41">
        <v>65.204999999999998</v>
      </c>
      <c r="O144" s="45" t="s">
        <v>69</v>
      </c>
      <c r="P144" s="45" t="s">
        <v>121</v>
      </c>
      <c r="Q144" s="45" t="s">
        <v>122</v>
      </c>
      <c r="R144" s="45" t="s">
        <v>864</v>
      </c>
      <c r="S144" s="46">
        <f t="shared" si="117"/>
        <v>15473.404819530002</v>
      </c>
      <c r="T144" s="46">
        <f t="shared" si="100"/>
        <v>62.292289933695649</v>
      </c>
      <c r="U144" s="47">
        <f t="shared" si="118"/>
        <v>15473.404819530002</v>
      </c>
      <c r="V144" s="47">
        <f t="shared" si="101"/>
        <v>0</v>
      </c>
      <c r="W144" s="47">
        <f t="shared" si="119"/>
        <v>15277.237247349864</v>
      </c>
      <c r="X144" s="47">
        <f t="shared" si="102"/>
        <v>196.16757218013845</v>
      </c>
      <c r="Y144" s="48">
        <f t="shared" si="120"/>
        <v>14314.054407030002</v>
      </c>
      <c r="Z144" s="47">
        <f t="shared" si="103"/>
        <v>1159.3504124999999</v>
      </c>
      <c r="AA144" s="48">
        <f t="shared" si="121"/>
        <v>15473.404819530002</v>
      </c>
      <c r="AB144" s="47">
        <f t="shared" si="104"/>
        <v>0</v>
      </c>
      <c r="AC144" s="47">
        <f t="shared" si="122"/>
        <v>1355.5179846801384</v>
      </c>
      <c r="AD144" s="47">
        <f t="shared" si="123"/>
        <v>14117.886834849864</v>
      </c>
      <c r="AE144" s="47">
        <f t="shared" si="99"/>
        <v>56.835293215981729</v>
      </c>
      <c r="AF144" s="49">
        <f t="shared" si="124"/>
        <v>8.7603084162139244E-2</v>
      </c>
      <c r="AG144" s="47">
        <f>IF(ISBLANK($D144),"",S144*_xlfn.XLOOKUP(Q144,DATA!$B$24:$B$25,DATA!$C$24:$C$25,"error",0,1)/1000)</f>
        <v>2.0729183927359034</v>
      </c>
      <c r="AH144" s="47">
        <f>IF(ISBLANK($D144),"",V144*_xlfn.XLOOKUP(Q144,DATA!$B$24:$B$25,DATA!$C$24:$C$25,"error",0,1)/1000)</f>
        <v>0</v>
      </c>
      <c r="AI144" s="47">
        <f>IF(ISBLANK($D144),"",X144*_xlfn.XLOOKUP(Q144,DATA!$B$24:$B$25,DATA!$C$24:$C$25,"error",0,1)/1000)</f>
        <v>2.6279889473150127E-2</v>
      </c>
      <c r="AJ144" s="47">
        <f>IF(ISBLANK($D144),"",Z144*_xlfn.XLOOKUP(Q144,DATA!$B$24:$B$25,DATA!$C$24:$C$25,"error",0,1)/1000)</f>
        <v>0.15531415494693973</v>
      </c>
      <c r="AK144" s="47">
        <f>IF(ISBLANK($D144),"",AB144*_xlfn.XLOOKUP(Q144,DATA!$B$24:$B$25,DATA!$C$24:$C$25,"error",0,1)/1000)</f>
        <v>0</v>
      </c>
      <c r="AL144" s="47">
        <f t="shared" si="105"/>
        <v>0.18159404442008986</v>
      </c>
      <c r="AM144" s="47">
        <f t="shared" si="106"/>
        <v>1.8913243483158135</v>
      </c>
      <c r="AN144" s="47">
        <f t="shared" si="125"/>
        <v>0.21011360890859673</v>
      </c>
      <c r="AO144" s="47">
        <f t="shared" si="126"/>
        <v>0</v>
      </c>
      <c r="AP144" s="47">
        <f t="shared" si="127"/>
        <v>2.6637625669550923E-3</v>
      </c>
      <c r="AQ144" s="47">
        <f t="shared" si="128"/>
        <v>1.5742837597875526E-2</v>
      </c>
      <c r="AR144" s="47">
        <f t="shared" si="129"/>
        <v>0</v>
      </c>
      <c r="AS144" s="47">
        <f t="shared" si="130"/>
        <v>1.8406600164830617E-2</v>
      </c>
      <c r="AT144" s="47">
        <f t="shared" si="131"/>
        <v>0.19170700874376612</v>
      </c>
      <c r="AU144" s="47">
        <f t="shared" si="132"/>
        <v>1.1427330507863188E-2</v>
      </c>
      <c r="AV144" s="47">
        <f t="shared" si="133"/>
        <v>0</v>
      </c>
      <c r="AW144" s="47">
        <f t="shared" si="134"/>
        <v>1.4487255444892058E-4</v>
      </c>
      <c r="AX144" s="47">
        <f t="shared" si="135"/>
        <v>8.5619684178000035E-4</v>
      </c>
      <c r="AY144" s="47">
        <f t="shared" si="136"/>
        <v>0</v>
      </c>
      <c r="AZ144" s="47">
        <f t="shared" si="137"/>
        <v>1.001069396228921E-3</v>
      </c>
      <c r="BA144" s="47">
        <f t="shared" si="138"/>
        <v>1.0426261111634267E-2</v>
      </c>
      <c r="BB144" s="23">
        <f>IF(V144&gt;0,J144*DATA!$C$4,0)</f>
        <v>0</v>
      </c>
      <c r="BC144" s="23">
        <f>IF(X144&gt;0,N144*_xlfn.XLOOKUP(Burgas!O144,DATA!$B$5:$B$6,DATA!$C$5:$C$6,"error",0,1),0)</f>
        <v>3129.84</v>
      </c>
      <c r="BD144" s="23">
        <f>IF(Z144&gt;0,(L144-M144)*DATA!$C$7,"0,00 ")</f>
        <v>3284.9999999999986</v>
      </c>
      <c r="BE144" s="23">
        <f>IF(G144="basement",D144*DATA!$C$8,IF(G144="ground",0,"error"))</f>
        <v>0</v>
      </c>
      <c r="BF144" s="23">
        <f t="shared" si="139"/>
        <v>6414.8399999999983</v>
      </c>
      <c r="BG144" s="23">
        <v>0.25</v>
      </c>
      <c r="BH144" s="23">
        <v>1.4490437158469944</v>
      </c>
      <c r="BI144" s="23">
        <f t="shared" si="140"/>
        <v>0.56999999999999995</v>
      </c>
      <c r="BJ144" s="23">
        <v>0.22</v>
      </c>
      <c r="BK144" s="23">
        <f t="shared" si="141"/>
        <v>0.25</v>
      </c>
      <c r="BL144" s="23">
        <f t="shared" si="142"/>
        <v>0.12054794520547943</v>
      </c>
      <c r="BM144" s="5">
        <v>1.1000000000000001</v>
      </c>
      <c r="BN144" s="5">
        <f t="shared" si="143"/>
        <v>0.56999999999999995</v>
      </c>
      <c r="BO144" s="50"/>
      <c r="BP144" s="48">
        <f t="shared" si="107"/>
        <v>1086.75</v>
      </c>
      <c r="BQ144" s="51">
        <f t="shared" si="108"/>
        <v>5</v>
      </c>
      <c r="BR144" s="47">
        <f t="shared" si="144"/>
        <v>347.76</v>
      </c>
      <c r="BS144" s="46">
        <f t="shared" si="109"/>
        <v>17.5</v>
      </c>
      <c r="BT144" s="46">
        <f t="shared" si="145"/>
        <v>869.40000000000009</v>
      </c>
      <c r="BU144" s="46">
        <f t="shared" si="110"/>
        <v>13.427112825</v>
      </c>
      <c r="BV144" s="46">
        <f t="shared" si="111"/>
        <v>13.427112825</v>
      </c>
      <c r="BW144" s="46">
        <f t="shared" si="112"/>
        <v>13.256887580136986</v>
      </c>
      <c r="BX144" s="46">
        <f t="shared" si="113"/>
        <v>12.421081575000001</v>
      </c>
      <c r="BY144" s="46">
        <f t="shared" si="114"/>
        <v>13.427112825</v>
      </c>
      <c r="BZ144" s="46">
        <f t="shared" si="98"/>
        <v>15473.404819530002</v>
      </c>
      <c r="CA144" s="46">
        <f t="shared" si="98"/>
        <v>15473.404819530002</v>
      </c>
      <c r="CB144" s="46">
        <f t="shared" si="98"/>
        <v>15277.237247349864</v>
      </c>
      <c r="CC144" s="46">
        <f t="shared" si="98"/>
        <v>14314.054407030002</v>
      </c>
      <c r="CD144" s="46">
        <f t="shared" si="98"/>
        <v>15473.404819530002</v>
      </c>
    </row>
    <row r="145" spans="1:82" s="54" customFormat="1" ht="15" customHeight="1" x14ac:dyDescent="0.35">
      <c r="A145" s="39">
        <v>142</v>
      </c>
      <c r="B145" s="40" t="s">
        <v>125</v>
      </c>
      <c r="C145" s="40" t="s">
        <v>267</v>
      </c>
      <c r="D145" s="41">
        <v>204.2</v>
      </c>
      <c r="E145" s="41">
        <f t="shared" si="115"/>
        <v>980.16000000000008</v>
      </c>
      <c r="F145" s="41">
        <v>59.4</v>
      </c>
      <c r="G145" s="42" t="s">
        <v>118</v>
      </c>
      <c r="H145" s="43">
        <v>6</v>
      </c>
      <c r="I145" s="44">
        <v>20.5</v>
      </c>
      <c r="J145" s="41">
        <f t="shared" si="116"/>
        <v>974.16000000000008</v>
      </c>
      <c r="K145" s="42" t="s">
        <v>120</v>
      </c>
      <c r="L145" s="44">
        <v>243.54</v>
      </c>
      <c r="M145" s="44">
        <v>60.9</v>
      </c>
      <c r="N145" s="41">
        <v>214.41</v>
      </c>
      <c r="O145" s="45" t="s">
        <v>69</v>
      </c>
      <c r="P145" s="45" t="s">
        <v>120</v>
      </c>
      <c r="Q145" s="45" t="s">
        <v>122</v>
      </c>
      <c r="R145" s="45" t="s">
        <v>864</v>
      </c>
      <c r="S145" s="46">
        <f t="shared" si="117"/>
        <v>101855.65650841001</v>
      </c>
      <c r="T145" s="46">
        <f t="shared" si="100"/>
        <v>103.91737727351658</v>
      </c>
      <c r="U145" s="47">
        <f t="shared" si="118"/>
        <v>64616.126410699238</v>
      </c>
      <c r="V145" s="47">
        <f t="shared" si="101"/>
        <v>37239.530097710776</v>
      </c>
      <c r="W145" s="47">
        <f t="shared" si="119"/>
        <v>88295.233624915345</v>
      </c>
      <c r="X145" s="47">
        <f t="shared" si="102"/>
        <v>13560.42288349467</v>
      </c>
      <c r="Y145" s="48">
        <f t="shared" si="120"/>
        <v>92186.991698409998</v>
      </c>
      <c r="Z145" s="47">
        <f t="shared" si="103"/>
        <v>9668.6648100000166</v>
      </c>
      <c r="AA145" s="48">
        <f t="shared" si="121"/>
        <v>101855.65650841001</v>
      </c>
      <c r="AB145" s="47">
        <f t="shared" si="104"/>
        <v>0</v>
      </c>
      <c r="AC145" s="47">
        <f t="shared" si="122"/>
        <v>60468.617791205463</v>
      </c>
      <c r="AD145" s="47">
        <f t="shared" si="123"/>
        <v>41387.038717204552</v>
      </c>
      <c r="AE145" s="47">
        <f t="shared" si="99"/>
        <v>42.224778319054593</v>
      </c>
      <c r="AF145" s="49">
        <f t="shared" si="124"/>
        <v>0.59366970734917102</v>
      </c>
      <c r="AG145" s="47">
        <f>IF(ISBLANK($D145),"",S145*_xlfn.XLOOKUP(Q145,DATA!$B$24:$B$25,DATA!$C$24:$C$25,"error",0,1)/1000)</f>
        <v>13.645249138313879</v>
      </c>
      <c r="AH145" s="47">
        <f>IF(ISBLANK($D145),"",V145*_xlfn.XLOOKUP(Q145,DATA!$B$24:$B$25,DATA!$C$24:$C$25,"error",0,1)/1000)</f>
        <v>4.9888507265676054</v>
      </c>
      <c r="AI145" s="47">
        <f>IF(ISBLANK($D145),"",X145*_xlfn.XLOOKUP(Q145,DATA!$B$24:$B$25,DATA!$C$24:$C$25,"error",0,1)/1000)</f>
        <v>1.8166428356475168</v>
      </c>
      <c r="AJ145" s="47">
        <f>IF(ISBLANK($D145),"",Z145*_xlfn.XLOOKUP(Q145,DATA!$B$24:$B$25,DATA!$C$24:$C$25,"error",0,1)/1000)</f>
        <v>1.2952775004342065</v>
      </c>
      <c r="AK145" s="47">
        <f>IF(ISBLANK($D145),"",AB145*_xlfn.XLOOKUP(Q145,DATA!$B$24:$B$25,DATA!$C$24:$C$25,"error",0,1)/1000)</f>
        <v>0</v>
      </c>
      <c r="AL145" s="47">
        <f t="shared" si="105"/>
        <v>8.1007710626493292</v>
      </c>
      <c r="AM145" s="47">
        <f t="shared" si="106"/>
        <v>5.54447807566455</v>
      </c>
      <c r="AN145" s="47">
        <f t="shared" si="125"/>
        <v>1.3830995715774521</v>
      </c>
      <c r="AO145" s="47">
        <f t="shared" si="126"/>
        <v>0.50567616850652441</v>
      </c>
      <c r="AP145" s="47">
        <f t="shared" si="127"/>
        <v>0.18413719692653455</v>
      </c>
      <c r="AQ145" s="47">
        <f t="shared" si="128"/>
        <v>0.13129095246009093</v>
      </c>
      <c r="AR145" s="47">
        <f t="shared" si="129"/>
        <v>0</v>
      </c>
      <c r="AS145" s="47">
        <f t="shared" si="130"/>
        <v>0.82110431789314986</v>
      </c>
      <c r="AT145" s="47">
        <f t="shared" si="131"/>
        <v>0.56199525368430225</v>
      </c>
      <c r="AU145" s="47">
        <f t="shared" si="132"/>
        <v>7.5221857412268098E-2</v>
      </c>
      <c r="AV145" s="47">
        <f t="shared" si="133"/>
        <v>2.7501924970446533E-2</v>
      </c>
      <c r="AW145" s="47">
        <f t="shared" si="134"/>
        <v>1.0014566019787726E-2</v>
      </c>
      <c r="AX145" s="47">
        <f t="shared" si="135"/>
        <v>7.1404470859680151E-3</v>
      </c>
      <c r="AY145" s="47">
        <f t="shared" si="136"/>
        <v>0</v>
      </c>
      <c r="AZ145" s="47">
        <f t="shared" si="137"/>
        <v>4.4656938076202267E-2</v>
      </c>
      <c r="BA145" s="47">
        <f t="shared" si="138"/>
        <v>3.0564919336065831E-2</v>
      </c>
      <c r="BB145" s="23">
        <f>IF(V145&gt;0,J145*DATA!$C$4,0)</f>
        <v>63320.400000000009</v>
      </c>
      <c r="BC145" s="23">
        <f>IF(X145&gt;0,N145*_xlfn.XLOOKUP(Burgas!O145,DATA!$B$5:$B$6,DATA!$C$5:$C$6,"error",0,1),0)</f>
        <v>10291.68</v>
      </c>
      <c r="BD145" s="23">
        <f>IF(Z145&gt;0,(L145-M145)*DATA!$C$7,"0,00 ")</f>
        <v>27395.999999999996</v>
      </c>
      <c r="BE145" s="23">
        <f>IF(G145="basement",D145*DATA!$C$8,IF(G145="ground",0,"error"))</f>
        <v>0</v>
      </c>
      <c r="BF145" s="23">
        <f t="shared" si="139"/>
        <v>101008.08000000002</v>
      </c>
      <c r="BG145" s="23">
        <v>1.48</v>
      </c>
      <c r="BH145" s="23">
        <v>2.4123922148312396</v>
      </c>
      <c r="BI145" s="23">
        <f t="shared" si="140"/>
        <v>0.56999999999999995</v>
      </c>
      <c r="BJ145" s="23">
        <v>2.33</v>
      </c>
      <c r="BK145" s="23">
        <f t="shared" si="141"/>
        <v>0.21630769230769231</v>
      </c>
      <c r="BL145" s="23">
        <f t="shared" si="142"/>
        <v>0.23928112965340181</v>
      </c>
      <c r="BM145" s="5">
        <v>1.1000000000000001</v>
      </c>
      <c r="BN145" s="5">
        <f t="shared" si="143"/>
        <v>0.56999999999999995</v>
      </c>
      <c r="BO145" s="50"/>
      <c r="BP145" s="48">
        <f t="shared" si="107"/>
        <v>4186.0999999999995</v>
      </c>
      <c r="BQ145" s="51">
        <f t="shared" si="108"/>
        <v>6</v>
      </c>
      <c r="BR145" s="47">
        <f t="shared" si="144"/>
        <v>1339.5519999999999</v>
      </c>
      <c r="BS145" s="46">
        <f t="shared" si="109"/>
        <v>20.5</v>
      </c>
      <c r="BT145" s="46">
        <f t="shared" si="145"/>
        <v>3348.8799999999997</v>
      </c>
      <c r="BU145" s="46">
        <f t="shared" si="110"/>
        <v>88.385679025000002</v>
      </c>
      <c r="BV145" s="46">
        <f t="shared" si="111"/>
        <v>56.070918440384617</v>
      </c>
      <c r="BW145" s="46">
        <f t="shared" si="112"/>
        <v>76.61856440898589</v>
      </c>
      <c r="BX145" s="46">
        <f t="shared" si="113"/>
        <v>79.995654024999993</v>
      </c>
      <c r="BY145" s="46">
        <f t="shared" si="114"/>
        <v>88.385679025000002</v>
      </c>
      <c r="BZ145" s="46">
        <f t="shared" si="98"/>
        <v>101855.65650841001</v>
      </c>
      <c r="CA145" s="46">
        <f t="shared" si="98"/>
        <v>64616.126410699238</v>
      </c>
      <c r="CB145" s="46">
        <f t="shared" si="98"/>
        <v>88295.233624915345</v>
      </c>
      <c r="CC145" s="46">
        <f t="shared" si="98"/>
        <v>92186.991698409998</v>
      </c>
      <c r="CD145" s="46">
        <f t="shared" si="98"/>
        <v>101855.65650841001</v>
      </c>
    </row>
    <row r="146" spans="1:82" s="54" customFormat="1" ht="15" customHeight="1" x14ac:dyDescent="0.35">
      <c r="A146" s="39">
        <v>143</v>
      </c>
      <c r="B146" s="40" t="s">
        <v>125</v>
      </c>
      <c r="C146" s="40" t="s">
        <v>268</v>
      </c>
      <c r="D146" s="41">
        <v>184.3</v>
      </c>
      <c r="E146" s="41">
        <f t="shared" si="115"/>
        <v>884.6400000000001</v>
      </c>
      <c r="F146" s="41">
        <v>55.6</v>
      </c>
      <c r="G146" s="42" t="s">
        <v>118</v>
      </c>
      <c r="H146" s="43">
        <v>6</v>
      </c>
      <c r="I146" s="44">
        <v>20.5</v>
      </c>
      <c r="J146" s="41">
        <f t="shared" si="116"/>
        <v>911.9</v>
      </c>
      <c r="K146" s="42" t="s">
        <v>120</v>
      </c>
      <c r="L146" s="44">
        <v>227.9</v>
      </c>
      <c r="M146" s="44">
        <v>159.5</v>
      </c>
      <c r="N146" s="41">
        <v>193.51500000000001</v>
      </c>
      <c r="O146" s="45" t="s">
        <v>69</v>
      </c>
      <c r="P146" s="45" t="s">
        <v>120</v>
      </c>
      <c r="Q146" s="45" t="s">
        <v>122</v>
      </c>
      <c r="R146" s="45" t="s">
        <v>864</v>
      </c>
      <c r="S146" s="46">
        <f t="shared" si="117"/>
        <v>88556.256406415006</v>
      </c>
      <c r="T146" s="46">
        <f t="shared" si="100"/>
        <v>100.1042869488323</v>
      </c>
      <c r="U146" s="47">
        <f t="shared" si="118"/>
        <v>53696.759510522708</v>
      </c>
      <c r="V146" s="47">
        <f t="shared" si="101"/>
        <v>34859.496895892298</v>
      </c>
      <c r="W146" s="47">
        <f t="shared" si="119"/>
        <v>76317.34388228145</v>
      </c>
      <c r="X146" s="47">
        <f t="shared" si="102"/>
        <v>12238.912524133557</v>
      </c>
      <c r="Y146" s="48">
        <f t="shared" si="120"/>
        <v>84935.271556414998</v>
      </c>
      <c r="Z146" s="47">
        <f t="shared" si="103"/>
        <v>3620.984850000008</v>
      </c>
      <c r="AA146" s="48">
        <f t="shared" si="121"/>
        <v>88556.256406415006</v>
      </c>
      <c r="AB146" s="47">
        <f t="shared" si="104"/>
        <v>0</v>
      </c>
      <c r="AC146" s="47">
        <f t="shared" si="122"/>
        <v>50719.394270025863</v>
      </c>
      <c r="AD146" s="47">
        <f t="shared" si="123"/>
        <v>37836.862136389143</v>
      </c>
      <c r="AE146" s="47">
        <f t="shared" si="99"/>
        <v>42.770914876547678</v>
      </c>
      <c r="AF146" s="49">
        <f t="shared" si="124"/>
        <v>0.57273643137371555</v>
      </c>
      <c r="AG146" s="47">
        <f>IF(ISBLANK($D146),"",S146*_xlfn.XLOOKUP(Q146,DATA!$B$24:$B$25,DATA!$C$24:$C$25,"error",0,1)/1000)</f>
        <v>11.86357461965958</v>
      </c>
      <c r="AH146" s="47">
        <f>IF(ISBLANK($D146),"",V146*_xlfn.XLOOKUP(Q146,DATA!$B$24:$B$25,DATA!$C$24:$C$25,"error",0,1)/1000)</f>
        <v>4.6700059308091042</v>
      </c>
      <c r="AI146" s="47">
        <f>IF(ISBLANK($D146),"",X146*_xlfn.XLOOKUP(Q146,DATA!$B$24:$B$25,DATA!$C$24:$C$25,"error",0,1)/1000)</f>
        <v>1.6396046748767776</v>
      </c>
      <c r="AJ146" s="47">
        <f>IF(ISBLANK($D146),"",Z146*_xlfn.XLOOKUP(Q146,DATA!$B$24:$B$25,DATA!$C$24:$C$25,"error",0,1)/1000)</f>
        <v>0.48509078531373068</v>
      </c>
      <c r="AK146" s="47">
        <f>IF(ISBLANK($D146),"",AB146*_xlfn.XLOOKUP(Q146,DATA!$B$24:$B$25,DATA!$C$24:$C$25,"error",0,1)/1000)</f>
        <v>0</v>
      </c>
      <c r="AL146" s="47">
        <f t="shared" si="105"/>
        <v>6.794701390999613</v>
      </c>
      <c r="AM146" s="47">
        <f t="shared" si="106"/>
        <v>5.0688732286599674</v>
      </c>
      <c r="AN146" s="47">
        <f t="shared" si="125"/>
        <v>1.2025068071315459</v>
      </c>
      <c r="AO146" s="47">
        <f t="shared" si="126"/>
        <v>0.47335765999537993</v>
      </c>
      <c r="AP146" s="47">
        <f t="shared" si="127"/>
        <v>0.16619238684407631</v>
      </c>
      <c r="AQ146" s="47">
        <f t="shared" si="128"/>
        <v>4.9169410579666145E-2</v>
      </c>
      <c r="AR146" s="47">
        <f t="shared" si="129"/>
        <v>0</v>
      </c>
      <c r="AS146" s="47">
        <f t="shared" si="130"/>
        <v>0.68871945741912233</v>
      </c>
      <c r="AT146" s="47">
        <f t="shared" si="131"/>
        <v>0.51378734971242357</v>
      </c>
      <c r="AU146" s="47">
        <f t="shared" si="132"/>
        <v>6.5400060445514746E-2</v>
      </c>
      <c r="AV146" s="47">
        <f t="shared" si="133"/>
        <v>2.574423645042927E-2</v>
      </c>
      <c r="AW146" s="47">
        <f t="shared" si="134"/>
        <v>9.0386117406801234E-3</v>
      </c>
      <c r="AX146" s="47">
        <f t="shared" si="135"/>
        <v>2.6741490400800073E-3</v>
      </c>
      <c r="AY146" s="47">
        <f t="shared" si="136"/>
        <v>0</v>
      </c>
      <c r="AZ146" s="47">
        <f t="shared" si="137"/>
        <v>3.74569972311894E-2</v>
      </c>
      <c r="BA146" s="47">
        <f t="shared" si="138"/>
        <v>2.7943063214325346E-2</v>
      </c>
      <c r="BB146" s="23">
        <f>IF(V146&gt;0,J146*DATA!$C$4,0)</f>
        <v>59273.5</v>
      </c>
      <c r="BC146" s="23">
        <f>IF(X146&gt;0,N146*_xlfn.XLOOKUP(Burgas!O146,DATA!$B$5:$B$6,DATA!$C$5:$C$6,"error",0,1),0)</f>
        <v>9288.7200000000012</v>
      </c>
      <c r="BD146" s="23">
        <f>IF(Z146&gt;0,(L146-M146)*DATA!$C$7,"0,00 ")</f>
        <v>10260</v>
      </c>
      <c r="BE146" s="23">
        <f>IF(G146="basement",D146*DATA!$C$8,IF(G146="ground",0,"error"))</f>
        <v>0</v>
      </c>
      <c r="BF146" s="23">
        <f t="shared" si="139"/>
        <v>78822.22</v>
      </c>
      <c r="BG146" s="23">
        <v>1.48</v>
      </c>
      <c r="BH146" s="23">
        <v>1.6252303641948225</v>
      </c>
      <c r="BI146" s="23">
        <f t="shared" si="140"/>
        <v>0.56999999999999995</v>
      </c>
      <c r="BJ146" s="23">
        <v>2.33</v>
      </c>
      <c r="BK146" s="23">
        <f t="shared" si="141"/>
        <v>0.21630769230769231</v>
      </c>
      <c r="BL146" s="23">
        <f t="shared" si="142"/>
        <v>0.23928112965340181</v>
      </c>
      <c r="BM146" s="5">
        <v>1.1000000000000001</v>
      </c>
      <c r="BN146" s="5">
        <f t="shared" si="143"/>
        <v>0.56999999999999995</v>
      </c>
      <c r="BO146" s="50"/>
      <c r="BP146" s="48">
        <f t="shared" si="107"/>
        <v>3778.15</v>
      </c>
      <c r="BQ146" s="51">
        <f t="shared" si="108"/>
        <v>6</v>
      </c>
      <c r="BR146" s="47">
        <f t="shared" si="144"/>
        <v>1209.008</v>
      </c>
      <c r="BS146" s="46">
        <f t="shared" si="109"/>
        <v>20.5</v>
      </c>
      <c r="BT146" s="46">
        <f t="shared" si="145"/>
        <v>3022.5200000000004</v>
      </c>
      <c r="BU146" s="46">
        <f t="shared" si="110"/>
        <v>76.845068037499999</v>
      </c>
      <c r="BV146" s="46">
        <f t="shared" si="111"/>
        <v>46.595591383653854</v>
      </c>
      <c r="BW146" s="46">
        <f t="shared" si="112"/>
        <v>66.224699654878037</v>
      </c>
      <c r="BX146" s="46">
        <f t="shared" si="113"/>
        <v>73.702943037499992</v>
      </c>
      <c r="BY146" s="46">
        <f t="shared" si="114"/>
        <v>76.845068037499999</v>
      </c>
      <c r="BZ146" s="46">
        <f t="shared" si="98"/>
        <v>88556.256406415006</v>
      </c>
      <c r="CA146" s="46">
        <f t="shared" si="98"/>
        <v>53696.759510522708</v>
      </c>
      <c r="CB146" s="46">
        <f t="shared" si="98"/>
        <v>76317.34388228145</v>
      </c>
      <c r="CC146" s="46">
        <f t="shared" si="98"/>
        <v>84935.271556414998</v>
      </c>
      <c r="CD146" s="46">
        <f t="shared" si="98"/>
        <v>88556.256406415006</v>
      </c>
    </row>
    <row r="147" spans="1:82" s="57" customFormat="1" ht="15" customHeight="1" x14ac:dyDescent="0.35">
      <c r="A147" s="39">
        <v>144</v>
      </c>
      <c r="B147" s="40" t="s">
        <v>125</v>
      </c>
      <c r="C147" s="40" t="s">
        <v>269</v>
      </c>
      <c r="D147" s="41">
        <v>693.8</v>
      </c>
      <c r="E147" s="41">
        <f t="shared" si="115"/>
        <v>3330.24</v>
      </c>
      <c r="F147" s="41">
        <v>112</v>
      </c>
      <c r="G147" s="42" t="s">
        <v>118</v>
      </c>
      <c r="H147" s="55">
        <v>6</v>
      </c>
      <c r="I147" s="41">
        <v>20.5</v>
      </c>
      <c r="J147" s="41">
        <f t="shared" si="116"/>
        <v>1813.8</v>
      </c>
      <c r="K147" s="42" t="s">
        <v>121</v>
      </c>
      <c r="L147" s="41">
        <v>482.2</v>
      </c>
      <c r="M147" s="41">
        <v>482.2</v>
      </c>
      <c r="N147" s="41">
        <v>728.49</v>
      </c>
      <c r="O147" s="45" t="s">
        <v>69</v>
      </c>
      <c r="P147" s="45" t="s">
        <v>121</v>
      </c>
      <c r="Q147" s="45" t="s">
        <v>122</v>
      </c>
      <c r="R147" s="45" t="s">
        <v>864</v>
      </c>
      <c r="S147" s="47">
        <f t="shared" si="117"/>
        <v>120764.24760694</v>
      </c>
      <c r="T147" s="47">
        <f t="shared" si="100"/>
        <v>36.262926277667681</v>
      </c>
      <c r="U147" s="47">
        <f t="shared" si="118"/>
        <v>120764.24760694</v>
      </c>
      <c r="V147" s="47">
        <f t="shared" si="101"/>
        <v>0</v>
      </c>
      <c r="W147" s="47">
        <f t="shared" si="119"/>
        <v>118572.6041032592</v>
      </c>
      <c r="X147" s="47">
        <f t="shared" si="102"/>
        <v>2191.6435036807961</v>
      </c>
      <c r="Y147" s="48">
        <f t="shared" si="120"/>
        <v>120764.24760694</v>
      </c>
      <c r="Z147" s="47">
        <f t="shared" si="103"/>
        <v>0</v>
      </c>
      <c r="AA147" s="48">
        <f t="shared" si="121"/>
        <v>120764.24760694</v>
      </c>
      <c r="AB147" s="47">
        <f t="shared" si="104"/>
        <v>0</v>
      </c>
      <c r="AC147" s="47">
        <f t="shared" si="122"/>
        <v>2191.6435036807961</v>
      </c>
      <c r="AD147" s="47">
        <f t="shared" si="123"/>
        <v>118572.6041032592</v>
      </c>
      <c r="AE147" s="47">
        <f t="shared" si="99"/>
        <v>35.604822506263574</v>
      </c>
      <c r="AF147" s="49">
        <f t="shared" si="124"/>
        <v>1.8148115415864585E-2</v>
      </c>
      <c r="AG147" s="47">
        <f>IF(ISBLANK($D147),"",S147*_xlfn.XLOOKUP(Q147,DATA!$B$24:$B$25,DATA!$C$24:$C$25,"error",0,1)/1000)</f>
        <v>16.178367526026026</v>
      </c>
      <c r="AH147" s="47">
        <f>IF(ISBLANK($D147),"",V147*_xlfn.XLOOKUP(Q147,DATA!$B$24:$B$25,DATA!$C$24:$C$25,"error",0,1)/1000)</f>
        <v>0</v>
      </c>
      <c r="AI147" s="47">
        <f>IF(ISBLANK($D147),"",X147*_xlfn.XLOOKUP(Q147,DATA!$B$24:$B$25,DATA!$C$24:$C$25,"error",0,1)/1000)</f>
        <v>0.29360688110259592</v>
      </c>
      <c r="AJ147" s="47">
        <f>IF(ISBLANK($D147),"",Z147*_xlfn.XLOOKUP(Q147,DATA!$B$24:$B$25,DATA!$C$24:$C$25,"error",0,1)/1000)</f>
        <v>0</v>
      </c>
      <c r="AK147" s="47">
        <f>IF(ISBLANK($D147),"",AB147*_xlfn.XLOOKUP(Q147,DATA!$B$24:$B$25,DATA!$C$24:$C$25,"error",0,1)/1000)</f>
        <v>0</v>
      </c>
      <c r="AL147" s="47">
        <f t="shared" si="105"/>
        <v>0.29360688110259592</v>
      </c>
      <c r="AM147" s="47">
        <f t="shared" si="106"/>
        <v>15.88476064492343</v>
      </c>
      <c r="AN147" s="47">
        <f t="shared" si="125"/>
        <v>1.6398596293298724</v>
      </c>
      <c r="AO147" s="47">
        <f t="shared" si="126"/>
        <v>0</v>
      </c>
      <c r="AP147" s="47">
        <f t="shared" si="127"/>
        <v>2.9760361818895451E-2</v>
      </c>
      <c r="AQ147" s="47">
        <f t="shared" si="128"/>
        <v>0</v>
      </c>
      <c r="AR147" s="47">
        <f t="shared" si="129"/>
        <v>0</v>
      </c>
      <c r="AS147" s="47">
        <f t="shared" si="130"/>
        <v>2.9760361818895451E-2</v>
      </c>
      <c r="AT147" s="47">
        <f t="shared" si="131"/>
        <v>1.6100992675109769</v>
      </c>
      <c r="AU147" s="47">
        <f t="shared" si="132"/>
        <v>8.918612206126246E-2</v>
      </c>
      <c r="AV147" s="47">
        <f t="shared" si="133"/>
        <v>0</v>
      </c>
      <c r="AW147" s="47">
        <f t="shared" si="134"/>
        <v>1.6185600366611782E-3</v>
      </c>
      <c r="AX147" s="47">
        <f t="shared" si="135"/>
        <v>0</v>
      </c>
      <c r="AY147" s="47">
        <f t="shared" si="136"/>
        <v>0</v>
      </c>
      <c r="AZ147" s="47">
        <f t="shared" si="137"/>
        <v>1.6185600366611782E-3</v>
      </c>
      <c r="BA147" s="47">
        <f t="shared" si="138"/>
        <v>8.7567562024601281E-2</v>
      </c>
      <c r="BB147" s="23">
        <f>IF(V147&gt;0,J147*DATA!$C$4,0)</f>
        <v>0</v>
      </c>
      <c r="BC147" s="23">
        <f>IF(X147&gt;0,N147*_xlfn.XLOOKUP(Burgas!O147,DATA!$B$5:$B$6,DATA!$C$5:$C$6,"error",0,1),0)</f>
        <v>34967.520000000004</v>
      </c>
      <c r="BD147" s="23" t="str">
        <f>IF(Z147&gt;0,(L147-M147)*DATA!$C$7,"0,00 ")</f>
        <v xml:space="preserve">0,00 </v>
      </c>
      <c r="BE147" s="23">
        <f>IF(G147="basement",D147*DATA!$C$8,IF(G147="ground",0,"error"))</f>
        <v>0</v>
      </c>
      <c r="BF147" s="23">
        <f t="shared" si="139"/>
        <v>34967.520000000004</v>
      </c>
      <c r="BG147" s="23">
        <v>0.25</v>
      </c>
      <c r="BH147" s="23">
        <v>1.1000000000000001</v>
      </c>
      <c r="BI147" s="23">
        <f t="shared" si="140"/>
        <v>0.56999999999999995</v>
      </c>
      <c r="BJ147" s="23">
        <v>0.22</v>
      </c>
      <c r="BK147" s="23">
        <f t="shared" si="141"/>
        <v>0.25</v>
      </c>
      <c r="BL147" s="23">
        <f t="shared" si="142"/>
        <v>0.12054794520547943</v>
      </c>
      <c r="BM147" s="5">
        <v>1.1000000000000001</v>
      </c>
      <c r="BN147" s="5">
        <f t="shared" si="143"/>
        <v>0.56999999999999995</v>
      </c>
      <c r="BO147" s="50"/>
      <c r="BP147" s="48">
        <f t="shared" si="107"/>
        <v>14222.9</v>
      </c>
      <c r="BQ147" s="56">
        <f t="shared" si="108"/>
        <v>6</v>
      </c>
      <c r="BR147" s="47">
        <f t="shared" si="144"/>
        <v>4551.3280000000004</v>
      </c>
      <c r="BS147" s="47">
        <f t="shared" si="109"/>
        <v>20.5</v>
      </c>
      <c r="BT147" s="47">
        <f t="shared" si="145"/>
        <v>11378.32</v>
      </c>
      <c r="BU147" s="47">
        <f t="shared" si="110"/>
        <v>104.79368934999999</v>
      </c>
      <c r="BV147" s="47">
        <f t="shared" si="111"/>
        <v>104.79368934999999</v>
      </c>
      <c r="BW147" s="47">
        <f t="shared" si="112"/>
        <v>102.89188138082193</v>
      </c>
      <c r="BX147" s="47">
        <f t="shared" si="113"/>
        <v>104.79368934999999</v>
      </c>
      <c r="BY147" s="47">
        <f t="shared" si="114"/>
        <v>104.79368934999999</v>
      </c>
      <c r="BZ147" s="47">
        <f t="shared" si="98"/>
        <v>120764.24760694</v>
      </c>
      <c r="CA147" s="47">
        <f t="shared" si="98"/>
        <v>120764.24760694</v>
      </c>
      <c r="CB147" s="47">
        <f t="shared" si="98"/>
        <v>118572.6041032592</v>
      </c>
      <c r="CC147" s="47">
        <f t="shared" si="98"/>
        <v>120764.24760694</v>
      </c>
      <c r="CD147" s="47">
        <f t="shared" si="98"/>
        <v>120764.24760694</v>
      </c>
    </row>
    <row r="148" spans="1:82" s="54" customFormat="1" ht="15" customHeight="1" x14ac:dyDescent="0.35">
      <c r="A148" s="39">
        <v>145</v>
      </c>
      <c r="B148" s="40" t="s">
        <v>125</v>
      </c>
      <c r="C148" s="40" t="s">
        <v>270</v>
      </c>
      <c r="D148" s="41">
        <v>206.1</v>
      </c>
      <c r="E148" s="41">
        <f t="shared" si="115"/>
        <v>989.28</v>
      </c>
      <c r="F148" s="41">
        <v>57.8</v>
      </c>
      <c r="G148" s="42" t="s">
        <v>118</v>
      </c>
      <c r="H148" s="43">
        <v>6</v>
      </c>
      <c r="I148" s="44">
        <v>20.5</v>
      </c>
      <c r="J148" s="41">
        <f t="shared" si="116"/>
        <v>959.69999999999982</v>
      </c>
      <c r="K148" s="42" t="s">
        <v>120</v>
      </c>
      <c r="L148" s="44">
        <v>225.2</v>
      </c>
      <c r="M148" s="44">
        <v>101.4</v>
      </c>
      <c r="N148" s="41">
        <v>216.405</v>
      </c>
      <c r="O148" s="45" t="s">
        <v>69</v>
      </c>
      <c r="P148" s="45" t="s">
        <v>120</v>
      </c>
      <c r="Q148" s="45" t="s">
        <v>122</v>
      </c>
      <c r="R148" s="45" t="s">
        <v>864</v>
      </c>
      <c r="S148" s="46">
        <f t="shared" si="117"/>
        <v>97859.653890704983</v>
      </c>
      <c r="T148" s="46">
        <f t="shared" si="100"/>
        <v>98.920077117403551</v>
      </c>
      <c r="U148" s="47">
        <f t="shared" si="118"/>
        <v>61172.890900258855</v>
      </c>
      <c r="V148" s="47">
        <f t="shared" si="101"/>
        <v>36686.762990446128</v>
      </c>
      <c r="W148" s="47">
        <f t="shared" si="119"/>
        <v>84173.056651291423</v>
      </c>
      <c r="X148" s="47">
        <f t="shared" si="102"/>
        <v>13686.597239413561</v>
      </c>
      <c r="Y148" s="48">
        <f t="shared" si="120"/>
        <v>91305.883065704998</v>
      </c>
      <c r="Z148" s="47">
        <f t="shared" si="103"/>
        <v>6553.7708249999851</v>
      </c>
      <c r="AA148" s="48">
        <f t="shared" si="121"/>
        <v>97859.653890704983</v>
      </c>
      <c r="AB148" s="47">
        <f t="shared" si="104"/>
        <v>0</v>
      </c>
      <c r="AC148" s="47">
        <f t="shared" si="122"/>
        <v>56927.131054859674</v>
      </c>
      <c r="AD148" s="47">
        <f t="shared" si="123"/>
        <v>40932.52283584531</v>
      </c>
      <c r="AE148" s="47">
        <f t="shared" si="99"/>
        <v>41.376074352908489</v>
      </c>
      <c r="AF148" s="49">
        <f t="shared" si="124"/>
        <v>0.58172217856440622</v>
      </c>
      <c r="AG148" s="47">
        <f>IF(ISBLANK($D148),"",S148*_xlfn.XLOOKUP(Q148,DATA!$B$24:$B$25,DATA!$C$24:$C$25,"error",0,1)/1000)</f>
        <v>13.109918522959811</v>
      </c>
      <c r="AH148" s="47">
        <f>IF(ISBLANK($D148),"",V148*_xlfn.XLOOKUP(Q148,DATA!$B$24:$B$25,DATA!$C$24:$C$25,"error",0,1)/1000)</f>
        <v>4.9147984338167507</v>
      </c>
      <c r="AI148" s="47">
        <f>IF(ISBLANK($D148),"",X148*_xlfn.XLOOKUP(Q148,DATA!$B$24:$B$25,DATA!$C$24:$C$25,"error",0,1)/1000)</f>
        <v>1.8335459766256266</v>
      </c>
      <c r="AJ148" s="47">
        <f>IF(ISBLANK($D148),"",Z148*_xlfn.XLOOKUP(Q148,DATA!$B$24:$B$25,DATA!$C$24:$C$25,"error",0,1)/1000)</f>
        <v>0.87798595353566644</v>
      </c>
      <c r="AK148" s="47">
        <f>IF(ISBLANK($D148),"",AB148*_xlfn.XLOOKUP(Q148,DATA!$B$24:$B$25,DATA!$C$24:$C$25,"error",0,1)/1000)</f>
        <v>0</v>
      </c>
      <c r="AL148" s="47">
        <f t="shared" si="105"/>
        <v>7.6263303639780435</v>
      </c>
      <c r="AM148" s="47">
        <f t="shared" si="106"/>
        <v>5.4835881589817674</v>
      </c>
      <c r="AN148" s="47">
        <f t="shared" si="125"/>
        <v>1.3288377887955223</v>
      </c>
      <c r="AO148" s="47">
        <f t="shared" si="126"/>
        <v>0.49817013520952513</v>
      </c>
      <c r="AP148" s="47">
        <f t="shared" si="127"/>
        <v>0.18585052050224651</v>
      </c>
      <c r="AQ148" s="47">
        <f t="shared" si="128"/>
        <v>8.8993757745067847E-2</v>
      </c>
      <c r="AR148" s="47">
        <f t="shared" si="129"/>
        <v>0</v>
      </c>
      <c r="AS148" s="47">
        <f t="shared" si="130"/>
        <v>0.77301441345683952</v>
      </c>
      <c r="AT148" s="47">
        <f t="shared" si="131"/>
        <v>0.55582337533868276</v>
      </c>
      <c r="AU148" s="47">
        <f t="shared" si="132"/>
        <v>7.2270752393341242E-2</v>
      </c>
      <c r="AV148" s="47">
        <f t="shared" si="133"/>
        <v>2.7093698565058628E-2</v>
      </c>
      <c r="AW148" s="47">
        <f t="shared" si="134"/>
        <v>1.0107747584124624E-2</v>
      </c>
      <c r="AX148" s="47">
        <f t="shared" si="135"/>
        <v>4.8400533795599906E-3</v>
      </c>
      <c r="AY148" s="47">
        <f t="shared" si="136"/>
        <v>0</v>
      </c>
      <c r="AZ148" s="47">
        <f t="shared" si="137"/>
        <v>4.204149952874324E-2</v>
      </c>
      <c r="BA148" s="47">
        <f t="shared" si="138"/>
        <v>3.0229252864598002E-2</v>
      </c>
      <c r="BB148" s="23">
        <f>IF(V148&gt;0,J148*DATA!$C$4,0)</f>
        <v>62380.499999999985</v>
      </c>
      <c r="BC148" s="23">
        <f>IF(X148&gt;0,N148*_xlfn.XLOOKUP(Burgas!O148,DATA!$B$5:$B$6,DATA!$C$5:$C$6,"error",0,1),0)</f>
        <v>10387.44</v>
      </c>
      <c r="BD148" s="23">
        <f>IF(Z148&gt;0,(L148-M148)*DATA!$C$7,"0,00 ")</f>
        <v>18569.999999999996</v>
      </c>
      <c r="BE148" s="23">
        <f>IF(G148="basement",D148*DATA!$C$8,IF(G148="ground",0,"error"))</f>
        <v>0</v>
      </c>
      <c r="BF148" s="23">
        <f t="shared" si="139"/>
        <v>91337.939999999988</v>
      </c>
      <c r="BG148" s="23">
        <v>1.48</v>
      </c>
      <c r="BH148" s="23">
        <v>2.0620337477797515</v>
      </c>
      <c r="BI148" s="23">
        <f t="shared" si="140"/>
        <v>0.56999999999999995</v>
      </c>
      <c r="BJ148" s="23">
        <v>2.33</v>
      </c>
      <c r="BK148" s="23">
        <f t="shared" si="141"/>
        <v>0.21630769230769231</v>
      </c>
      <c r="BL148" s="23">
        <f t="shared" si="142"/>
        <v>0.23928112965340181</v>
      </c>
      <c r="BM148" s="5">
        <v>1.1000000000000001</v>
      </c>
      <c r="BN148" s="5">
        <f t="shared" si="143"/>
        <v>0.56999999999999995</v>
      </c>
      <c r="BO148" s="50"/>
      <c r="BP148" s="48">
        <f t="shared" si="107"/>
        <v>4225.05</v>
      </c>
      <c r="BQ148" s="51">
        <f t="shared" si="108"/>
        <v>6</v>
      </c>
      <c r="BR148" s="47">
        <f t="shared" si="144"/>
        <v>1352.0160000000001</v>
      </c>
      <c r="BS148" s="46">
        <f t="shared" si="109"/>
        <v>20.5</v>
      </c>
      <c r="BT148" s="46">
        <f t="shared" si="145"/>
        <v>3380.0400000000004</v>
      </c>
      <c r="BU148" s="46">
        <f t="shared" si="110"/>
        <v>84.918130762499985</v>
      </c>
      <c r="BV148" s="46">
        <f t="shared" si="111"/>
        <v>53.08303618557693</v>
      </c>
      <c r="BW148" s="46">
        <f t="shared" si="112"/>
        <v>73.041527812644404</v>
      </c>
      <c r="BX148" s="46">
        <f t="shared" si="113"/>
        <v>79.231068262499988</v>
      </c>
      <c r="BY148" s="46">
        <f t="shared" si="114"/>
        <v>84.918130762499985</v>
      </c>
      <c r="BZ148" s="46">
        <f t="shared" si="98"/>
        <v>97859.653890704983</v>
      </c>
      <c r="CA148" s="46">
        <f t="shared" si="98"/>
        <v>61172.890900258855</v>
      </c>
      <c r="CB148" s="46">
        <f t="shared" si="98"/>
        <v>84173.056651291423</v>
      </c>
      <c r="CC148" s="46">
        <f t="shared" si="98"/>
        <v>91305.883065704998</v>
      </c>
      <c r="CD148" s="46">
        <f t="shared" si="98"/>
        <v>97859.653890704983</v>
      </c>
    </row>
    <row r="149" spans="1:82" s="54" customFormat="1" ht="15" customHeight="1" x14ac:dyDescent="0.35">
      <c r="A149" s="39">
        <v>146</v>
      </c>
      <c r="B149" s="40" t="s">
        <v>125</v>
      </c>
      <c r="C149" s="40" t="s">
        <v>271</v>
      </c>
      <c r="D149" s="41">
        <v>213.9</v>
      </c>
      <c r="E149" s="41">
        <f t="shared" si="115"/>
        <v>855.6</v>
      </c>
      <c r="F149" s="41">
        <v>58.6</v>
      </c>
      <c r="G149" s="42" t="s">
        <v>118</v>
      </c>
      <c r="H149" s="43">
        <v>5</v>
      </c>
      <c r="I149" s="44">
        <v>17.5</v>
      </c>
      <c r="J149" s="41">
        <f t="shared" si="116"/>
        <v>830.7</v>
      </c>
      <c r="K149" s="42" t="s">
        <v>120</v>
      </c>
      <c r="L149" s="44">
        <v>194.8</v>
      </c>
      <c r="M149" s="44">
        <v>77.900000000000006</v>
      </c>
      <c r="N149" s="41">
        <v>224.59500000000003</v>
      </c>
      <c r="O149" s="45" t="s">
        <v>69</v>
      </c>
      <c r="P149" s="45" t="s">
        <v>120</v>
      </c>
      <c r="Q149" s="45" t="s">
        <v>122</v>
      </c>
      <c r="R149" s="45" t="s">
        <v>864</v>
      </c>
      <c r="S149" s="46">
        <f t="shared" si="117"/>
        <v>88733.216587995019</v>
      </c>
      <c r="T149" s="46">
        <f t="shared" si="100"/>
        <v>103.70876179055051</v>
      </c>
      <c r="U149" s="47">
        <f t="shared" si="118"/>
        <v>56977.778413395012</v>
      </c>
      <c r="V149" s="47">
        <f t="shared" si="101"/>
        <v>31755.438174600007</v>
      </c>
      <c r="W149" s="47">
        <f t="shared" si="119"/>
        <v>74528.640413756468</v>
      </c>
      <c r="X149" s="47">
        <f t="shared" si="102"/>
        <v>14204.576174238551</v>
      </c>
      <c r="Y149" s="48">
        <f t="shared" si="120"/>
        <v>82544.720550495025</v>
      </c>
      <c r="Z149" s="47">
        <f t="shared" si="103"/>
        <v>6188.4960374999937</v>
      </c>
      <c r="AA149" s="48">
        <f t="shared" si="121"/>
        <v>88733.216587995019</v>
      </c>
      <c r="AB149" s="47">
        <f t="shared" si="104"/>
        <v>0</v>
      </c>
      <c r="AC149" s="47">
        <f t="shared" si="122"/>
        <v>52148.510386338552</v>
      </c>
      <c r="AD149" s="47">
        <f t="shared" si="123"/>
        <v>36584.706201656467</v>
      </c>
      <c r="AE149" s="47">
        <f t="shared" si="99"/>
        <v>42.759123657850004</v>
      </c>
      <c r="AF149" s="49">
        <f t="shared" si="124"/>
        <v>0.58769998870292139</v>
      </c>
      <c r="AG149" s="47">
        <f>IF(ISBLANK($D149),"",S149*_xlfn.XLOOKUP(Q149,DATA!$B$24:$B$25,DATA!$C$24:$C$25,"error",0,1)/1000)</f>
        <v>11.887281361611816</v>
      </c>
      <c r="AH149" s="47">
        <f>IF(ISBLANK($D149),"",V149*_xlfn.XLOOKUP(Q149,DATA!$B$24:$B$25,DATA!$C$24:$C$25,"error",0,1)/1000)</f>
        <v>4.2541659466203798</v>
      </c>
      <c r="AI149" s="47">
        <f>IF(ISBLANK($D149),"",X149*_xlfn.XLOOKUP(Q149,DATA!$B$24:$B$25,DATA!$C$24:$C$25,"error",0,1)/1000)</f>
        <v>1.9029378185357697</v>
      </c>
      <c r="AJ149" s="47">
        <f>IF(ISBLANK($D149),"",Z149*_xlfn.XLOOKUP(Q149,DATA!$B$24:$B$25,DATA!$C$24:$C$25,"error",0,1)/1000)</f>
        <v>0.82905135677156327</v>
      </c>
      <c r="AK149" s="47">
        <f>IF(ISBLANK($D149),"",AB149*_xlfn.XLOOKUP(Q149,DATA!$B$24:$B$25,DATA!$C$24:$C$25,"error",0,1)/1000)</f>
        <v>0</v>
      </c>
      <c r="AL149" s="47">
        <f t="shared" si="105"/>
        <v>6.9861551219277125</v>
      </c>
      <c r="AM149" s="47">
        <f t="shared" si="106"/>
        <v>4.9011262396841033</v>
      </c>
      <c r="AN149" s="47">
        <f t="shared" si="125"/>
        <v>1.204909752237588</v>
      </c>
      <c r="AO149" s="47">
        <f t="shared" si="126"/>
        <v>0.43120759749771065</v>
      </c>
      <c r="AP149" s="47">
        <f t="shared" si="127"/>
        <v>0.19288416465517028</v>
      </c>
      <c r="AQ149" s="47">
        <f t="shared" si="128"/>
        <v>8.4033685625189383E-2</v>
      </c>
      <c r="AR149" s="47">
        <f t="shared" si="129"/>
        <v>0</v>
      </c>
      <c r="AS149" s="47">
        <f t="shared" si="130"/>
        <v>0.70812544777807029</v>
      </c>
      <c r="AT149" s="47">
        <f t="shared" si="131"/>
        <v>0.49678430445951771</v>
      </c>
      <c r="AU149" s="47">
        <f t="shared" si="132"/>
        <v>6.5530748067614164E-2</v>
      </c>
      <c r="AV149" s="47">
        <f t="shared" si="133"/>
        <v>2.3451844741058894E-2</v>
      </c>
      <c r="AW149" s="47">
        <f t="shared" si="134"/>
        <v>1.049028242719195E-2</v>
      </c>
      <c r="AX149" s="47">
        <f t="shared" si="135"/>
        <v>4.5702927307799965E-3</v>
      </c>
      <c r="AY149" s="47">
        <f t="shared" si="136"/>
        <v>0</v>
      </c>
      <c r="AZ149" s="47">
        <f t="shared" si="137"/>
        <v>3.8512419899030842E-2</v>
      </c>
      <c r="BA149" s="47">
        <f t="shared" si="138"/>
        <v>2.7018328168583322E-2</v>
      </c>
      <c r="BB149" s="23">
        <f>IF(V149&gt;0,J149*DATA!$C$4,0)</f>
        <v>53995.5</v>
      </c>
      <c r="BC149" s="23">
        <f>IF(X149&gt;0,N149*_xlfn.XLOOKUP(Burgas!O149,DATA!$B$5:$B$6,DATA!$C$5:$C$6,"error",0,1),0)</f>
        <v>10780.560000000001</v>
      </c>
      <c r="BD149" s="23">
        <f>IF(Z149&gt;0,(L149-M149)*DATA!$C$7,"0,00 ")</f>
        <v>17535</v>
      </c>
      <c r="BE149" s="23">
        <f>IF(G149="basement",D149*DATA!$C$8,IF(G149="ground",0,"error"))</f>
        <v>0</v>
      </c>
      <c r="BF149" s="23">
        <f t="shared" si="139"/>
        <v>82311.06</v>
      </c>
      <c r="BG149" s="23">
        <v>1.48</v>
      </c>
      <c r="BH149" s="23">
        <v>2.1501796714579053</v>
      </c>
      <c r="BI149" s="23">
        <f t="shared" si="140"/>
        <v>0.56999999999999995</v>
      </c>
      <c r="BJ149" s="23">
        <v>2.33</v>
      </c>
      <c r="BK149" s="23">
        <f t="shared" si="141"/>
        <v>0.21630769230769231</v>
      </c>
      <c r="BL149" s="23">
        <f t="shared" si="142"/>
        <v>0.23928112965340181</v>
      </c>
      <c r="BM149" s="5">
        <v>1.1000000000000001</v>
      </c>
      <c r="BN149" s="5">
        <f t="shared" si="143"/>
        <v>0.56999999999999995</v>
      </c>
      <c r="BO149" s="50"/>
      <c r="BP149" s="48">
        <f t="shared" si="107"/>
        <v>3743.25</v>
      </c>
      <c r="BQ149" s="51">
        <f t="shared" si="108"/>
        <v>5</v>
      </c>
      <c r="BR149" s="47">
        <f t="shared" si="144"/>
        <v>1197.8399999999999</v>
      </c>
      <c r="BS149" s="46">
        <f t="shared" si="109"/>
        <v>17.5</v>
      </c>
      <c r="BT149" s="46">
        <f t="shared" si="145"/>
        <v>2994.6000000000004</v>
      </c>
      <c r="BU149" s="46">
        <f t="shared" si="110"/>
        <v>76.998625987500006</v>
      </c>
      <c r="BV149" s="46">
        <f t="shared" si="111"/>
        <v>49.442709487500004</v>
      </c>
      <c r="BW149" s="46">
        <f t="shared" si="112"/>
        <v>64.672544614505782</v>
      </c>
      <c r="BX149" s="46">
        <f t="shared" si="113"/>
        <v>71.628532237500011</v>
      </c>
      <c r="BY149" s="46">
        <f t="shared" si="114"/>
        <v>76.998625987500006</v>
      </c>
      <c r="BZ149" s="46">
        <f t="shared" si="98"/>
        <v>88733.216587995019</v>
      </c>
      <c r="CA149" s="46">
        <f t="shared" si="98"/>
        <v>56977.778413395012</v>
      </c>
      <c r="CB149" s="46">
        <f t="shared" si="98"/>
        <v>74528.640413756468</v>
      </c>
      <c r="CC149" s="46">
        <f t="shared" si="98"/>
        <v>82544.720550495025</v>
      </c>
      <c r="CD149" s="46">
        <f t="shared" si="98"/>
        <v>88733.216587995019</v>
      </c>
    </row>
    <row r="150" spans="1:82" s="54" customFormat="1" ht="15" customHeight="1" x14ac:dyDescent="0.35">
      <c r="A150" s="39">
        <v>147</v>
      </c>
      <c r="B150" s="40" t="s">
        <v>125</v>
      </c>
      <c r="C150" s="40" t="s">
        <v>272</v>
      </c>
      <c r="D150" s="41">
        <v>127.4</v>
      </c>
      <c r="E150" s="41">
        <f t="shared" si="115"/>
        <v>611.5200000000001</v>
      </c>
      <c r="F150" s="41">
        <v>46.2</v>
      </c>
      <c r="G150" s="42" t="s">
        <v>118</v>
      </c>
      <c r="H150" s="43">
        <v>6</v>
      </c>
      <c r="I150" s="44">
        <v>20.5</v>
      </c>
      <c r="J150" s="41">
        <f t="shared" si="116"/>
        <v>738.8</v>
      </c>
      <c r="K150" s="42" t="s">
        <v>120</v>
      </c>
      <c r="L150" s="44">
        <v>208.3</v>
      </c>
      <c r="M150" s="44">
        <v>125.6</v>
      </c>
      <c r="N150" s="41">
        <v>133.77000000000001</v>
      </c>
      <c r="O150" s="45" t="s">
        <v>69</v>
      </c>
      <c r="P150" s="45" t="s">
        <v>120</v>
      </c>
      <c r="Q150" s="45" t="s">
        <v>122</v>
      </c>
      <c r="R150" s="45" t="s">
        <v>864</v>
      </c>
      <c r="S150" s="46">
        <f t="shared" si="117"/>
        <v>69634.582067470008</v>
      </c>
      <c r="T150" s="46">
        <f t="shared" si="100"/>
        <v>113.87130767181776</v>
      </c>
      <c r="U150" s="47">
        <f t="shared" si="118"/>
        <v>41392.234982608468</v>
      </c>
      <c r="V150" s="47">
        <f t="shared" si="101"/>
        <v>28242.34708486154</v>
      </c>
      <c r="W150" s="47">
        <f t="shared" si="119"/>
        <v>61174.259465328862</v>
      </c>
      <c r="X150" s="47">
        <f t="shared" si="102"/>
        <v>8460.3226021411465</v>
      </c>
      <c r="Y150" s="48">
        <f t="shared" si="120"/>
        <v>65256.578454970011</v>
      </c>
      <c r="Z150" s="47">
        <f t="shared" si="103"/>
        <v>4378.003612499997</v>
      </c>
      <c r="AA150" s="48">
        <f t="shared" si="121"/>
        <v>69634.582067470008</v>
      </c>
      <c r="AB150" s="47">
        <f t="shared" si="104"/>
        <v>0</v>
      </c>
      <c r="AC150" s="47">
        <f t="shared" si="122"/>
        <v>41080.673299502683</v>
      </c>
      <c r="AD150" s="47">
        <f t="shared" si="123"/>
        <v>28553.908767967325</v>
      </c>
      <c r="AE150" s="47">
        <f t="shared" si="99"/>
        <v>46.693335897382454</v>
      </c>
      <c r="AF150" s="49">
        <f t="shared" si="124"/>
        <v>0.58994643293326576</v>
      </c>
      <c r="AG150" s="47">
        <f>IF(ISBLANK($D150),"",S150*_xlfn.XLOOKUP(Q150,DATA!$B$24:$B$25,DATA!$C$24:$C$25,"error",0,1)/1000)</f>
        <v>9.3287035155925544</v>
      </c>
      <c r="AH150" s="47">
        <f>IF(ISBLANK($D150),"",V150*_xlfn.XLOOKUP(Q150,DATA!$B$24:$B$25,DATA!$C$24:$C$25,"error",0,1)/1000)</f>
        <v>3.7835293142688533</v>
      </c>
      <c r="AI150" s="47">
        <f>IF(ISBLANK($D150),"",X150*_xlfn.XLOOKUP(Q150,DATA!$B$24:$B$25,DATA!$C$24:$C$25,"error",0,1)/1000)</f>
        <v>1.1334000845322909</v>
      </c>
      <c r="AJ150" s="47">
        <f>IF(ISBLANK($D150),"",Z150*_xlfn.XLOOKUP(Q150,DATA!$B$24:$B$25,DATA!$C$24:$C$25,"error",0,1)/1000)</f>
        <v>0.58650596411469891</v>
      </c>
      <c r="AK150" s="47">
        <f>IF(ISBLANK($D150),"",AB150*_xlfn.XLOOKUP(Q150,DATA!$B$24:$B$25,DATA!$C$24:$C$25,"error",0,1)/1000)</f>
        <v>0</v>
      </c>
      <c r="AL150" s="47">
        <f t="shared" si="105"/>
        <v>5.5034353629158437</v>
      </c>
      <c r="AM150" s="47">
        <f t="shared" si="106"/>
        <v>3.8252681526767107</v>
      </c>
      <c r="AN150" s="47">
        <f t="shared" si="125"/>
        <v>0.94556909185048998</v>
      </c>
      <c r="AO150" s="47">
        <f t="shared" si="126"/>
        <v>0.38350327799603773</v>
      </c>
      <c r="AP150" s="47">
        <f t="shared" si="127"/>
        <v>0.11488285449774985</v>
      </c>
      <c r="AQ150" s="47">
        <f t="shared" si="128"/>
        <v>5.9448980335356401E-2</v>
      </c>
      <c r="AR150" s="47">
        <f t="shared" si="129"/>
        <v>0</v>
      </c>
      <c r="AS150" s="47">
        <f t="shared" si="130"/>
        <v>0.557835112829144</v>
      </c>
      <c r="AT150" s="47">
        <f t="shared" si="131"/>
        <v>0.38773397902134599</v>
      </c>
      <c r="AU150" s="47">
        <f t="shared" si="132"/>
        <v>5.1426133636570441E-2</v>
      </c>
      <c r="AV150" s="47">
        <f t="shared" si="133"/>
        <v>2.0857376784271471E-2</v>
      </c>
      <c r="AW150" s="47">
        <f t="shared" si="134"/>
        <v>6.2480691034326984E-3</v>
      </c>
      <c r="AX150" s="47">
        <f t="shared" si="135"/>
        <v>3.2332182107399992E-3</v>
      </c>
      <c r="AY150" s="47">
        <f t="shared" si="136"/>
        <v>0</v>
      </c>
      <c r="AZ150" s="47">
        <f t="shared" si="137"/>
        <v>3.0338664098444167E-2</v>
      </c>
      <c r="BA150" s="47">
        <f t="shared" si="138"/>
        <v>2.1087469538126274E-2</v>
      </c>
      <c r="BB150" s="23">
        <f>IF(V150&gt;0,J150*DATA!$C$4,0)</f>
        <v>48022</v>
      </c>
      <c r="BC150" s="23">
        <f>IF(X150&gt;0,N150*_xlfn.XLOOKUP(Burgas!O150,DATA!$B$5:$B$6,DATA!$C$5:$C$6,"error",0,1),0)</f>
        <v>6420.9600000000009</v>
      </c>
      <c r="BD150" s="23">
        <f>IF(Z150&gt;0,(L150-M150)*DATA!$C$7,"0,00 ")</f>
        <v>12405.000000000002</v>
      </c>
      <c r="BE150" s="23">
        <f>IF(G150="basement",D150*DATA!$C$8,IF(G150="ground",0,"error"))</f>
        <v>0</v>
      </c>
      <c r="BF150" s="23">
        <f t="shared" si="139"/>
        <v>66847.960000000006</v>
      </c>
      <c r="BG150" s="23">
        <v>1.48</v>
      </c>
      <c r="BH150" s="23">
        <v>1.7947911665866538</v>
      </c>
      <c r="BI150" s="23">
        <f t="shared" si="140"/>
        <v>0.56999999999999995</v>
      </c>
      <c r="BJ150" s="23">
        <v>2.33</v>
      </c>
      <c r="BK150" s="23">
        <f t="shared" si="141"/>
        <v>0.21630769230769231</v>
      </c>
      <c r="BL150" s="23">
        <f t="shared" si="142"/>
        <v>0.23928112965340181</v>
      </c>
      <c r="BM150" s="5">
        <v>1.1000000000000001</v>
      </c>
      <c r="BN150" s="5">
        <f t="shared" si="143"/>
        <v>0.56999999999999995</v>
      </c>
      <c r="BO150" s="50"/>
      <c r="BP150" s="48">
        <f t="shared" si="107"/>
        <v>2611.7000000000003</v>
      </c>
      <c r="BQ150" s="51">
        <f t="shared" si="108"/>
        <v>6</v>
      </c>
      <c r="BR150" s="47">
        <f t="shared" si="144"/>
        <v>835.74400000000014</v>
      </c>
      <c r="BS150" s="46">
        <f t="shared" si="109"/>
        <v>20.5</v>
      </c>
      <c r="BT150" s="46">
        <f t="shared" si="145"/>
        <v>2089.36</v>
      </c>
      <c r="BU150" s="46">
        <f t="shared" si="110"/>
        <v>60.425704675000006</v>
      </c>
      <c r="BV150" s="46">
        <f t="shared" si="111"/>
        <v>35.918287905769233</v>
      </c>
      <c r="BW150" s="46">
        <f t="shared" si="112"/>
        <v>53.084223763735558</v>
      </c>
      <c r="BX150" s="46">
        <f t="shared" si="113"/>
        <v>56.626673425000007</v>
      </c>
      <c r="BY150" s="46">
        <f t="shared" si="114"/>
        <v>60.425704675000006</v>
      </c>
      <c r="BZ150" s="46">
        <f t="shared" si="98"/>
        <v>69634.582067470008</v>
      </c>
      <c r="CA150" s="46">
        <f t="shared" si="98"/>
        <v>41392.234982608468</v>
      </c>
      <c r="CB150" s="46">
        <f t="shared" si="98"/>
        <v>61174.259465328862</v>
      </c>
      <c r="CC150" s="46">
        <f t="shared" si="98"/>
        <v>65256.578454970011</v>
      </c>
      <c r="CD150" s="46">
        <f t="shared" si="98"/>
        <v>69634.582067470008</v>
      </c>
    </row>
    <row r="151" spans="1:82" s="54" customFormat="1" ht="15" customHeight="1" x14ac:dyDescent="0.35">
      <c r="A151" s="39">
        <v>148</v>
      </c>
      <c r="B151" s="40" t="s">
        <v>125</v>
      </c>
      <c r="C151" s="40" t="s">
        <v>273</v>
      </c>
      <c r="D151" s="41">
        <v>129.9</v>
      </c>
      <c r="E151" s="41">
        <f t="shared" si="115"/>
        <v>415.68000000000006</v>
      </c>
      <c r="F151" s="41">
        <v>49.4</v>
      </c>
      <c r="G151" s="42" t="s">
        <v>118</v>
      </c>
      <c r="H151" s="43">
        <v>4</v>
      </c>
      <c r="I151" s="44">
        <v>14.5</v>
      </c>
      <c r="J151" s="41">
        <f t="shared" si="116"/>
        <v>601.69999999999993</v>
      </c>
      <c r="K151" s="42" t="s">
        <v>121</v>
      </c>
      <c r="L151" s="44">
        <v>114.6</v>
      </c>
      <c r="M151" s="44">
        <v>114.6</v>
      </c>
      <c r="N151" s="41">
        <v>129.9</v>
      </c>
      <c r="O151" s="45" t="s">
        <v>70</v>
      </c>
      <c r="P151" s="45" t="s">
        <v>121</v>
      </c>
      <c r="Q151" s="45" t="s">
        <v>122</v>
      </c>
      <c r="R151" s="45" t="s">
        <v>864</v>
      </c>
      <c r="S151" s="46">
        <f t="shared" si="117"/>
        <v>21044.172941820005</v>
      </c>
      <c r="T151" s="46">
        <f t="shared" si="100"/>
        <v>50.625897184901852</v>
      </c>
      <c r="U151" s="47">
        <f t="shared" si="118"/>
        <v>21044.172941820005</v>
      </c>
      <c r="V151" s="47">
        <f t="shared" si="101"/>
        <v>0</v>
      </c>
      <c r="W151" s="47">
        <f t="shared" si="119"/>
        <v>20647.319403358168</v>
      </c>
      <c r="X151" s="47">
        <f t="shared" si="102"/>
        <v>396.85353846183716</v>
      </c>
      <c r="Y151" s="48">
        <f t="shared" si="120"/>
        <v>21044.172941820005</v>
      </c>
      <c r="Z151" s="47">
        <f t="shared" si="103"/>
        <v>0</v>
      </c>
      <c r="AA151" s="48">
        <f t="shared" si="121"/>
        <v>21044.172941820005</v>
      </c>
      <c r="AB151" s="47">
        <f t="shared" si="104"/>
        <v>0</v>
      </c>
      <c r="AC151" s="47">
        <f t="shared" si="122"/>
        <v>396.85353846183716</v>
      </c>
      <c r="AD151" s="47">
        <f t="shared" si="123"/>
        <v>20647.319403358168</v>
      </c>
      <c r="AE151" s="47">
        <f t="shared" si="99"/>
        <v>49.671187941104129</v>
      </c>
      <c r="AF151" s="49">
        <f t="shared" si="124"/>
        <v>1.8858119991648215E-2</v>
      </c>
      <c r="AG151" s="47">
        <f>IF(ISBLANK($D151),"",S151*_xlfn.XLOOKUP(Q151,DATA!$B$24:$B$25,DATA!$C$24:$C$25,"error",0,1)/1000)</f>
        <v>2.8192148825547849</v>
      </c>
      <c r="AH151" s="47">
        <f>IF(ISBLANK($D151),"",V151*_xlfn.XLOOKUP(Q151,DATA!$B$24:$B$25,DATA!$C$24:$C$25,"error",0,1)/1000)</f>
        <v>0</v>
      </c>
      <c r="AI151" s="47">
        <f>IF(ISBLANK($D151),"",X151*_xlfn.XLOOKUP(Q151,DATA!$B$24:$B$25,DATA!$C$24:$C$25,"error",0,1)/1000)</f>
        <v>5.3165092537458415E-2</v>
      </c>
      <c r="AJ151" s="47">
        <f>IF(ISBLANK($D151),"",Z151*_xlfn.XLOOKUP(Q151,DATA!$B$24:$B$25,DATA!$C$24:$C$25,"error",0,1)/1000)</f>
        <v>0</v>
      </c>
      <c r="AK151" s="47">
        <f>IF(ISBLANK($D151),"",AB151*_xlfn.XLOOKUP(Q151,DATA!$B$24:$B$25,DATA!$C$24:$C$25,"error",0,1)/1000)</f>
        <v>0</v>
      </c>
      <c r="AL151" s="47">
        <f t="shared" si="105"/>
        <v>5.3165092537458415E-2</v>
      </c>
      <c r="AM151" s="47">
        <f t="shared" si="106"/>
        <v>2.7660497900173264</v>
      </c>
      <c r="AN151" s="47">
        <f t="shared" si="125"/>
        <v>0.28575915739770247</v>
      </c>
      <c r="AO151" s="47">
        <f t="shared" si="126"/>
        <v>0</v>
      </c>
      <c r="AP151" s="47">
        <f t="shared" si="127"/>
        <v>5.3888804789181469E-3</v>
      </c>
      <c r="AQ151" s="47">
        <f t="shared" si="128"/>
        <v>0</v>
      </c>
      <c r="AR151" s="47">
        <f t="shared" si="129"/>
        <v>0</v>
      </c>
      <c r="AS151" s="47">
        <f t="shared" si="130"/>
        <v>5.3888804789181469E-3</v>
      </c>
      <c r="AT151" s="47">
        <f t="shared" si="131"/>
        <v>0.2803702769187843</v>
      </c>
      <c r="AU151" s="47">
        <f t="shared" si="132"/>
        <v>1.5541422348576106E-2</v>
      </c>
      <c r="AV151" s="47">
        <f t="shared" si="133"/>
        <v>0</v>
      </c>
      <c r="AW151" s="47">
        <f t="shared" si="134"/>
        <v>2.9308200749033058E-4</v>
      </c>
      <c r="AX151" s="47">
        <f t="shared" si="135"/>
        <v>0</v>
      </c>
      <c r="AY151" s="47">
        <f t="shared" si="136"/>
        <v>0</v>
      </c>
      <c r="AZ151" s="47">
        <f t="shared" si="137"/>
        <v>2.9308200749033058E-4</v>
      </c>
      <c r="BA151" s="47">
        <f t="shared" si="138"/>
        <v>1.5248340341085775E-2</v>
      </c>
      <c r="BB151" s="23">
        <f>IF(V151&gt;0,J151*DATA!$C$4,0)</f>
        <v>0</v>
      </c>
      <c r="BC151" s="23">
        <f>IF(X151&gt;0,N151*_xlfn.XLOOKUP(Burgas!O151,DATA!$B$5:$B$6,DATA!$C$5:$C$6,"error",0,1),0)</f>
        <v>11041.5</v>
      </c>
      <c r="BD151" s="23" t="str">
        <f>IF(Z151&gt;0,(L151-M151)*DATA!$C$7,"0,00 ")</f>
        <v xml:space="preserve">0,00 </v>
      </c>
      <c r="BE151" s="23">
        <f>IF(G151="basement",D151*DATA!$C$8,IF(G151="ground",0,"error"))</f>
        <v>0</v>
      </c>
      <c r="BF151" s="23">
        <f t="shared" si="139"/>
        <v>11041.5</v>
      </c>
      <c r="BG151" s="23">
        <v>0.25</v>
      </c>
      <c r="BH151" s="23">
        <v>1.1000000000000001</v>
      </c>
      <c r="BI151" s="23">
        <f t="shared" si="140"/>
        <v>0.56999999999999995</v>
      </c>
      <c r="BJ151" s="23">
        <v>0.21</v>
      </c>
      <c r="BK151" s="23">
        <f t="shared" si="141"/>
        <v>0.25</v>
      </c>
      <c r="BL151" s="23">
        <f t="shared" si="142"/>
        <v>0.10900763358778627</v>
      </c>
      <c r="BM151" s="5">
        <v>1.1000000000000001</v>
      </c>
      <c r="BN151" s="5">
        <f t="shared" si="143"/>
        <v>0.56999999999999995</v>
      </c>
      <c r="BO151" s="50"/>
      <c r="BP151" s="48">
        <f t="shared" si="107"/>
        <v>1883.5500000000002</v>
      </c>
      <c r="BQ151" s="51">
        <f t="shared" si="108"/>
        <v>4</v>
      </c>
      <c r="BR151" s="47">
        <f t="shared" si="144"/>
        <v>602.7360000000001</v>
      </c>
      <c r="BS151" s="46">
        <f t="shared" si="109"/>
        <v>14.5</v>
      </c>
      <c r="BT151" s="46">
        <f t="shared" si="145"/>
        <v>1506.8400000000001</v>
      </c>
      <c r="BU151" s="46">
        <f t="shared" si="110"/>
        <v>18.261170550000003</v>
      </c>
      <c r="BV151" s="46">
        <f t="shared" si="111"/>
        <v>18.261170550000003</v>
      </c>
      <c r="BW151" s="46">
        <f t="shared" si="112"/>
        <v>17.916799204580151</v>
      </c>
      <c r="BX151" s="46">
        <f t="shared" si="113"/>
        <v>18.261170550000003</v>
      </c>
      <c r="BY151" s="46">
        <f t="shared" si="114"/>
        <v>18.261170550000003</v>
      </c>
      <c r="BZ151" s="46">
        <f t="shared" si="98"/>
        <v>21044.172941820005</v>
      </c>
      <c r="CA151" s="46">
        <f t="shared" si="98"/>
        <v>21044.172941820005</v>
      </c>
      <c r="CB151" s="46">
        <f t="shared" si="98"/>
        <v>20647.319403358168</v>
      </c>
      <c r="CC151" s="46">
        <f t="shared" si="98"/>
        <v>21044.172941820005</v>
      </c>
      <c r="CD151" s="46">
        <f t="shared" si="98"/>
        <v>21044.172941820005</v>
      </c>
    </row>
    <row r="152" spans="1:82" s="54" customFormat="1" ht="15" customHeight="1" x14ac:dyDescent="0.35">
      <c r="A152" s="39">
        <v>149</v>
      </c>
      <c r="B152" s="40" t="s">
        <v>125</v>
      </c>
      <c r="C152" s="40" t="s">
        <v>274</v>
      </c>
      <c r="D152" s="41">
        <v>123.2</v>
      </c>
      <c r="E152" s="41">
        <f t="shared" si="115"/>
        <v>492.8</v>
      </c>
      <c r="F152" s="41">
        <v>44.6</v>
      </c>
      <c r="G152" s="42" t="s">
        <v>118</v>
      </c>
      <c r="H152" s="43">
        <v>5</v>
      </c>
      <c r="I152" s="44">
        <v>17.5</v>
      </c>
      <c r="J152" s="41">
        <f t="shared" si="116"/>
        <v>640</v>
      </c>
      <c r="K152" s="42" t="s">
        <v>121</v>
      </c>
      <c r="L152" s="44">
        <v>140.5</v>
      </c>
      <c r="M152" s="44">
        <v>140.5</v>
      </c>
      <c r="N152" s="41">
        <v>129.36000000000001</v>
      </c>
      <c r="O152" s="45" t="s">
        <v>69</v>
      </c>
      <c r="P152" s="45" t="s">
        <v>121</v>
      </c>
      <c r="Q152" s="45" t="s">
        <v>122</v>
      </c>
      <c r="R152" s="45" t="s">
        <v>864</v>
      </c>
      <c r="S152" s="46">
        <f t="shared" si="117"/>
        <v>23647.305504760003</v>
      </c>
      <c r="T152" s="46">
        <f t="shared" si="100"/>
        <v>47.985603702840912</v>
      </c>
      <c r="U152" s="47">
        <f t="shared" si="118"/>
        <v>23647.305504760003</v>
      </c>
      <c r="V152" s="47">
        <f t="shared" si="101"/>
        <v>0</v>
      </c>
      <c r="W152" s="47">
        <f t="shared" si="119"/>
        <v>23258.129258502468</v>
      </c>
      <c r="X152" s="47">
        <f t="shared" si="102"/>
        <v>389.17624625753524</v>
      </c>
      <c r="Y152" s="48">
        <f t="shared" si="120"/>
        <v>23647.305504760003</v>
      </c>
      <c r="Z152" s="47">
        <f t="shared" si="103"/>
        <v>0</v>
      </c>
      <c r="AA152" s="48">
        <f t="shared" si="121"/>
        <v>23647.305504760003</v>
      </c>
      <c r="AB152" s="47">
        <f t="shared" si="104"/>
        <v>0</v>
      </c>
      <c r="AC152" s="47">
        <f t="shared" si="122"/>
        <v>389.17624625753524</v>
      </c>
      <c r="AD152" s="47">
        <f t="shared" si="123"/>
        <v>23258.129258502468</v>
      </c>
      <c r="AE152" s="47">
        <f t="shared" si="99"/>
        <v>47.19587917715598</v>
      </c>
      <c r="AF152" s="49">
        <f t="shared" si="124"/>
        <v>1.6457530274609833E-2</v>
      </c>
      <c r="AG152" s="47">
        <f>IF(ISBLANK($D152),"",S152*_xlfn.XLOOKUP(Q152,DATA!$B$24:$B$25,DATA!$C$24:$C$25,"error",0,1)/1000)</f>
        <v>3.1679475261703209</v>
      </c>
      <c r="AH152" s="47">
        <f>IF(ISBLANK($D152),"",V152*_xlfn.XLOOKUP(Q152,DATA!$B$24:$B$25,DATA!$C$24:$C$25,"error",0,1)/1000)</f>
        <v>0</v>
      </c>
      <c r="AI152" s="47">
        <f>IF(ISBLANK($D152),"",X152*_xlfn.XLOOKUP(Q152,DATA!$B$24:$B$25,DATA!$C$24:$C$25,"error",0,1)/1000)</f>
        <v>5.2136592320323347E-2</v>
      </c>
      <c r="AJ152" s="47">
        <f>IF(ISBLANK($D152),"",Z152*_xlfn.XLOOKUP(Q152,DATA!$B$24:$B$25,DATA!$C$24:$C$25,"error",0,1)/1000)</f>
        <v>0</v>
      </c>
      <c r="AK152" s="47">
        <f>IF(ISBLANK($D152),"",AB152*_xlfn.XLOOKUP(Q152,DATA!$B$24:$B$25,DATA!$C$24:$C$25,"error",0,1)/1000)</f>
        <v>0</v>
      </c>
      <c r="AL152" s="47">
        <f t="shared" si="105"/>
        <v>5.2136592320323347E-2</v>
      </c>
      <c r="AM152" s="47">
        <f t="shared" si="106"/>
        <v>3.1158109338499975</v>
      </c>
      <c r="AN152" s="47">
        <f t="shared" si="125"/>
        <v>0.32110713566402832</v>
      </c>
      <c r="AO152" s="47">
        <f t="shared" si="126"/>
        <v>0</v>
      </c>
      <c r="AP152" s="47">
        <f t="shared" si="127"/>
        <v>5.2846304065839898E-3</v>
      </c>
      <c r="AQ152" s="47">
        <f t="shared" si="128"/>
        <v>0</v>
      </c>
      <c r="AR152" s="47">
        <f t="shared" si="129"/>
        <v>0</v>
      </c>
      <c r="AS152" s="47">
        <f t="shared" si="130"/>
        <v>5.2846304065839898E-3</v>
      </c>
      <c r="AT152" s="47">
        <f t="shared" si="131"/>
        <v>0.31582250525744432</v>
      </c>
      <c r="AU152" s="47">
        <f t="shared" si="132"/>
        <v>1.7463872933915336E-2</v>
      </c>
      <c r="AV152" s="47">
        <f t="shared" si="133"/>
        <v>0</v>
      </c>
      <c r="AW152" s="47">
        <f t="shared" si="134"/>
        <v>2.874122175218507E-4</v>
      </c>
      <c r="AX152" s="47">
        <f t="shared" si="135"/>
        <v>0</v>
      </c>
      <c r="AY152" s="47">
        <f t="shared" si="136"/>
        <v>0</v>
      </c>
      <c r="AZ152" s="47">
        <f t="shared" si="137"/>
        <v>2.874122175218507E-4</v>
      </c>
      <c r="BA152" s="47">
        <f t="shared" si="138"/>
        <v>1.7176460716393484E-2</v>
      </c>
      <c r="BB152" s="23">
        <f>IF(V152&gt;0,J152*DATA!$C$4,0)</f>
        <v>0</v>
      </c>
      <c r="BC152" s="23">
        <f>IF(X152&gt;0,N152*_xlfn.XLOOKUP(Burgas!O152,DATA!$B$5:$B$6,DATA!$C$5:$C$6,"error",0,1),0)</f>
        <v>6209.2800000000007</v>
      </c>
      <c r="BD152" s="23" t="str">
        <f>IF(Z152&gt;0,(L152-M152)*DATA!$C$7,"0,00 ")</f>
        <v xml:space="preserve">0,00 </v>
      </c>
      <c r="BE152" s="23">
        <f>IF(G152="basement",D152*DATA!$C$8,IF(G152="ground",0,"error"))</f>
        <v>0</v>
      </c>
      <c r="BF152" s="23">
        <f t="shared" si="139"/>
        <v>6209.2800000000007</v>
      </c>
      <c r="BG152" s="23">
        <v>0.25</v>
      </c>
      <c r="BH152" s="23">
        <v>1.1000000000000001</v>
      </c>
      <c r="BI152" s="23">
        <f t="shared" si="140"/>
        <v>0.56999999999999995</v>
      </c>
      <c r="BJ152" s="23">
        <v>0.22</v>
      </c>
      <c r="BK152" s="23">
        <f t="shared" si="141"/>
        <v>0.25</v>
      </c>
      <c r="BL152" s="23">
        <f t="shared" si="142"/>
        <v>0.12054794520547943</v>
      </c>
      <c r="BM152" s="5">
        <v>1.1000000000000001</v>
      </c>
      <c r="BN152" s="5">
        <f t="shared" si="143"/>
        <v>0.56999999999999995</v>
      </c>
      <c r="BO152" s="50"/>
      <c r="BP152" s="48">
        <f t="shared" si="107"/>
        <v>2156</v>
      </c>
      <c r="BQ152" s="51">
        <f t="shared" si="108"/>
        <v>5</v>
      </c>
      <c r="BR152" s="47">
        <f t="shared" si="144"/>
        <v>689.92</v>
      </c>
      <c r="BS152" s="46">
        <f t="shared" si="109"/>
        <v>17.5</v>
      </c>
      <c r="BT152" s="46">
        <f t="shared" si="145"/>
        <v>1724.8000000000002</v>
      </c>
      <c r="BU152" s="46">
        <f t="shared" si="110"/>
        <v>20.5200499</v>
      </c>
      <c r="BV152" s="46">
        <f t="shared" si="111"/>
        <v>20.5200499</v>
      </c>
      <c r="BW152" s="46">
        <f t="shared" si="112"/>
        <v>20.182340557534246</v>
      </c>
      <c r="BX152" s="46">
        <f t="shared" si="113"/>
        <v>20.5200499</v>
      </c>
      <c r="BY152" s="46">
        <f t="shared" si="114"/>
        <v>20.5200499</v>
      </c>
      <c r="BZ152" s="46">
        <f t="shared" si="98"/>
        <v>23647.305504760003</v>
      </c>
      <c r="CA152" s="46">
        <f t="shared" si="98"/>
        <v>23647.305504760003</v>
      </c>
      <c r="CB152" s="46">
        <f t="shared" si="98"/>
        <v>23258.129258502468</v>
      </c>
      <c r="CC152" s="46">
        <f t="shared" si="98"/>
        <v>23647.305504760003</v>
      </c>
      <c r="CD152" s="46">
        <f t="shared" si="98"/>
        <v>23647.305504760003</v>
      </c>
    </row>
    <row r="153" spans="1:82" s="54" customFormat="1" ht="15" customHeight="1" x14ac:dyDescent="0.35">
      <c r="A153" s="39">
        <v>150</v>
      </c>
      <c r="B153" s="40" t="s">
        <v>125</v>
      </c>
      <c r="C153" s="40" t="s">
        <v>275</v>
      </c>
      <c r="D153" s="41">
        <v>254.5</v>
      </c>
      <c r="E153" s="41">
        <f t="shared" si="115"/>
        <v>1018.0000000000001</v>
      </c>
      <c r="F153" s="41">
        <v>64.2</v>
      </c>
      <c r="G153" s="42" t="s">
        <v>118</v>
      </c>
      <c r="H153" s="43">
        <v>5</v>
      </c>
      <c r="I153" s="44">
        <v>17.5</v>
      </c>
      <c r="J153" s="41">
        <f t="shared" si="116"/>
        <v>898.8</v>
      </c>
      <c r="K153" s="42" t="s">
        <v>121</v>
      </c>
      <c r="L153" s="44">
        <v>224.7</v>
      </c>
      <c r="M153" s="44">
        <v>224.7</v>
      </c>
      <c r="N153" s="41">
        <v>267.22500000000002</v>
      </c>
      <c r="O153" s="45" t="s">
        <v>69</v>
      </c>
      <c r="P153" s="45" t="s">
        <v>121</v>
      </c>
      <c r="Q153" s="45" t="s">
        <v>122</v>
      </c>
      <c r="R153" s="45" t="s">
        <v>864</v>
      </c>
      <c r="S153" s="46">
        <f t="shared" si="117"/>
        <v>43467.458716850007</v>
      </c>
      <c r="T153" s="46">
        <f t="shared" si="100"/>
        <v>42.698878896709239</v>
      </c>
      <c r="U153" s="47">
        <f t="shared" si="118"/>
        <v>43467.458716850007</v>
      </c>
      <c r="V153" s="47">
        <f t="shared" si="101"/>
        <v>0</v>
      </c>
      <c r="W153" s="47">
        <f t="shared" si="119"/>
        <v>42663.519149702755</v>
      </c>
      <c r="X153" s="47">
        <f t="shared" si="102"/>
        <v>803.93956714725209</v>
      </c>
      <c r="Y153" s="48">
        <f t="shared" si="120"/>
        <v>43467.458716850007</v>
      </c>
      <c r="Z153" s="47">
        <f t="shared" si="103"/>
        <v>0</v>
      </c>
      <c r="AA153" s="48">
        <f t="shared" si="121"/>
        <v>43467.458716850007</v>
      </c>
      <c r="AB153" s="47">
        <f t="shared" si="104"/>
        <v>0</v>
      </c>
      <c r="AC153" s="47">
        <f t="shared" si="122"/>
        <v>803.93956714725209</v>
      </c>
      <c r="AD153" s="47">
        <f t="shared" si="123"/>
        <v>42663.519149702755</v>
      </c>
      <c r="AE153" s="47">
        <f t="shared" si="99"/>
        <v>41.909154371024314</v>
      </c>
      <c r="AF153" s="49">
        <f t="shared" si="124"/>
        <v>1.8495205169093754E-2</v>
      </c>
      <c r="AG153" s="47">
        <f>IF(ISBLANK($D153),"",S153*_xlfn.XLOOKUP(Q153,DATA!$B$24:$B$25,DATA!$C$24:$C$25,"error",0,1)/1000)</f>
        <v>5.8231847295767869</v>
      </c>
      <c r="AH153" s="47">
        <f>IF(ISBLANK($D153),"",V153*_xlfn.XLOOKUP(Q153,DATA!$B$24:$B$25,DATA!$C$24:$C$25,"error",0,1)/1000)</f>
        <v>0</v>
      </c>
      <c r="AI153" s="47">
        <f>IF(ISBLANK($D153),"",X153*_xlfn.XLOOKUP(Q153,DATA!$B$24:$B$25,DATA!$C$24:$C$25,"error",0,1)/1000)</f>
        <v>0.1077009963110562</v>
      </c>
      <c r="AJ153" s="47">
        <f>IF(ISBLANK($D153),"",Z153*_xlfn.XLOOKUP(Q153,DATA!$B$24:$B$25,DATA!$C$24:$C$25,"error",0,1)/1000)</f>
        <v>0</v>
      </c>
      <c r="AK153" s="47">
        <f>IF(ISBLANK($D153),"",AB153*_xlfn.XLOOKUP(Q153,DATA!$B$24:$B$25,DATA!$C$24:$C$25,"error",0,1)/1000)</f>
        <v>0</v>
      </c>
      <c r="AL153" s="47">
        <f t="shared" si="105"/>
        <v>0.1077009963110562</v>
      </c>
      <c r="AM153" s="47">
        <f t="shared" si="106"/>
        <v>5.7154837332657307</v>
      </c>
      <c r="AN153" s="47">
        <f t="shared" si="125"/>
        <v>0.59024530978180734</v>
      </c>
      <c r="AO153" s="47">
        <f t="shared" si="126"/>
        <v>0</v>
      </c>
      <c r="AP153" s="47">
        <f t="shared" si="127"/>
        <v>1.0916708104509808E-2</v>
      </c>
      <c r="AQ153" s="47">
        <f t="shared" si="128"/>
        <v>0</v>
      </c>
      <c r="AR153" s="47">
        <f t="shared" si="129"/>
        <v>0</v>
      </c>
      <c r="AS153" s="47">
        <f t="shared" si="130"/>
        <v>1.0916708104509808E-2</v>
      </c>
      <c r="AT153" s="47">
        <f t="shared" si="131"/>
        <v>0.57932860167729749</v>
      </c>
      <c r="AU153" s="47">
        <f t="shared" si="132"/>
        <v>3.2101339226089702E-2</v>
      </c>
      <c r="AV153" s="47">
        <f t="shared" si="133"/>
        <v>0</v>
      </c>
      <c r="AW153" s="47">
        <f t="shared" si="134"/>
        <v>5.937208551892051E-4</v>
      </c>
      <c r="AX153" s="47">
        <f t="shared" si="135"/>
        <v>0</v>
      </c>
      <c r="AY153" s="47">
        <f t="shared" si="136"/>
        <v>0</v>
      </c>
      <c r="AZ153" s="47">
        <f t="shared" si="137"/>
        <v>5.937208551892051E-4</v>
      </c>
      <c r="BA153" s="47">
        <f t="shared" si="138"/>
        <v>3.1507618370900499E-2</v>
      </c>
      <c r="BB153" s="23">
        <f>IF(V153&gt;0,J153*DATA!$C$4,0)</f>
        <v>0</v>
      </c>
      <c r="BC153" s="23">
        <f>IF(X153&gt;0,N153*_xlfn.XLOOKUP(Burgas!O153,DATA!$B$5:$B$6,DATA!$C$5:$C$6,"error",0,1),0)</f>
        <v>12826.800000000001</v>
      </c>
      <c r="BD153" s="23" t="str">
        <f>IF(Z153&gt;0,(L153-M153)*DATA!$C$7,"0,00 ")</f>
        <v xml:space="preserve">0,00 </v>
      </c>
      <c r="BE153" s="23">
        <f>IF(G153="basement",D153*DATA!$C$8,IF(G153="ground",0,"error"))</f>
        <v>0</v>
      </c>
      <c r="BF153" s="23">
        <f t="shared" si="139"/>
        <v>12826.800000000001</v>
      </c>
      <c r="BG153" s="23">
        <v>0.25</v>
      </c>
      <c r="BH153" s="23">
        <v>1.1000000000000001</v>
      </c>
      <c r="BI153" s="23">
        <f t="shared" si="140"/>
        <v>0.56999999999999995</v>
      </c>
      <c r="BJ153" s="23">
        <v>0.22</v>
      </c>
      <c r="BK153" s="23">
        <f t="shared" si="141"/>
        <v>0.25</v>
      </c>
      <c r="BL153" s="23">
        <f t="shared" si="142"/>
        <v>0.12054794520547943</v>
      </c>
      <c r="BM153" s="5">
        <v>1.1000000000000001</v>
      </c>
      <c r="BN153" s="5">
        <f t="shared" si="143"/>
        <v>0.56999999999999995</v>
      </c>
      <c r="BO153" s="50"/>
      <c r="BP153" s="48">
        <f t="shared" si="107"/>
        <v>4453.75</v>
      </c>
      <c r="BQ153" s="51">
        <f t="shared" si="108"/>
        <v>5</v>
      </c>
      <c r="BR153" s="47">
        <f t="shared" si="144"/>
        <v>1425.2</v>
      </c>
      <c r="BS153" s="46">
        <f t="shared" si="109"/>
        <v>17.5</v>
      </c>
      <c r="BT153" s="46">
        <f t="shared" si="145"/>
        <v>3563</v>
      </c>
      <c r="BU153" s="46">
        <f t="shared" si="110"/>
        <v>37.719072125000004</v>
      </c>
      <c r="BV153" s="46">
        <f t="shared" si="111"/>
        <v>37.719072125000004</v>
      </c>
      <c r="BW153" s="46">
        <f t="shared" si="112"/>
        <v>37.021450147260282</v>
      </c>
      <c r="BX153" s="46">
        <f t="shared" si="113"/>
        <v>37.719072125000004</v>
      </c>
      <c r="BY153" s="46">
        <f t="shared" si="114"/>
        <v>37.719072125000004</v>
      </c>
      <c r="BZ153" s="46">
        <f t="shared" si="98"/>
        <v>43467.458716850007</v>
      </c>
      <c r="CA153" s="46">
        <f t="shared" si="98"/>
        <v>43467.458716850007</v>
      </c>
      <c r="CB153" s="46">
        <f t="shared" si="98"/>
        <v>42663.519149702755</v>
      </c>
      <c r="CC153" s="46">
        <f t="shared" si="98"/>
        <v>43467.458716850007</v>
      </c>
      <c r="CD153" s="46">
        <f t="shared" si="98"/>
        <v>43467.458716850007</v>
      </c>
    </row>
    <row r="154" spans="1:82" s="54" customFormat="1" ht="15" customHeight="1" x14ac:dyDescent="0.35">
      <c r="A154" s="39">
        <v>151</v>
      </c>
      <c r="B154" s="40" t="s">
        <v>125</v>
      </c>
      <c r="C154" s="40" t="s">
        <v>276</v>
      </c>
      <c r="D154" s="41">
        <v>116.9</v>
      </c>
      <c r="E154" s="41">
        <f t="shared" si="115"/>
        <v>467.6</v>
      </c>
      <c r="F154" s="41">
        <v>43.4</v>
      </c>
      <c r="G154" s="42" t="s">
        <v>119</v>
      </c>
      <c r="H154" s="43">
        <v>5</v>
      </c>
      <c r="I154" s="44">
        <v>17.5</v>
      </c>
      <c r="J154" s="41">
        <f t="shared" si="116"/>
        <v>607.6</v>
      </c>
      <c r="K154" s="42" t="s">
        <v>121</v>
      </c>
      <c r="L154" s="44">
        <v>151.9</v>
      </c>
      <c r="M154" s="44">
        <v>151.9</v>
      </c>
      <c r="N154" s="41">
        <v>122.745</v>
      </c>
      <c r="O154" s="45" t="s">
        <v>69</v>
      </c>
      <c r="P154" s="45" t="s">
        <v>121</v>
      </c>
      <c r="Q154" s="45" t="s">
        <v>122</v>
      </c>
      <c r="R154" s="45" t="s">
        <v>864</v>
      </c>
      <c r="S154" s="46">
        <f t="shared" si="117"/>
        <v>23732.266454050001</v>
      </c>
      <c r="T154" s="46">
        <f t="shared" si="100"/>
        <v>50.753349987275449</v>
      </c>
      <c r="U154" s="47">
        <f t="shared" si="118"/>
        <v>23732.266454050001</v>
      </c>
      <c r="V154" s="47">
        <f t="shared" si="101"/>
        <v>0</v>
      </c>
      <c r="W154" s="47">
        <f t="shared" si="119"/>
        <v>23362.99126583973</v>
      </c>
      <c r="X154" s="47">
        <f t="shared" si="102"/>
        <v>369.27518821027115</v>
      </c>
      <c r="Y154" s="48">
        <f t="shared" si="120"/>
        <v>23732.266454050001</v>
      </c>
      <c r="Z154" s="47">
        <f t="shared" si="103"/>
        <v>0</v>
      </c>
      <c r="AA154" s="48">
        <f t="shared" si="121"/>
        <v>22653.15088946305</v>
      </c>
      <c r="AB154" s="47">
        <f t="shared" si="104"/>
        <v>1079.1155645869512</v>
      </c>
      <c r="AC154" s="47">
        <f t="shared" si="122"/>
        <v>1448.3907527972224</v>
      </c>
      <c r="AD154" s="47">
        <f t="shared" si="123"/>
        <v>22283.875701252779</v>
      </c>
      <c r="AE154" s="47">
        <f t="shared" si="99"/>
        <v>47.655850515938361</v>
      </c>
      <c r="AF154" s="49">
        <f t="shared" si="124"/>
        <v>6.1030443746347252E-2</v>
      </c>
      <c r="AG154" s="47">
        <f>IF(ISBLANK($D154),"",S154*_xlfn.XLOOKUP(Q154,DATA!$B$24:$B$25,DATA!$C$24:$C$25,"error",0,1)/1000)</f>
        <v>3.1793294499616027</v>
      </c>
      <c r="AH154" s="47">
        <f>IF(ISBLANK($D154),"",V154*_xlfn.XLOOKUP(Q154,DATA!$B$24:$B$25,DATA!$C$24:$C$25,"error",0,1)/1000)</f>
        <v>0</v>
      </c>
      <c r="AI154" s="47">
        <f>IF(ISBLANK($D154),"",X154*_xlfn.XLOOKUP(Q154,DATA!$B$24:$B$25,DATA!$C$24:$C$25,"error",0,1)/1000)</f>
        <v>4.9470516576669947E-2</v>
      </c>
      <c r="AJ154" s="47">
        <f>IF(ISBLANK($D154),"",Z154*_xlfn.XLOOKUP(Q154,DATA!$B$24:$B$25,DATA!$C$24:$C$25,"error",0,1)/1000)</f>
        <v>0</v>
      </c>
      <c r="AK154" s="47">
        <f>IF(ISBLANK($D154),"",AB154*_xlfn.XLOOKUP(Q154,DATA!$B$24:$B$25,DATA!$C$24:$C$25,"error",0,1)/1000)</f>
        <v>0.14456537057031676</v>
      </c>
      <c r="AL154" s="47">
        <f t="shared" si="105"/>
        <v>0.19403588714698672</v>
      </c>
      <c r="AM154" s="47">
        <f t="shared" si="106"/>
        <v>2.9852935628146158</v>
      </c>
      <c r="AN154" s="47">
        <f t="shared" si="125"/>
        <v>0.32226082173893089</v>
      </c>
      <c r="AO154" s="47">
        <f t="shared" si="126"/>
        <v>0</v>
      </c>
      <c r="AP154" s="47">
        <f t="shared" si="127"/>
        <v>5.014393624429076E-3</v>
      </c>
      <c r="AQ154" s="47">
        <f t="shared" si="128"/>
        <v>0</v>
      </c>
      <c r="AR154" s="47">
        <f t="shared" si="129"/>
        <v>1.4653327328360383E-2</v>
      </c>
      <c r="AS154" s="47">
        <f t="shared" si="130"/>
        <v>1.9667720952789458E-2</v>
      </c>
      <c r="AT154" s="47">
        <f t="shared" si="131"/>
        <v>0.30259310078614143</v>
      </c>
      <c r="AU154" s="47">
        <f t="shared" si="132"/>
        <v>1.7526617808693846E-2</v>
      </c>
      <c r="AV154" s="47">
        <f t="shared" si="133"/>
        <v>0</v>
      </c>
      <c r="AW154" s="47">
        <f t="shared" si="134"/>
        <v>2.7271500185311692E-4</v>
      </c>
      <c r="AX154" s="47">
        <f t="shared" si="135"/>
        <v>0</v>
      </c>
      <c r="AY154" s="47">
        <f t="shared" si="136"/>
        <v>7.9694226038410081E-4</v>
      </c>
      <c r="AZ154" s="47">
        <f t="shared" si="137"/>
        <v>1.0696572622372175E-3</v>
      </c>
      <c r="BA154" s="47">
        <f t="shared" si="138"/>
        <v>1.645696054645663E-2</v>
      </c>
      <c r="BB154" s="23">
        <f>IF(V154&gt;0,J154*DATA!$C$4,0)</f>
        <v>0</v>
      </c>
      <c r="BC154" s="23">
        <f>IF(X154&gt;0,N154*_xlfn.XLOOKUP(Burgas!O154,DATA!$B$5:$B$6,DATA!$C$5:$C$6,"error",0,1),0)</f>
        <v>5891.76</v>
      </c>
      <c r="BD154" s="23" t="str">
        <f>IF(Z154&gt;0,(L154-M154)*DATA!$C$7,"0,00 ")</f>
        <v xml:space="preserve">0,00 </v>
      </c>
      <c r="BE154" s="23">
        <f>IF(G154="basement",D154*DATA!$C$8,IF(G154="ground",0,"error"))</f>
        <v>4676</v>
      </c>
      <c r="BF154" s="23">
        <f t="shared" si="139"/>
        <v>10567.76</v>
      </c>
      <c r="BG154" s="23">
        <v>0.25</v>
      </c>
      <c r="BH154" s="23">
        <v>1.1000000000000001</v>
      </c>
      <c r="BI154" s="23">
        <f t="shared" si="140"/>
        <v>0.85</v>
      </c>
      <c r="BJ154" s="23">
        <v>0.22</v>
      </c>
      <c r="BK154" s="23">
        <f t="shared" si="141"/>
        <v>0.25</v>
      </c>
      <c r="BL154" s="23">
        <f t="shared" si="142"/>
        <v>0.12054794520547943</v>
      </c>
      <c r="BM154" s="5">
        <v>1.1000000000000001</v>
      </c>
      <c r="BN154" s="5">
        <f t="shared" si="143"/>
        <v>0.40124223602484466</v>
      </c>
      <c r="BO154" s="50"/>
      <c r="BP154" s="48">
        <f t="shared" si="107"/>
        <v>2045.75</v>
      </c>
      <c r="BQ154" s="51">
        <f t="shared" si="108"/>
        <v>5</v>
      </c>
      <c r="BR154" s="47">
        <f t="shared" si="144"/>
        <v>654.64</v>
      </c>
      <c r="BS154" s="46">
        <f t="shared" si="109"/>
        <v>17.5</v>
      </c>
      <c r="BT154" s="46">
        <f t="shared" si="145"/>
        <v>1636.6000000000001</v>
      </c>
      <c r="BU154" s="46">
        <f t="shared" si="110"/>
        <v>20.593775125000001</v>
      </c>
      <c r="BV154" s="46">
        <f t="shared" si="111"/>
        <v>20.593775125000001</v>
      </c>
      <c r="BW154" s="46">
        <f t="shared" si="112"/>
        <v>20.273335010273975</v>
      </c>
      <c r="BX154" s="46">
        <f t="shared" si="113"/>
        <v>20.593775125000001</v>
      </c>
      <c r="BY154" s="46">
        <f t="shared" si="114"/>
        <v>19.657368005434787</v>
      </c>
      <c r="BZ154" s="46">
        <f t="shared" si="98"/>
        <v>23732.266454050001</v>
      </c>
      <c r="CA154" s="46">
        <f t="shared" si="98"/>
        <v>23732.266454050001</v>
      </c>
      <c r="CB154" s="46">
        <f t="shared" si="98"/>
        <v>23362.99126583973</v>
      </c>
      <c r="CC154" s="46">
        <f t="shared" si="98"/>
        <v>23732.266454050001</v>
      </c>
      <c r="CD154" s="46">
        <f t="shared" si="98"/>
        <v>22653.15088946305</v>
      </c>
    </row>
    <row r="155" spans="1:82" s="54" customFormat="1" ht="15" customHeight="1" x14ac:dyDescent="0.35">
      <c r="A155" s="39">
        <v>152</v>
      </c>
      <c r="B155" s="40" t="s">
        <v>125</v>
      </c>
      <c r="C155" s="40" t="s">
        <v>277</v>
      </c>
      <c r="D155" s="41">
        <v>171.7</v>
      </c>
      <c r="E155" s="41">
        <f t="shared" si="115"/>
        <v>549.43999999999994</v>
      </c>
      <c r="F155" s="41">
        <v>53</v>
      </c>
      <c r="G155" s="42" t="s">
        <v>118</v>
      </c>
      <c r="H155" s="43">
        <v>4</v>
      </c>
      <c r="I155" s="44">
        <v>14.5</v>
      </c>
      <c r="J155" s="41">
        <f t="shared" si="116"/>
        <v>614.79999999999995</v>
      </c>
      <c r="K155" s="42" t="s">
        <v>120</v>
      </c>
      <c r="L155" s="44">
        <v>153.69999999999999</v>
      </c>
      <c r="M155" s="44">
        <v>153.69999999999999</v>
      </c>
      <c r="N155" s="41">
        <v>180.285</v>
      </c>
      <c r="O155" s="45" t="s">
        <v>69</v>
      </c>
      <c r="P155" s="45" t="s">
        <v>120</v>
      </c>
      <c r="Q155" s="45" t="s">
        <v>122</v>
      </c>
      <c r="R155" s="45" t="s">
        <v>864</v>
      </c>
      <c r="S155" s="46">
        <f t="shared" si="117"/>
        <v>61016.634998584996</v>
      </c>
      <c r="T155" s="46">
        <f t="shared" si="100"/>
        <v>111.05240790365646</v>
      </c>
      <c r="U155" s="47">
        <f t="shared" si="118"/>
        <v>37514.476108800394</v>
      </c>
      <c r="V155" s="47">
        <f t="shared" si="101"/>
        <v>23502.158889784601</v>
      </c>
      <c r="W155" s="47">
        <f t="shared" si="119"/>
        <v>49614.457676861035</v>
      </c>
      <c r="X155" s="47">
        <f t="shared" si="102"/>
        <v>11402.177321723961</v>
      </c>
      <c r="Y155" s="48">
        <f t="shared" si="120"/>
        <v>61016.634998584996</v>
      </c>
      <c r="Z155" s="47">
        <f t="shared" si="103"/>
        <v>0</v>
      </c>
      <c r="AA155" s="48">
        <f t="shared" si="121"/>
        <v>61016.634998584996</v>
      </c>
      <c r="AB155" s="47">
        <f t="shared" si="104"/>
        <v>0</v>
      </c>
      <c r="AC155" s="47">
        <f t="shared" si="122"/>
        <v>34904.336211508562</v>
      </c>
      <c r="AD155" s="47">
        <f t="shared" si="123"/>
        <v>26112.298787076434</v>
      </c>
      <c r="AE155" s="47">
        <f t="shared" si="99"/>
        <v>47.525296278167659</v>
      </c>
      <c r="AF155" s="49">
        <f t="shared" si="124"/>
        <v>0.57204623316769287</v>
      </c>
      <c r="AG155" s="47">
        <f>IF(ISBLANK($D155),"",S155*_xlfn.XLOOKUP(Q155,DATA!$B$24:$B$25,DATA!$C$24:$C$25,"error",0,1)/1000)</f>
        <v>8.1741870277819011</v>
      </c>
      <c r="AH155" s="47">
        <f>IF(ISBLANK($D155),"",V155*_xlfn.XLOOKUP(Q155,DATA!$B$24:$B$25,DATA!$C$24:$C$25,"error",0,1)/1000)</f>
        <v>3.1485027374289243</v>
      </c>
      <c r="AI155" s="47">
        <f>IF(ISBLANK($D155),"",X155*_xlfn.XLOOKUP(Q155,DATA!$B$24:$B$25,DATA!$C$24:$C$25,"error",0,1)/1000)</f>
        <v>1.5275101610219315</v>
      </c>
      <c r="AJ155" s="47">
        <f>IF(ISBLANK($D155),"",Z155*_xlfn.XLOOKUP(Q155,DATA!$B$24:$B$25,DATA!$C$24:$C$25,"error",0,1)/1000)</f>
        <v>0</v>
      </c>
      <c r="AK155" s="47">
        <f>IF(ISBLANK($D155),"",AB155*_xlfn.XLOOKUP(Q155,DATA!$B$24:$B$25,DATA!$C$24:$C$25,"error",0,1)/1000)</f>
        <v>0</v>
      </c>
      <c r="AL155" s="47">
        <f t="shared" si="105"/>
        <v>4.676012898450856</v>
      </c>
      <c r="AM155" s="47">
        <f t="shared" si="106"/>
        <v>3.4981741293310451</v>
      </c>
      <c r="AN155" s="47">
        <f t="shared" si="125"/>
        <v>0.82854585222444266</v>
      </c>
      <c r="AO155" s="47">
        <f t="shared" si="126"/>
        <v>0.319136187482355</v>
      </c>
      <c r="AP155" s="47">
        <f t="shared" si="127"/>
        <v>0.15483034628935335</v>
      </c>
      <c r="AQ155" s="47">
        <f t="shared" si="128"/>
        <v>0</v>
      </c>
      <c r="AR155" s="47">
        <f t="shared" si="129"/>
        <v>0</v>
      </c>
      <c r="AS155" s="47">
        <f t="shared" si="130"/>
        <v>0.47396653377170833</v>
      </c>
      <c r="AT155" s="47">
        <f t="shared" si="131"/>
        <v>0.35457931845273433</v>
      </c>
      <c r="AU155" s="47">
        <f t="shared" si="132"/>
        <v>4.5061656612669303E-2</v>
      </c>
      <c r="AV155" s="47">
        <f t="shared" si="133"/>
        <v>1.7356680085232931E-2</v>
      </c>
      <c r="AW155" s="47">
        <f t="shared" si="134"/>
        <v>8.4206708403406026E-3</v>
      </c>
      <c r="AX155" s="47">
        <f t="shared" si="135"/>
        <v>0</v>
      </c>
      <c r="AY155" s="47">
        <f t="shared" si="136"/>
        <v>0</v>
      </c>
      <c r="AZ155" s="47">
        <f t="shared" si="137"/>
        <v>2.5777350925573532E-2</v>
      </c>
      <c r="BA155" s="47">
        <f t="shared" si="138"/>
        <v>1.9284305687095771E-2</v>
      </c>
      <c r="BB155" s="23">
        <f>IF(V155&gt;0,J155*DATA!$C$4,0)</f>
        <v>39962</v>
      </c>
      <c r="BC155" s="23">
        <f>IF(X155&gt;0,N155*_xlfn.XLOOKUP(Burgas!O155,DATA!$B$5:$B$6,DATA!$C$5:$C$6,"error",0,1),0)</f>
        <v>8653.68</v>
      </c>
      <c r="BD155" s="23" t="str">
        <f>IF(Z155&gt;0,(L155-M155)*DATA!$C$7,"0,00 ")</f>
        <v xml:space="preserve">0,00 </v>
      </c>
      <c r="BE155" s="23">
        <f>IF(G155="basement",D155*DATA!$C$8,IF(G155="ground",0,"error"))</f>
        <v>0</v>
      </c>
      <c r="BF155" s="23">
        <f t="shared" si="139"/>
        <v>48615.68</v>
      </c>
      <c r="BG155" s="23">
        <v>1.48</v>
      </c>
      <c r="BH155" s="23">
        <v>1.1000000000000001</v>
      </c>
      <c r="BI155" s="23">
        <f t="shared" si="140"/>
        <v>0.56999999999999995</v>
      </c>
      <c r="BJ155" s="23">
        <v>2.33</v>
      </c>
      <c r="BK155" s="23">
        <f t="shared" si="141"/>
        <v>0.21630769230769231</v>
      </c>
      <c r="BL155" s="23">
        <f t="shared" si="142"/>
        <v>0.23928112965340181</v>
      </c>
      <c r="BM155" s="5">
        <v>1.1000000000000001</v>
      </c>
      <c r="BN155" s="5">
        <f t="shared" si="143"/>
        <v>0.56999999999999995</v>
      </c>
      <c r="BO155" s="50"/>
      <c r="BP155" s="48">
        <f t="shared" si="107"/>
        <v>2489.6499999999996</v>
      </c>
      <c r="BQ155" s="51">
        <f t="shared" si="108"/>
        <v>4</v>
      </c>
      <c r="BR155" s="47">
        <f t="shared" si="144"/>
        <v>796.68799999999987</v>
      </c>
      <c r="BS155" s="46">
        <f t="shared" si="109"/>
        <v>14.5</v>
      </c>
      <c r="BT155" s="46">
        <f t="shared" si="145"/>
        <v>1991.7199999999998</v>
      </c>
      <c r="BU155" s="46">
        <f t="shared" si="110"/>
        <v>52.947444462499995</v>
      </c>
      <c r="BV155" s="46">
        <f t="shared" si="111"/>
        <v>32.553346154807699</v>
      </c>
      <c r="BW155" s="46">
        <f t="shared" si="112"/>
        <v>43.053156609563544</v>
      </c>
      <c r="BX155" s="46">
        <f t="shared" si="113"/>
        <v>52.947444462499995</v>
      </c>
      <c r="BY155" s="46">
        <f t="shared" si="114"/>
        <v>52.947444462499995</v>
      </c>
      <c r="BZ155" s="46">
        <f t="shared" si="98"/>
        <v>61016.634998584996</v>
      </c>
      <c r="CA155" s="46">
        <f t="shared" si="98"/>
        <v>37514.476108800394</v>
      </c>
      <c r="CB155" s="46">
        <f t="shared" si="98"/>
        <v>49614.457676861035</v>
      </c>
      <c r="CC155" s="46">
        <f t="shared" si="98"/>
        <v>61016.634998584996</v>
      </c>
      <c r="CD155" s="46">
        <f t="shared" si="98"/>
        <v>61016.634998584996</v>
      </c>
    </row>
    <row r="156" spans="1:82" s="54" customFormat="1" ht="15" customHeight="1" x14ac:dyDescent="0.35">
      <c r="A156" s="39">
        <v>153</v>
      </c>
      <c r="B156" s="40" t="s">
        <v>125</v>
      </c>
      <c r="C156" s="40" t="s">
        <v>278</v>
      </c>
      <c r="D156" s="41">
        <v>93.4</v>
      </c>
      <c r="E156" s="41">
        <f t="shared" si="115"/>
        <v>373.60000000000008</v>
      </c>
      <c r="F156" s="41">
        <v>42.8</v>
      </c>
      <c r="G156" s="42" t="s">
        <v>118</v>
      </c>
      <c r="H156" s="43">
        <v>5</v>
      </c>
      <c r="I156" s="44">
        <v>17.5</v>
      </c>
      <c r="J156" s="41">
        <f t="shared" si="116"/>
        <v>599.20000000000005</v>
      </c>
      <c r="K156" s="42" t="s">
        <v>121</v>
      </c>
      <c r="L156" s="44">
        <v>149.80000000000001</v>
      </c>
      <c r="M156" s="44">
        <v>149.80000000000001</v>
      </c>
      <c r="N156" s="41">
        <v>98.070000000000007</v>
      </c>
      <c r="O156" s="45" t="s">
        <v>69</v>
      </c>
      <c r="P156" s="45" t="s">
        <v>121</v>
      </c>
      <c r="Q156" s="45" t="s">
        <v>122</v>
      </c>
      <c r="R156" s="45" t="s">
        <v>864</v>
      </c>
      <c r="S156" s="46">
        <f t="shared" si="117"/>
        <v>20229.918216620012</v>
      </c>
      <c r="T156" s="46">
        <f t="shared" si="100"/>
        <v>54.14860336354392</v>
      </c>
      <c r="U156" s="47">
        <f t="shared" si="118"/>
        <v>20229.918216620012</v>
      </c>
      <c r="V156" s="47">
        <f t="shared" si="101"/>
        <v>0</v>
      </c>
      <c r="W156" s="47">
        <f t="shared" si="119"/>
        <v>19934.877133824113</v>
      </c>
      <c r="X156" s="47">
        <f t="shared" si="102"/>
        <v>295.04108279589855</v>
      </c>
      <c r="Y156" s="48">
        <f t="shared" si="120"/>
        <v>20229.918216620012</v>
      </c>
      <c r="Z156" s="47">
        <f t="shared" si="103"/>
        <v>0</v>
      </c>
      <c r="AA156" s="48">
        <f t="shared" si="121"/>
        <v>20229.918216620012</v>
      </c>
      <c r="AB156" s="47">
        <f t="shared" si="104"/>
        <v>0</v>
      </c>
      <c r="AC156" s="47">
        <f t="shared" si="122"/>
        <v>295.04108279589855</v>
      </c>
      <c r="AD156" s="47">
        <f t="shared" si="123"/>
        <v>19934.877133824113</v>
      </c>
      <c r="AE156" s="47">
        <f t="shared" si="99"/>
        <v>53.358878837858967</v>
      </c>
      <c r="AF156" s="49">
        <f t="shared" si="124"/>
        <v>1.4584393255406503E-2</v>
      </c>
      <c r="AG156" s="47">
        <f>IF(ISBLANK($D156),"",S156*_xlfn.XLOOKUP(Q156,DATA!$B$24:$B$25,DATA!$C$24:$C$25,"error",0,1)/1000)</f>
        <v>2.7101320002851503</v>
      </c>
      <c r="AH156" s="47">
        <f>IF(ISBLANK($D156),"",V156*_xlfn.XLOOKUP(Q156,DATA!$B$24:$B$25,DATA!$C$24:$C$25,"error",0,1)/1000)</f>
        <v>0</v>
      </c>
      <c r="AI156" s="47">
        <f>IF(ISBLANK($D156),"",X156*_xlfn.XLOOKUP(Q156,DATA!$B$24:$B$25,DATA!$C$24:$C$25,"error",0,1)/1000)</f>
        <v>3.952563086622015E-2</v>
      </c>
      <c r="AJ156" s="47">
        <f>IF(ISBLANK($D156),"",Z156*_xlfn.XLOOKUP(Q156,DATA!$B$24:$B$25,DATA!$C$24:$C$25,"error",0,1)/1000)</f>
        <v>0</v>
      </c>
      <c r="AK156" s="47">
        <f>IF(ISBLANK($D156),"",AB156*_xlfn.XLOOKUP(Q156,DATA!$B$24:$B$25,DATA!$C$24:$C$25,"error",0,1)/1000)</f>
        <v>0</v>
      </c>
      <c r="AL156" s="47">
        <f t="shared" si="105"/>
        <v>3.952563086622015E-2</v>
      </c>
      <c r="AM156" s="47">
        <f t="shared" si="106"/>
        <v>2.6706063694189304</v>
      </c>
      <c r="AN156" s="47">
        <f t="shared" si="125"/>
        <v>0.27470237959875882</v>
      </c>
      <c r="AO156" s="47">
        <f t="shared" si="126"/>
        <v>0</v>
      </c>
      <c r="AP156" s="47">
        <f t="shared" si="127"/>
        <v>4.0063675322642607E-3</v>
      </c>
      <c r="AQ156" s="47">
        <f t="shared" si="128"/>
        <v>0</v>
      </c>
      <c r="AR156" s="47">
        <f t="shared" si="129"/>
        <v>0</v>
      </c>
      <c r="AS156" s="47">
        <f t="shared" si="130"/>
        <v>4.0063675322642607E-3</v>
      </c>
      <c r="AT156" s="47">
        <f t="shared" si="131"/>
        <v>0.27069601206649457</v>
      </c>
      <c r="AU156" s="47">
        <f t="shared" si="132"/>
        <v>1.4940083601805551E-2</v>
      </c>
      <c r="AV156" s="47">
        <f t="shared" si="133"/>
        <v>0</v>
      </c>
      <c r="AW156" s="47">
        <f t="shared" si="134"/>
        <v>2.1789205451738252E-4</v>
      </c>
      <c r="AX156" s="47">
        <f t="shared" si="135"/>
        <v>0</v>
      </c>
      <c r="AY156" s="47">
        <f t="shared" si="136"/>
        <v>0</v>
      </c>
      <c r="AZ156" s="47">
        <f t="shared" si="137"/>
        <v>2.1789205451738252E-4</v>
      </c>
      <c r="BA156" s="47">
        <f t="shared" si="138"/>
        <v>1.4722191547288169E-2</v>
      </c>
      <c r="BB156" s="23">
        <f>IF(V156&gt;0,J156*DATA!$C$4,0)</f>
        <v>0</v>
      </c>
      <c r="BC156" s="23">
        <f>IF(X156&gt;0,N156*_xlfn.XLOOKUP(Burgas!O156,DATA!$B$5:$B$6,DATA!$C$5:$C$6,"error",0,1),0)</f>
        <v>4707.3600000000006</v>
      </c>
      <c r="BD156" s="23" t="str">
        <f>IF(Z156&gt;0,(L156-M156)*DATA!$C$7,"0,00 ")</f>
        <v xml:space="preserve">0,00 </v>
      </c>
      <c r="BE156" s="23">
        <f>IF(G156="basement",D156*DATA!$C$8,IF(G156="ground",0,"error"))</f>
        <v>0</v>
      </c>
      <c r="BF156" s="23">
        <f t="shared" si="139"/>
        <v>4707.3600000000006</v>
      </c>
      <c r="BG156" s="23">
        <v>0.25</v>
      </c>
      <c r="BH156" s="23">
        <v>1.1000000000000001</v>
      </c>
      <c r="BI156" s="23">
        <f t="shared" si="140"/>
        <v>0.56999999999999995</v>
      </c>
      <c r="BJ156" s="23">
        <v>0.22</v>
      </c>
      <c r="BK156" s="23">
        <f t="shared" si="141"/>
        <v>0.25</v>
      </c>
      <c r="BL156" s="23">
        <f t="shared" si="142"/>
        <v>0.12054794520547943</v>
      </c>
      <c r="BM156" s="5">
        <v>1.1000000000000001</v>
      </c>
      <c r="BN156" s="5">
        <f t="shared" si="143"/>
        <v>0.56999999999999995</v>
      </c>
      <c r="BO156" s="50"/>
      <c r="BP156" s="48">
        <f t="shared" si="107"/>
        <v>1634.5</v>
      </c>
      <c r="BQ156" s="51">
        <f t="shared" si="108"/>
        <v>5</v>
      </c>
      <c r="BR156" s="47">
        <f t="shared" si="144"/>
        <v>523.04</v>
      </c>
      <c r="BS156" s="46">
        <f t="shared" si="109"/>
        <v>17.5</v>
      </c>
      <c r="BT156" s="46">
        <f t="shared" si="145"/>
        <v>1307.6000000000001</v>
      </c>
      <c r="BU156" s="46">
        <f t="shared" si="110"/>
        <v>17.554597550000008</v>
      </c>
      <c r="BV156" s="46">
        <f t="shared" si="111"/>
        <v>17.554597550000008</v>
      </c>
      <c r="BW156" s="46">
        <f t="shared" si="112"/>
        <v>17.298574395890412</v>
      </c>
      <c r="BX156" s="46">
        <f t="shared" si="113"/>
        <v>17.554597550000008</v>
      </c>
      <c r="BY156" s="46">
        <f t="shared" si="114"/>
        <v>17.554597550000008</v>
      </c>
      <c r="BZ156" s="46">
        <f t="shared" si="98"/>
        <v>20229.918216620012</v>
      </c>
      <c r="CA156" s="46">
        <f t="shared" si="98"/>
        <v>20229.918216620012</v>
      </c>
      <c r="CB156" s="46">
        <f t="shared" si="98"/>
        <v>19934.877133824113</v>
      </c>
      <c r="CC156" s="46">
        <f t="shared" si="98"/>
        <v>20229.918216620012</v>
      </c>
      <c r="CD156" s="46">
        <f t="shared" si="98"/>
        <v>20229.918216620012</v>
      </c>
    </row>
    <row r="157" spans="1:82" s="54" customFormat="1" ht="15" customHeight="1" x14ac:dyDescent="0.35">
      <c r="A157" s="39">
        <v>154</v>
      </c>
      <c r="B157" s="40" t="s">
        <v>125</v>
      </c>
      <c r="C157" s="40" t="s">
        <v>279</v>
      </c>
      <c r="D157" s="41">
        <v>82.6</v>
      </c>
      <c r="E157" s="41">
        <f t="shared" si="115"/>
        <v>330.4</v>
      </c>
      <c r="F157" s="41">
        <v>36.4</v>
      </c>
      <c r="G157" s="42" t="s">
        <v>118</v>
      </c>
      <c r="H157" s="43">
        <v>5</v>
      </c>
      <c r="I157" s="44">
        <v>17.5</v>
      </c>
      <c r="J157" s="41">
        <f t="shared" si="116"/>
        <v>509.6</v>
      </c>
      <c r="K157" s="42" t="s">
        <v>121</v>
      </c>
      <c r="L157" s="44">
        <v>127.4</v>
      </c>
      <c r="M157" s="44">
        <v>127.4</v>
      </c>
      <c r="N157" s="41">
        <v>86.73</v>
      </c>
      <c r="O157" s="45" t="s">
        <v>69</v>
      </c>
      <c r="P157" s="45" t="s">
        <v>121</v>
      </c>
      <c r="Q157" s="45" t="s">
        <v>122</v>
      </c>
      <c r="R157" s="45" t="s">
        <v>864</v>
      </c>
      <c r="S157" s="46">
        <f t="shared" si="117"/>
        <v>17568.089600180003</v>
      </c>
      <c r="T157" s="46">
        <f t="shared" si="100"/>
        <v>53.172184019915264</v>
      </c>
      <c r="U157" s="47">
        <f t="shared" si="118"/>
        <v>17568.089600180003</v>
      </c>
      <c r="V157" s="47">
        <f t="shared" si="101"/>
        <v>0</v>
      </c>
      <c r="W157" s="47">
        <f t="shared" si="119"/>
        <v>17307.1646168937</v>
      </c>
      <c r="X157" s="47">
        <f t="shared" si="102"/>
        <v>260.92498328630245</v>
      </c>
      <c r="Y157" s="48">
        <f t="shared" si="120"/>
        <v>17568.089600180003</v>
      </c>
      <c r="Z157" s="47">
        <f t="shared" si="103"/>
        <v>0</v>
      </c>
      <c r="AA157" s="48">
        <f t="shared" si="121"/>
        <v>17568.089600180003</v>
      </c>
      <c r="AB157" s="47">
        <f t="shared" si="104"/>
        <v>0</v>
      </c>
      <c r="AC157" s="47">
        <f t="shared" si="122"/>
        <v>260.92498328630245</v>
      </c>
      <c r="AD157" s="47">
        <f t="shared" si="123"/>
        <v>17307.1646168937</v>
      </c>
      <c r="AE157" s="47">
        <f t="shared" si="99"/>
        <v>52.382459494230332</v>
      </c>
      <c r="AF157" s="49">
        <f t="shared" si="124"/>
        <v>1.485221155085803E-2</v>
      </c>
      <c r="AG157" s="47">
        <f>IF(ISBLANK($D157),"",S157*_xlfn.XLOOKUP(Q157,DATA!$B$24:$B$25,DATA!$C$24:$C$25,"error",0,1)/1000)</f>
        <v>2.3535360498990445</v>
      </c>
      <c r="AH157" s="47">
        <f>IF(ISBLANK($D157),"",V157*_xlfn.XLOOKUP(Q157,DATA!$B$24:$B$25,DATA!$C$24:$C$25,"error",0,1)/1000)</f>
        <v>0</v>
      </c>
      <c r="AI157" s="47">
        <f>IF(ISBLANK($D157),"",X157*_xlfn.XLOOKUP(Q157,DATA!$B$24:$B$25,DATA!$C$24:$C$25,"error",0,1)/1000)</f>
        <v>3.4955215305671389E-2</v>
      </c>
      <c r="AJ157" s="47">
        <f>IF(ISBLANK($D157),"",Z157*_xlfn.XLOOKUP(Q157,DATA!$B$24:$B$25,DATA!$C$24:$C$25,"error",0,1)/1000)</f>
        <v>0</v>
      </c>
      <c r="AK157" s="47">
        <f>IF(ISBLANK($D157),"",AB157*_xlfn.XLOOKUP(Q157,DATA!$B$24:$B$25,DATA!$C$24:$C$25,"error",0,1)/1000)</f>
        <v>0</v>
      </c>
      <c r="AL157" s="47">
        <f t="shared" si="105"/>
        <v>3.4955215305671389E-2</v>
      </c>
      <c r="AM157" s="47">
        <f t="shared" si="106"/>
        <v>2.3185808345933729</v>
      </c>
      <c r="AN157" s="47">
        <f t="shared" si="125"/>
        <v>0.23855736669310049</v>
      </c>
      <c r="AO157" s="47">
        <f t="shared" si="126"/>
        <v>0</v>
      </c>
      <c r="AP157" s="47">
        <f t="shared" si="127"/>
        <v>3.5431044771415442E-3</v>
      </c>
      <c r="AQ157" s="47">
        <f t="shared" si="128"/>
        <v>0</v>
      </c>
      <c r="AR157" s="47">
        <f t="shared" si="129"/>
        <v>0</v>
      </c>
      <c r="AS157" s="47">
        <f t="shared" si="130"/>
        <v>3.5431044771415442E-3</v>
      </c>
      <c r="AT157" s="47">
        <f t="shared" si="131"/>
        <v>0.23501426221595895</v>
      </c>
      <c r="AU157" s="47">
        <f t="shared" si="132"/>
        <v>1.297428514244151E-2</v>
      </c>
      <c r="AV157" s="47">
        <f t="shared" si="133"/>
        <v>0</v>
      </c>
      <c r="AW157" s="47">
        <f t="shared" si="134"/>
        <v>1.9269682765669566E-4</v>
      </c>
      <c r="AX157" s="47">
        <f t="shared" si="135"/>
        <v>0</v>
      </c>
      <c r="AY157" s="47">
        <f t="shared" si="136"/>
        <v>0</v>
      </c>
      <c r="AZ157" s="47">
        <f t="shared" si="137"/>
        <v>1.9269682765669566E-4</v>
      </c>
      <c r="BA157" s="47">
        <f t="shared" si="138"/>
        <v>1.2781588314784815E-2</v>
      </c>
      <c r="BB157" s="23">
        <f>IF(V157&gt;0,J157*DATA!$C$4,0)</f>
        <v>0</v>
      </c>
      <c r="BC157" s="23">
        <f>IF(X157&gt;0,N157*_xlfn.XLOOKUP(Burgas!O157,DATA!$B$5:$B$6,DATA!$C$5:$C$6,"error",0,1),0)</f>
        <v>4163.04</v>
      </c>
      <c r="BD157" s="23" t="str">
        <f>IF(Z157&gt;0,(L157-M157)*DATA!$C$7,"0,00 ")</f>
        <v xml:space="preserve">0,00 </v>
      </c>
      <c r="BE157" s="23">
        <f>IF(G157="basement",D157*DATA!$C$8,IF(G157="ground",0,"error"))</f>
        <v>0</v>
      </c>
      <c r="BF157" s="23">
        <f t="shared" si="139"/>
        <v>4163.04</v>
      </c>
      <c r="BG157" s="23">
        <v>0.25</v>
      </c>
      <c r="BH157" s="23">
        <v>1.1000000000000001</v>
      </c>
      <c r="BI157" s="23">
        <f t="shared" si="140"/>
        <v>0.56999999999999995</v>
      </c>
      <c r="BJ157" s="23">
        <v>0.22</v>
      </c>
      <c r="BK157" s="23">
        <f t="shared" si="141"/>
        <v>0.25</v>
      </c>
      <c r="BL157" s="23">
        <f t="shared" si="142"/>
        <v>0.12054794520547943</v>
      </c>
      <c r="BM157" s="5">
        <v>1.1000000000000001</v>
      </c>
      <c r="BN157" s="5">
        <f t="shared" si="143"/>
        <v>0.56999999999999995</v>
      </c>
      <c r="BO157" s="50"/>
      <c r="BP157" s="48">
        <f t="shared" si="107"/>
        <v>1445.5</v>
      </c>
      <c r="BQ157" s="51">
        <f t="shared" si="108"/>
        <v>5</v>
      </c>
      <c r="BR157" s="47">
        <f t="shared" si="144"/>
        <v>462.56</v>
      </c>
      <c r="BS157" s="46">
        <f t="shared" si="109"/>
        <v>17.5</v>
      </c>
      <c r="BT157" s="46">
        <f t="shared" si="145"/>
        <v>1156.4000000000001</v>
      </c>
      <c r="BU157" s="46">
        <f t="shared" si="110"/>
        <v>15.244784450000003</v>
      </c>
      <c r="BV157" s="46">
        <f t="shared" si="111"/>
        <v>15.244784450000003</v>
      </c>
      <c r="BW157" s="46">
        <f t="shared" si="112"/>
        <v>15.018365686301371</v>
      </c>
      <c r="BX157" s="46">
        <f t="shared" si="113"/>
        <v>15.244784450000003</v>
      </c>
      <c r="BY157" s="46">
        <f t="shared" si="114"/>
        <v>15.244784450000003</v>
      </c>
      <c r="BZ157" s="46">
        <f t="shared" si="98"/>
        <v>17568.089600180003</v>
      </c>
      <c r="CA157" s="46">
        <f t="shared" si="98"/>
        <v>17568.089600180003</v>
      </c>
      <c r="CB157" s="46">
        <f t="shared" si="98"/>
        <v>17307.1646168937</v>
      </c>
      <c r="CC157" s="46">
        <f t="shared" si="98"/>
        <v>17568.089600180003</v>
      </c>
      <c r="CD157" s="46">
        <f t="shared" si="98"/>
        <v>17568.089600180003</v>
      </c>
    </row>
    <row r="158" spans="1:82" s="54" customFormat="1" ht="15" customHeight="1" x14ac:dyDescent="0.35">
      <c r="A158" s="39">
        <v>155</v>
      </c>
      <c r="B158" s="40" t="s">
        <v>125</v>
      </c>
      <c r="C158" s="40" t="s">
        <v>280</v>
      </c>
      <c r="D158" s="41">
        <v>145.19999999999999</v>
      </c>
      <c r="E158" s="41">
        <f t="shared" si="115"/>
        <v>696.96</v>
      </c>
      <c r="F158" s="41">
        <v>36.299999999999997</v>
      </c>
      <c r="G158" s="42" t="s">
        <v>118</v>
      </c>
      <c r="H158" s="43">
        <v>6</v>
      </c>
      <c r="I158" s="44">
        <v>20.5</v>
      </c>
      <c r="J158" s="41">
        <f t="shared" si="116"/>
        <v>595.34999999999991</v>
      </c>
      <c r="K158" s="42" t="s">
        <v>120</v>
      </c>
      <c r="L158" s="44">
        <v>148.80000000000001</v>
      </c>
      <c r="M158" s="44">
        <v>37.200000000000003</v>
      </c>
      <c r="N158" s="41">
        <v>152.46</v>
      </c>
      <c r="O158" s="45" t="s">
        <v>69</v>
      </c>
      <c r="P158" s="45" t="s">
        <v>120</v>
      </c>
      <c r="Q158" s="45" t="s">
        <v>122</v>
      </c>
      <c r="R158" s="45" t="s">
        <v>864</v>
      </c>
      <c r="S158" s="46">
        <f t="shared" si="117"/>
        <v>66289.920813060002</v>
      </c>
      <c r="T158" s="46">
        <f t="shared" si="100"/>
        <v>95.11294882498278</v>
      </c>
      <c r="U158" s="47">
        <f t="shared" si="118"/>
        <v>43531.283378067703</v>
      </c>
      <c r="V158" s="47">
        <f t="shared" si="101"/>
        <v>22758.637434992299</v>
      </c>
      <c r="W158" s="47">
        <f t="shared" si="119"/>
        <v>56647.543718625988</v>
      </c>
      <c r="X158" s="47">
        <f t="shared" si="102"/>
        <v>9642.377094434014</v>
      </c>
      <c r="Y158" s="48">
        <f t="shared" si="120"/>
        <v>60381.998163060009</v>
      </c>
      <c r="Z158" s="47">
        <f t="shared" si="103"/>
        <v>5907.9226499999932</v>
      </c>
      <c r="AA158" s="48">
        <f t="shared" si="121"/>
        <v>66289.920813060002</v>
      </c>
      <c r="AB158" s="47">
        <f t="shared" si="104"/>
        <v>0</v>
      </c>
      <c r="AC158" s="47">
        <f t="shared" si="122"/>
        <v>38308.937179426306</v>
      </c>
      <c r="AD158" s="47">
        <f t="shared" si="123"/>
        <v>27980.983633633696</v>
      </c>
      <c r="AE158" s="47">
        <f t="shared" si="99"/>
        <v>40.147187261297198</v>
      </c>
      <c r="AF158" s="49">
        <f t="shared" si="124"/>
        <v>0.57789987843640533</v>
      </c>
      <c r="AG158" s="47">
        <f>IF(ISBLANK($D158),"",S158*_xlfn.XLOOKUP(Q158,DATA!$B$24:$B$25,DATA!$C$24:$C$25,"error",0,1)/1000)</f>
        <v>8.880630844283214</v>
      </c>
      <c r="AH158" s="47">
        <f>IF(ISBLANK($D158),"",V158*_xlfn.XLOOKUP(Q158,DATA!$B$24:$B$25,DATA!$C$24:$C$25,"error",0,1)/1000)</f>
        <v>3.0488957461423403</v>
      </c>
      <c r="AI158" s="47">
        <f>IF(ISBLANK($D158),"",X158*_xlfn.XLOOKUP(Q158,DATA!$B$24:$B$25,DATA!$C$24:$C$25,"error",0,1)/1000)</f>
        <v>1.2917558263272253</v>
      </c>
      <c r="AJ158" s="47">
        <f>IF(ISBLANK($D158),"",Z158*_xlfn.XLOOKUP(Q158,DATA!$B$24:$B$25,DATA!$C$24:$C$25,"error",0,1)/1000)</f>
        <v>0.79146391288029472</v>
      </c>
      <c r="AK158" s="47">
        <f>IF(ISBLANK($D158),"",AB158*_xlfn.XLOOKUP(Q158,DATA!$B$24:$B$25,DATA!$C$24:$C$25,"error",0,1)/1000)</f>
        <v>0</v>
      </c>
      <c r="AL158" s="47">
        <f t="shared" si="105"/>
        <v>5.1321154853498605</v>
      </c>
      <c r="AM158" s="47">
        <f t="shared" si="106"/>
        <v>3.7485153589333535</v>
      </c>
      <c r="AN158" s="47">
        <f t="shared" si="125"/>
        <v>0.90015188374811783</v>
      </c>
      <c r="AO158" s="47">
        <f t="shared" si="126"/>
        <v>0.30903989788162017</v>
      </c>
      <c r="AP158" s="47">
        <f t="shared" si="127"/>
        <v>0.13093399115442123</v>
      </c>
      <c r="AQ158" s="47">
        <f t="shared" si="128"/>
        <v>8.0223775156297125E-2</v>
      </c>
      <c r="AR158" s="47">
        <f t="shared" si="129"/>
        <v>0</v>
      </c>
      <c r="AS158" s="47">
        <f t="shared" si="130"/>
        <v>0.52019766419233848</v>
      </c>
      <c r="AT158" s="47">
        <f t="shared" si="131"/>
        <v>0.37995421955577935</v>
      </c>
      <c r="AU158" s="47">
        <f t="shared" si="132"/>
        <v>4.8956053519313592E-2</v>
      </c>
      <c r="AV158" s="47">
        <f t="shared" si="133"/>
        <v>1.6807578869133748E-2</v>
      </c>
      <c r="AW158" s="47">
        <f t="shared" si="134"/>
        <v>7.1210332324837282E-3</v>
      </c>
      <c r="AX158" s="47">
        <f t="shared" si="135"/>
        <v>4.363085275919997E-3</v>
      </c>
      <c r="AY158" s="47">
        <f t="shared" si="136"/>
        <v>0</v>
      </c>
      <c r="AZ158" s="47">
        <f t="shared" si="137"/>
        <v>2.8291697377537475E-2</v>
      </c>
      <c r="BA158" s="47">
        <f t="shared" si="138"/>
        <v>2.0664356141776117E-2</v>
      </c>
      <c r="BB158" s="23">
        <f>IF(V158&gt;0,J158*DATA!$C$4,0)</f>
        <v>38697.749999999993</v>
      </c>
      <c r="BC158" s="23">
        <f>IF(X158&gt;0,N158*_xlfn.XLOOKUP(Burgas!O158,DATA!$B$5:$B$6,DATA!$C$5:$C$6,"error",0,1),0)</f>
        <v>7318.08</v>
      </c>
      <c r="BD158" s="23">
        <f>IF(Z158&gt;0,(L158-M158)*DATA!$C$7,"0,00 ")</f>
        <v>16740</v>
      </c>
      <c r="BE158" s="23">
        <f>IF(G158="basement",D158*DATA!$C$8,IF(G158="ground",0,"error"))</f>
        <v>0</v>
      </c>
      <c r="BF158" s="23">
        <f t="shared" si="139"/>
        <v>62755.829999999994</v>
      </c>
      <c r="BG158" s="23">
        <v>1.48</v>
      </c>
      <c r="BH158" s="23">
        <v>2.4125000000000005</v>
      </c>
      <c r="BI158" s="23">
        <f t="shared" si="140"/>
        <v>0.56999999999999995</v>
      </c>
      <c r="BJ158" s="23">
        <v>2.33</v>
      </c>
      <c r="BK158" s="23">
        <f t="shared" si="141"/>
        <v>0.21630769230769231</v>
      </c>
      <c r="BL158" s="23">
        <f t="shared" si="142"/>
        <v>0.23928112965340181</v>
      </c>
      <c r="BM158" s="5">
        <v>1.1000000000000001</v>
      </c>
      <c r="BN158" s="5">
        <f t="shared" si="143"/>
        <v>0.56999999999999995</v>
      </c>
      <c r="BO158" s="50"/>
      <c r="BP158" s="48">
        <f t="shared" si="107"/>
        <v>2976.6</v>
      </c>
      <c r="BQ158" s="51">
        <f t="shared" si="108"/>
        <v>6</v>
      </c>
      <c r="BR158" s="47">
        <f t="shared" si="144"/>
        <v>952.51199999999994</v>
      </c>
      <c r="BS158" s="46">
        <f t="shared" si="109"/>
        <v>20.5</v>
      </c>
      <c r="BT158" s="46">
        <f t="shared" si="145"/>
        <v>2381.2800000000002</v>
      </c>
      <c r="BU158" s="46">
        <f t="shared" si="110"/>
        <v>57.523360650000001</v>
      </c>
      <c r="BV158" s="46">
        <f t="shared" si="111"/>
        <v>37.774456246153854</v>
      </c>
      <c r="BW158" s="46">
        <f t="shared" si="112"/>
        <v>49.156146926957639</v>
      </c>
      <c r="BX158" s="46">
        <f t="shared" si="113"/>
        <v>52.396735650000004</v>
      </c>
      <c r="BY158" s="46">
        <f t="shared" si="114"/>
        <v>57.523360650000001</v>
      </c>
      <c r="BZ158" s="46">
        <f t="shared" si="98"/>
        <v>66289.920813060002</v>
      </c>
      <c r="CA158" s="46">
        <f t="shared" si="98"/>
        <v>43531.283378067703</v>
      </c>
      <c r="CB158" s="46">
        <f t="shared" si="98"/>
        <v>56647.543718625988</v>
      </c>
      <c r="CC158" s="46">
        <f t="shared" si="98"/>
        <v>60381.998163060009</v>
      </c>
      <c r="CD158" s="46">
        <f t="shared" si="98"/>
        <v>66289.920813060002</v>
      </c>
    </row>
    <row r="159" spans="1:82" s="54" customFormat="1" ht="15" customHeight="1" x14ac:dyDescent="0.35">
      <c r="A159" s="39">
        <v>156</v>
      </c>
      <c r="B159" s="40" t="s">
        <v>125</v>
      </c>
      <c r="C159" s="40" t="s">
        <v>281</v>
      </c>
      <c r="D159" s="41">
        <v>179.1</v>
      </c>
      <c r="E159" s="41">
        <f t="shared" si="115"/>
        <v>716.4</v>
      </c>
      <c r="F159" s="41">
        <v>53.6</v>
      </c>
      <c r="G159" s="42" t="s">
        <v>118</v>
      </c>
      <c r="H159" s="43">
        <v>5</v>
      </c>
      <c r="I159" s="44">
        <v>17.5</v>
      </c>
      <c r="J159" s="41">
        <f t="shared" si="116"/>
        <v>750.4</v>
      </c>
      <c r="K159" s="42" t="s">
        <v>120</v>
      </c>
      <c r="L159" s="44">
        <v>187.6</v>
      </c>
      <c r="M159" s="44">
        <v>46.9</v>
      </c>
      <c r="N159" s="41">
        <v>188.05500000000001</v>
      </c>
      <c r="O159" s="45" t="s">
        <v>69</v>
      </c>
      <c r="P159" s="45" t="s">
        <v>120</v>
      </c>
      <c r="Q159" s="45" t="s">
        <v>122</v>
      </c>
      <c r="R159" s="45" t="s">
        <v>864</v>
      </c>
      <c r="S159" s="46">
        <f t="shared" si="117"/>
        <v>79834.345931655014</v>
      </c>
      <c r="T159" s="46">
        <f t="shared" si="100"/>
        <v>111.43822715194726</v>
      </c>
      <c r="U159" s="47">
        <f t="shared" si="118"/>
        <v>51148.561886608855</v>
      </c>
      <c r="V159" s="47">
        <f t="shared" si="101"/>
        <v>28685.784045046159</v>
      </c>
      <c r="W159" s="47">
        <f t="shared" si="119"/>
        <v>67940.75269740478</v>
      </c>
      <c r="X159" s="47">
        <f t="shared" si="102"/>
        <v>11893.593234250235</v>
      </c>
      <c r="Y159" s="48">
        <f t="shared" si="120"/>
        <v>72385.916569155001</v>
      </c>
      <c r="Z159" s="47">
        <f t="shared" si="103"/>
        <v>7448.4293625000137</v>
      </c>
      <c r="AA159" s="48">
        <f t="shared" si="121"/>
        <v>79834.345931655014</v>
      </c>
      <c r="AB159" s="47">
        <f t="shared" si="104"/>
        <v>0</v>
      </c>
      <c r="AC159" s="47">
        <f t="shared" si="122"/>
        <v>48027.806641796407</v>
      </c>
      <c r="AD159" s="47">
        <f t="shared" si="123"/>
        <v>31806.539289858607</v>
      </c>
      <c r="AE159" s="47">
        <f t="shared" si="99"/>
        <v>44.397737702203528</v>
      </c>
      <c r="AF159" s="49">
        <f t="shared" si="124"/>
        <v>0.60159328771744791</v>
      </c>
      <c r="AG159" s="47">
        <f>IF(ISBLANK($D159),"",S159*_xlfn.XLOOKUP(Q159,DATA!$B$24:$B$25,DATA!$C$24:$C$25,"error",0,1)/1000)</f>
        <v>10.695130514836173</v>
      </c>
      <c r="AH159" s="47">
        <f>IF(ISBLANK($D159),"",V159*_xlfn.XLOOKUP(Q159,DATA!$B$24:$B$25,DATA!$C$24:$C$25,"error",0,1)/1000)</f>
        <v>3.8429350262958146</v>
      </c>
      <c r="AI159" s="47">
        <f>IF(ISBLANK($D159),"",X159*_xlfn.XLOOKUP(Q159,DATA!$B$24:$B$25,DATA!$C$24:$C$25,"error",0,1)/1000)</f>
        <v>1.5933434469366827</v>
      </c>
      <c r="AJ159" s="47">
        <f>IF(ISBLANK($D159),"",Z159*_xlfn.XLOOKUP(Q159,DATA!$B$24:$B$25,DATA!$C$24:$C$25,"error",0,1)/1000)</f>
        <v>0.99784025575499824</v>
      </c>
      <c r="AK159" s="47">
        <f>IF(ISBLANK($D159),"",AB159*_xlfn.XLOOKUP(Q159,DATA!$B$24:$B$25,DATA!$C$24:$C$25,"error",0,1)/1000)</f>
        <v>0</v>
      </c>
      <c r="AL159" s="47">
        <f t="shared" si="105"/>
        <v>6.4341187289874959</v>
      </c>
      <c r="AM159" s="47">
        <f t="shared" si="106"/>
        <v>4.2610117858486767</v>
      </c>
      <c r="AN159" s="47">
        <f t="shared" si="125"/>
        <v>1.0840718467719177</v>
      </c>
      <c r="AO159" s="47">
        <f t="shared" si="126"/>
        <v>0.38952471549570489</v>
      </c>
      <c r="AP159" s="47">
        <f t="shared" si="127"/>
        <v>0.16150329074212721</v>
      </c>
      <c r="AQ159" s="47">
        <f t="shared" si="128"/>
        <v>0.10114234018361146</v>
      </c>
      <c r="AR159" s="47">
        <f t="shared" si="129"/>
        <v>0</v>
      </c>
      <c r="AS159" s="47">
        <f t="shared" si="130"/>
        <v>0.65217034642144356</v>
      </c>
      <c r="AT159" s="47">
        <f t="shared" si="131"/>
        <v>0.43190150035047414</v>
      </c>
      <c r="AU159" s="47">
        <f t="shared" si="132"/>
        <v>5.8958804961183421E-2</v>
      </c>
      <c r="AV159" s="47">
        <f t="shared" si="133"/>
        <v>2.1184861314181524E-2</v>
      </c>
      <c r="AW159" s="47">
        <f t="shared" si="134"/>
        <v>8.7835885119685753E-3</v>
      </c>
      <c r="AX159" s="47">
        <f t="shared" si="135"/>
        <v>5.5007714903400123E-3</v>
      </c>
      <c r="AY159" s="47">
        <f t="shared" si="136"/>
        <v>0</v>
      </c>
      <c r="AZ159" s="47">
        <f t="shared" si="137"/>
        <v>3.5469221316490114E-2</v>
      </c>
      <c r="BA159" s="47">
        <f t="shared" si="138"/>
        <v>2.3489583644693307E-2</v>
      </c>
      <c r="BB159" s="23">
        <f>IF(V159&gt;0,J159*DATA!$C$4,0)</f>
        <v>48776</v>
      </c>
      <c r="BC159" s="23">
        <f>IF(X159&gt;0,N159*_xlfn.XLOOKUP(Burgas!O159,DATA!$B$5:$B$6,DATA!$C$5:$C$6,"error",0,1),0)</f>
        <v>9026.64</v>
      </c>
      <c r="BD159" s="23">
        <f>IF(Z159&gt;0,(L159-M159)*DATA!$C$7,"0,00 ")</f>
        <v>21105</v>
      </c>
      <c r="BE159" s="23">
        <f>IF(G159="basement",D159*DATA!$C$8,IF(G159="ground",0,"error"))</f>
        <v>0</v>
      </c>
      <c r="BF159" s="23">
        <f t="shared" si="139"/>
        <v>78907.64</v>
      </c>
      <c r="BG159" s="23">
        <v>1.48</v>
      </c>
      <c r="BH159" s="23">
        <v>2.4125000000000001</v>
      </c>
      <c r="BI159" s="23">
        <f t="shared" si="140"/>
        <v>0.56999999999999995</v>
      </c>
      <c r="BJ159" s="23">
        <v>2.33</v>
      </c>
      <c r="BK159" s="23">
        <f t="shared" si="141"/>
        <v>0.21630769230769231</v>
      </c>
      <c r="BL159" s="23">
        <f t="shared" si="142"/>
        <v>0.23928112965340181</v>
      </c>
      <c r="BM159" s="5">
        <v>1.1000000000000001</v>
      </c>
      <c r="BN159" s="5">
        <f t="shared" si="143"/>
        <v>0.56999999999999995</v>
      </c>
      <c r="BO159" s="50"/>
      <c r="BP159" s="48">
        <f t="shared" si="107"/>
        <v>3134.25</v>
      </c>
      <c r="BQ159" s="51">
        <f t="shared" si="108"/>
        <v>5</v>
      </c>
      <c r="BR159" s="47">
        <f t="shared" si="144"/>
        <v>1002.96</v>
      </c>
      <c r="BS159" s="46">
        <f t="shared" si="109"/>
        <v>17.5</v>
      </c>
      <c r="BT159" s="46">
        <f t="shared" si="145"/>
        <v>2507.4</v>
      </c>
      <c r="BU159" s="46">
        <f t="shared" si="110"/>
        <v>69.276593137500001</v>
      </c>
      <c r="BV159" s="46">
        <f t="shared" si="111"/>
        <v>44.384382060576925</v>
      </c>
      <c r="BW159" s="46">
        <f t="shared" si="112"/>
        <v>58.95587703697047</v>
      </c>
      <c r="BX159" s="46">
        <f t="shared" si="113"/>
        <v>62.813186887499995</v>
      </c>
      <c r="BY159" s="46">
        <f t="shared" si="114"/>
        <v>69.276593137500001</v>
      </c>
      <c r="BZ159" s="46">
        <f t="shared" si="98"/>
        <v>79834.345931655014</v>
      </c>
      <c r="CA159" s="46">
        <f t="shared" si="98"/>
        <v>51148.561886608855</v>
      </c>
      <c r="CB159" s="46">
        <f t="shared" si="98"/>
        <v>67940.75269740478</v>
      </c>
      <c r="CC159" s="46">
        <f t="shared" si="98"/>
        <v>72385.916569155001</v>
      </c>
      <c r="CD159" s="46">
        <f t="shared" si="98"/>
        <v>79834.345931655014</v>
      </c>
    </row>
    <row r="160" spans="1:82" s="54" customFormat="1" ht="15" customHeight="1" x14ac:dyDescent="0.35">
      <c r="A160" s="39">
        <v>157</v>
      </c>
      <c r="B160" s="40" t="s">
        <v>125</v>
      </c>
      <c r="C160" s="40" t="s">
        <v>282</v>
      </c>
      <c r="D160" s="41">
        <v>76.599999999999994</v>
      </c>
      <c r="E160" s="41">
        <f t="shared" si="115"/>
        <v>367.68</v>
      </c>
      <c r="F160" s="41">
        <v>35.200000000000003</v>
      </c>
      <c r="G160" s="42" t="s">
        <v>118</v>
      </c>
      <c r="H160" s="43">
        <v>6</v>
      </c>
      <c r="I160" s="44">
        <v>20.5</v>
      </c>
      <c r="J160" s="41">
        <f t="shared" si="116"/>
        <v>577.28</v>
      </c>
      <c r="K160" s="42" t="s">
        <v>120</v>
      </c>
      <c r="L160" s="44">
        <v>144.32</v>
      </c>
      <c r="M160" s="44">
        <v>36.1</v>
      </c>
      <c r="N160" s="41">
        <v>80.429999999999993</v>
      </c>
      <c r="O160" s="45" t="s">
        <v>69</v>
      </c>
      <c r="P160" s="45" t="s">
        <v>120</v>
      </c>
      <c r="Q160" s="45" t="s">
        <v>122</v>
      </c>
      <c r="R160" s="45" t="s">
        <v>864</v>
      </c>
      <c r="S160" s="46">
        <f t="shared" si="117"/>
        <v>51557.475773930004</v>
      </c>
      <c r="T160" s="46">
        <f t="shared" si="100"/>
        <v>140.22377005529265</v>
      </c>
      <c r="U160" s="47">
        <f t="shared" si="118"/>
        <v>29489.606086397693</v>
      </c>
      <c r="V160" s="47">
        <f t="shared" si="101"/>
        <v>22067.869687532311</v>
      </c>
      <c r="W160" s="47">
        <f t="shared" si="119"/>
        <v>46470.657003725828</v>
      </c>
      <c r="X160" s="47">
        <f t="shared" si="102"/>
        <v>5086.818770204176</v>
      </c>
      <c r="Y160" s="48">
        <f t="shared" si="120"/>
        <v>45828.484831430003</v>
      </c>
      <c r="Z160" s="47">
        <f t="shared" si="103"/>
        <v>5728.9909425000005</v>
      </c>
      <c r="AA160" s="48">
        <f t="shared" si="121"/>
        <v>51557.475773930004</v>
      </c>
      <c r="AB160" s="47">
        <f t="shared" si="104"/>
        <v>0</v>
      </c>
      <c r="AC160" s="47">
        <f t="shared" si="122"/>
        <v>32883.679400236491</v>
      </c>
      <c r="AD160" s="47">
        <f t="shared" si="123"/>
        <v>18673.796373693513</v>
      </c>
      <c r="AE160" s="47">
        <f t="shared" si="99"/>
        <v>50.788175515920123</v>
      </c>
      <c r="AF160" s="49">
        <f t="shared" si="124"/>
        <v>0.63780623288124771</v>
      </c>
      <c r="AG160" s="47">
        <f>IF(ISBLANK($D160),"",S160*_xlfn.XLOOKUP(Q160,DATA!$B$24:$B$25,DATA!$C$24:$C$25,"error",0,1)/1000)</f>
        <v>6.9069762641976524</v>
      </c>
      <c r="AH160" s="47">
        <f>IF(ISBLANK($D160),"",V160*_xlfn.XLOOKUP(Q160,DATA!$B$24:$B$25,DATA!$C$24:$C$25,"error",0,1)/1000)</f>
        <v>2.956355986114136</v>
      </c>
      <c r="AI160" s="47">
        <f>IF(ISBLANK($D160),"",X160*_xlfn.XLOOKUP(Q160,DATA!$B$24:$B$25,DATA!$C$24:$C$25,"error",0,1)/1000)</f>
        <v>0.68146347311753153</v>
      </c>
      <c r="AJ160" s="47">
        <f>IF(ISBLANK($D160),"",Z160*_xlfn.XLOOKUP(Q160,DATA!$B$24:$B$25,DATA!$C$24:$C$25,"error",0,1)/1000)</f>
        <v>0.76749305243643018</v>
      </c>
      <c r="AK160" s="47">
        <f>IF(ISBLANK($D160),"",AB160*_xlfn.XLOOKUP(Q160,DATA!$B$24:$B$25,DATA!$C$24:$C$25,"error",0,1)/1000)</f>
        <v>0</v>
      </c>
      <c r="AL160" s="47">
        <f t="shared" si="105"/>
        <v>4.4053125116680976</v>
      </c>
      <c r="AM160" s="47">
        <f t="shared" si="106"/>
        <v>2.5016637525295549</v>
      </c>
      <c r="AN160" s="47">
        <f t="shared" si="125"/>
        <v>0.70009977942314483</v>
      </c>
      <c r="AO160" s="47">
        <f t="shared" si="126"/>
        <v>0.29965995170756998</v>
      </c>
      <c r="AP160" s="47">
        <f t="shared" si="127"/>
        <v>6.9073992578709886E-2</v>
      </c>
      <c r="AQ160" s="47">
        <f t="shared" si="128"/>
        <v>7.7794058668588573E-2</v>
      </c>
      <c r="AR160" s="47">
        <f t="shared" si="129"/>
        <v>0</v>
      </c>
      <c r="AS160" s="47">
        <f t="shared" si="130"/>
        <v>0.4465280029548685</v>
      </c>
      <c r="AT160" s="47">
        <f t="shared" si="131"/>
        <v>0.25357177646827633</v>
      </c>
      <c r="AU160" s="47">
        <f t="shared" si="132"/>
        <v>3.8075932394415521E-2</v>
      </c>
      <c r="AV160" s="47">
        <f t="shared" si="133"/>
        <v>1.629743701952387E-2</v>
      </c>
      <c r="AW160" s="47">
        <f t="shared" si="134"/>
        <v>3.75668833063536E-3</v>
      </c>
      <c r="AX160" s="47">
        <f t="shared" si="135"/>
        <v>4.2309416537640015E-3</v>
      </c>
      <c r="AY160" s="47">
        <f t="shared" si="136"/>
        <v>0</v>
      </c>
      <c r="AZ160" s="47">
        <f t="shared" si="137"/>
        <v>2.4285067003923234E-2</v>
      </c>
      <c r="BA160" s="47">
        <f t="shared" si="138"/>
        <v>1.3790865390492287E-2</v>
      </c>
      <c r="BB160" s="23">
        <f>IF(V160&gt;0,J160*DATA!$C$4,0)</f>
        <v>37523.199999999997</v>
      </c>
      <c r="BC160" s="23">
        <f>IF(X160&gt;0,N160*_xlfn.XLOOKUP(Burgas!O160,DATA!$B$5:$B$6,DATA!$C$5:$C$6,"error",0,1),0)</f>
        <v>3860.6399999999994</v>
      </c>
      <c r="BD160" s="23">
        <f>IF(Z160&gt;0,(L160-M160)*DATA!$C$7,"0,00 ")</f>
        <v>16233</v>
      </c>
      <c r="BE160" s="23">
        <f>IF(G160="basement",D160*DATA!$C$8,IF(G160="ground",0,"error"))</f>
        <v>0</v>
      </c>
      <c r="BF160" s="23">
        <f t="shared" si="139"/>
        <v>57616.84</v>
      </c>
      <c r="BG160" s="23">
        <v>1.48</v>
      </c>
      <c r="BH160" s="23">
        <v>2.4122574833702886</v>
      </c>
      <c r="BI160" s="23">
        <f t="shared" si="140"/>
        <v>0.56999999999999995</v>
      </c>
      <c r="BJ160" s="23">
        <v>2.33</v>
      </c>
      <c r="BK160" s="23">
        <f t="shared" si="141"/>
        <v>0.21630769230769231</v>
      </c>
      <c r="BL160" s="23">
        <f t="shared" si="142"/>
        <v>0.23928112965340181</v>
      </c>
      <c r="BM160" s="5">
        <v>1.1000000000000001</v>
      </c>
      <c r="BN160" s="5">
        <f t="shared" si="143"/>
        <v>0.56999999999999995</v>
      </c>
      <c r="BO160" s="50"/>
      <c r="BP160" s="48">
        <f t="shared" si="107"/>
        <v>1570.3</v>
      </c>
      <c r="BQ160" s="51">
        <f t="shared" si="108"/>
        <v>6</v>
      </c>
      <c r="BR160" s="47">
        <f t="shared" si="144"/>
        <v>502.49599999999998</v>
      </c>
      <c r="BS160" s="46">
        <f t="shared" si="109"/>
        <v>20.5</v>
      </c>
      <c r="BT160" s="46">
        <f t="shared" si="145"/>
        <v>1256.24</v>
      </c>
      <c r="BU160" s="46">
        <f t="shared" si="110"/>
        <v>44.739218825000002</v>
      </c>
      <c r="BV160" s="46">
        <f t="shared" si="111"/>
        <v>25.589731071153846</v>
      </c>
      <c r="BW160" s="46">
        <f t="shared" si="112"/>
        <v>40.325110208023105</v>
      </c>
      <c r="BX160" s="46">
        <f t="shared" si="113"/>
        <v>39.767862575000002</v>
      </c>
      <c r="BY160" s="46">
        <f t="shared" si="114"/>
        <v>44.739218825000002</v>
      </c>
      <c r="BZ160" s="46">
        <f t="shared" si="98"/>
        <v>51557.475773930004</v>
      </c>
      <c r="CA160" s="46">
        <f t="shared" si="98"/>
        <v>29489.606086397693</v>
      </c>
      <c r="CB160" s="46">
        <f t="shared" si="98"/>
        <v>46470.657003725828</v>
      </c>
      <c r="CC160" s="46">
        <f t="shared" si="98"/>
        <v>45828.484831430003</v>
      </c>
      <c r="CD160" s="46">
        <f t="shared" si="98"/>
        <v>51557.475773930004</v>
      </c>
    </row>
    <row r="161" spans="1:82" s="54" customFormat="1" ht="15" customHeight="1" x14ac:dyDescent="0.35">
      <c r="A161" s="39">
        <v>158</v>
      </c>
      <c r="B161" s="40" t="s">
        <v>125</v>
      </c>
      <c r="C161" s="40" t="s">
        <v>283</v>
      </c>
      <c r="D161" s="41">
        <v>127.5</v>
      </c>
      <c r="E161" s="41">
        <f t="shared" si="115"/>
        <v>510</v>
      </c>
      <c r="F161" s="41">
        <v>47</v>
      </c>
      <c r="G161" s="42" t="s">
        <v>118</v>
      </c>
      <c r="H161" s="43">
        <v>5</v>
      </c>
      <c r="I161" s="44">
        <v>17.5</v>
      </c>
      <c r="J161" s="41">
        <f t="shared" si="116"/>
        <v>658</v>
      </c>
      <c r="K161" s="42" t="s">
        <v>121</v>
      </c>
      <c r="L161" s="44">
        <v>164.5</v>
      </c>
      <c r="M161" s="44">
        <v>164.5</v>
      </c>
      <c r="N161" s="41">
        <v>133.875</v>
      </c>
      <c r="O161" s="45" t="s">
        <v>69</v>
      </c>
      <c r="P161" s="45" t="s">
        <v>121</v>
      </c>
      <c r="Q161" s="45" t="s">
        <v>122</v>
      </c>
      <c r="R161" s="45" t="s">
        <v>864</v>
      </c>
      <c r="S161" s="46">
        <f t="shared" si="117"/>
        <v>25075.289835750005</v>
      </c>
      <c r="T161" s="46">
        <f t="shared" si="100"/>
        <v>49.167234972058836</v>
      </c>
      <c r="U161" s="47">
        <f t="shared" si="118"/>
        <v>25075.289835750005</v>
      </c>
      <c r="V161" s="47">
        <f t="shared" si="101"/>
        <v>0</v>
      </c>
      <c r="W161" s="47">
        <f t="shared" si="119"/>
        <v>24672.530327650689</v>
      </c>
      <c r="X161" s="47">
        <f t="shared" si="102"/>
        <v>402.75950809931601</v>
      </c>
      <c r="Y161" s="48">
        <f t="shared" si="120"/>
        <v>25075.289835750005</v>
      </c>
      <c r="Z161" s="47">
        <f t="shared" si="103"/>
        <v>0</v>
      </c>
      <c r="AA161" s="48">
        <f t="shared" si="121"/>
        <v>25075.289835750005</v>
      </c>
      <c r="AB161" s="47">
        <f t="shared" si="104"/>
        <v>0</v>
      </c>
      <c r="AC161" s="47">
        <f t="shared" si="122"/>
        <v>402.75950809931601</v>
      </c>
      <c r="AD161" s="47">
        <f t="shared" si="123"/>
        <v>24672.530327650689</v>
      </c>
      <c r="AE161" s="47">
        <f t="shared" si="99"/>
        <v>48.377510446373904</v>
      </c>
      <c r="AF161" s="49">
        <f t="shared" si="124"/>
        <v>1.6062008085948376E-2</v>
      </c>
      <c r="AG161" s="47">
        <f>IF(ISBLANK($D161),"",S161*_xlfn.XLOOKUP(Q161,DATA!$B$24:$B$25,DATA!$C$24:$C$25,"error",0,1)/1000)</f>
        <v>3.3592496357429811</v>
      </c>
      <c r="AH161" s="47">
        <f>IF(ISBLANK($D161),"",V161*_xlfn.XLOOKUP(Q161,DATA!$B$24:$B$25,DATA!$C$24:$C$25,"error",0,1)/1000)</f>
        <v>0</v>
      </c>
      <c r="AI161" s="47">
        <f>IF(ISBLANK($D161),"",X161*_xlfn.XLOOKUP(Q161,DATA!$B$24:$B$25,DATA!$C$24:$C$25,"error",0,1)/1000)</f>
        <v>5.395629481202293E-2</v>
      </c>
      <c r="AJ161" s="47">
        <f>IF(ISBLANK($D161),"",Z161*_xlfn.XLOOKUP(Q161,DATA!$B$24:$B$25,DATA!$C$24:$C$25,"error",0,1)/1000)</f>
        <v>0</v>
      </c>
      <c r="AK161" s="47">
        <f>IF(ISBLANK($D161),"",AB161*_xlfn.XLOOKUP(Q161,DATA!$B$24:$B$25,DATA!$C$24:$C$25,"error",0,1)/1000)</f>
        <v>0</v>
      </c>
      <c r="AL161" s="47">
        <f t="shared" si="105"/>
        <v>5.395629481202293E-2</v>
      </c>
      <c r="AM161" s="47">
        <f t="shared" si="106"/>
        <v>3.3052933409309579</v>
      </c>
      <c r="AN161" s="47">
        <f t="shared" si="125"/>
        <v>0.3404977574921691</v>
      </c>
      <c r="AO161" s="47">
        <f t="shared" si="126"/>
        <v>0</v>
      </c>
      <c r="AP161" s="47">
        <f t="shared" si="127"/>
        <v>5.4690777340865139E-3</v>
      </c>
      <c r="AQ161" s="47">
        <f t="shared" si="128"/>
        <v>0</v>
      </c>
      <c r="AR161" s="47">
        <f t="shared" si="129"/>
        <v>0</v>
      </c>
      <c r="AS161" s="47">
        <f t="shared" si="130"/>
        <v>5.4690777340865139E-3</v>
      </c>
      <c r="AT161" s="47">
        <f t="shared" si="131"/>
        <v>0.33502867975808259</v>
      </c>
      <c r="AU161" s="47">
        <f t="shared" si="132"/>
        <v>1.8518459762127612E-2</v>
      </c>
      <c r="AV161" s="47">
        <f t="shared" si="133"/>
        <v>0</v>
      </c>
      <c r="AW161" s="47">
        <f t="shared" si="134"/>
        <v>2.9744365043860352E-4</v>
      </c>
      <c r="AX161" s="47">
        <f t="shared" si="135"/>
        <v>0</v>
      </c>
      <c r="AY161" s="47">
        <f t="shared" si="136"/>
        <v>0</v>
      </c>
      <c r="AZ161" s="47">
        <f t="shared" si="137"/>
        <v>2.9744365043860352E-4</v>
      </c>
      <c r="BA161" s="47">
        <f t="shared" si="138"/>
        <v>1.8221016111689008E-2</v>
      </c>
      <c r="BB161" s="23">
        <f>IF(V161&gt;0,J161*DATA!$C$4,0)</f>
        <v>0</v>
      </c>
      <c r="BC161" s="23">
        <f>IF(X161&gt;0,N161*_xlfn.XLOOKUP(Burgas!O161,DATA!$B$5:$B$6,DATA!$C$5:$C$6,"error",0,1),0)</f>
        <v>6426</v>
      </c>
      <c r="BD161" s="23" t="str">
        <f>IF(Z161&gt;0,(L161-M161)*DATA!$C$7,"0,00 ")</f>
        <v xml:space="preserve">0,00 </v>
      </c>
      <c r="BE161" s="23">
        <f>IF(G161="basement",D161*DATA!$C$8,IF(G161="ground",0,"error"))</f>
        <v>0</v>
      </c>
      <c r="BF161" s="23">
        <f t="shared" si="139"/>
        <v>6426</v>
      </c>
      <c r="BG161" s="23">
        <v>0.25</v>
      </c>
      <c r="BH161" s="23">
        <v>1.1000000000000001</v>
      </c>
      <c r="BI161" s="23">
        <f t="shared" si="140"/>
        <v>0.56999999999999995</v>
      </c>
      <c r="BJ161" s="23">
        <v>0.22</v>
      </c>
      <c r="BK161" s="23">
        <f t="shared" si="141"/>
        <v>0.25</v>
      </c>
      <c r="BL161" s="23">
        <f t="shared" si="142"/>
        <v>0.12054794520547943</v>
      </c>
      <c r="BM161" s="5">
        <v>1.1000000000000001</v>
      </c>
      <c r="BN161" s="5">
        <f t="shared" si="143"/>
        <v>0.56999999999999995</v>
      </c>
      <c r="BO161" s="50"/>
      <c r="BP161" s="48">
        <f t="shared" si="107"/>
        <v>2231.25</v>
      </c>
      <c r="BQ161" s="51">
        <f t="shared" si="108"/>
        <v>5</v>
      </c>
      <c r="BR161" s="47">
        <f t="shared" si="144"/>
        <v>714</v>
      </c>
      <c r="BS161" s="46">
        <f t="shared" si="109"/>
        <v>17.5</v>
      </c>
      <c r="BT161" s="46">
        <f t="shared" si="145"/>
        <v>1785</v>
      </c>
      <c r="BU161" s="46">
        <f t="shared" si="110"/>
        <v>21.759189375000002</v>
      </c>
      <c r="BV161" s="46">
        <f t="shared" si="111"/>
        <v>21.759189375000002</v>
      </c>
      <c r="BW161" s="46">
        <f t="shared" si="112"/>
        <v>21.409693099315071</v>
      </c>
      <c r="BX161" s="46">
        <f t="shared" si="113"/>
        <v>21.759189375000002</v>
      </c>
      <c r="BY161" s="46">
        <f t="shared" si="114"/>
        <v>21.759189375000002</v>
      </c>
      <c r="BZ161" s="46">
        <f t="shared" si="98"/>
        <v>25075.289835750005</v>
      </c>
      <c r="CA161" s="46">
        <f t="shared" si="98"/>
        <v>25075.289835750005</v>
      </c>
      <c r="CB161" s="46">
        <f t="shared" si="98"/>
        <v>24672.530327650689</v>
      </c>
      <c r="CC161" s="46">
        <f t="shared" si="98"/>
        <v>25075.289835750005</v>
      </c>
      <c r="CD161" s="46">
        <f t="shared" si="98"/>
        <v>25075.289835750005</v>
      </c>
    </row>
    <row r="162" spans="1:82" s="54" customFormat="1" ht="15" customHeight="1" x14ac:dyDescent="0.35">
      <c r="A162" s="39">
        <v>159</v>
      </c>
      <c r="B162" s="40" t="s">
        <v>125</v>
      </c>
      <c r="C162" s="40" t="s">
        <v>284</v>
      </c>
      <c r="D162" s="41">
        <v>65.099999999999994</v>
      </c>
      <c r="E162" s="41">
        <f t="shared" si="115"/>
        <v>312.48</v>
      </c>
      <c r="F162" s="41">
        <v>33.4</v>
      </c>
      <c r="G162" s="42" t="s">
        <v>118</v>
      </c>
      <c r="H162" s="43">
        <v>6</v>
      </c>
      <c r="I162" s="44">
        <v>20.5</v>
      </c>
      <c r="J162" s="41">
        <f t="shared" si="116"/>
        <v>547.76</v>
      </c>
      <c r="K162" s="42" t="s">
        <v>120</v>
      </c>
      <c r="L162" s="44">
        <v>136.94</v>
      </c>
      <c r="M162" s="44">
        <v>116.4</v>
      </c>
      <c r="N162" s="41">
        <v>68.355000000000004</v>
      </c>
      <c r="O162" s="45" t="s">
        <v>69</v>
      </c>
      <c r="P162" s="45" t="s">
        <v>120</v>
      </c>
      <c r="Q162" s="45" t="s">
        <v>122</v>
      </c>
      <c r="R162" s="45" t="s">
        <v>864</v>
      </c>
      <c r="S162" s="46">
        <f t="shared" si="117"/>
        <v>43069.515708555009</v>
      </c>
      <c r="T162" s="46">
        <f t="shared" si="100"/>
        <v>137.83127146875003</v>
      </c>
      <c r="U162" s="47">
        <f t="shared" si="118"/>
        <v>22130.116630044238</v>
      </c>
      <c r="V162" s="47">
        <f t="shared" si="101"/>
        <v>20939.399078510771</v>
      </c>
      <c r="W162" s="47">
        <f t="shared" si="119"/>
        <v>38746.383829438928</v>
      </c>
      <c r="X162" s="47">
        <f t="shared" si="102"/>
        <v>4323.1318791160811</v>
      </c>
      <c r="Y162" s="48">
        <f t="shared" si="120"/>
        <v>41982.161486055003</v>
      </c>
      <c r="Z162" s="47">
        <f t="shared" si="103"/>
        <v>1087.3542225000056</v>
      </c>
      <c r="AA162" s="48">
        <f t="shared" si="121"/>
        <v>43069.515708555009</v>
      </c>
      <c r="AB162" s="47">
        <f t="shared" si="104"/>
        <v>0</v>
      </c>
      <c r="AC162" s="47">
        <f t="shared" si="122"/>
        <v>26349.885180126857</v>
      </c>
      <c r="AD162" s="47">
        <f t="shared" si="123"/>
        <v>16719.630528428152</v>
      </c>
      <c r="AE162" s="47">
        <f t="shared" si="99"/>
        <v>53.506242090463871</v>
      </c>
      <c r="AF162" s="49">
        <f t="shared" si="124"/>
        <v>0.61179896608154594</v>
      </c>
      <c r="AG162" s="47">
        <f>IF(ISBLANK($D162),"",S162*_xlfn.XLOOKUP(Q162,DATA!$B$24:$B$25,DATA!$C$24:$C$25,"error",0,1)/1000)</f>
        <v>5.769873684543299</v>
      </c>
      <c r="AH162" s="47">
        <f>IF(ISBLANK($D162),"",V162*_xlfn.XLOOKUP(Q162,DATA!$B$24:$B$25,DATA!$C$24:$C$25,"error",0,1)/1000)</f>
        <v>2.8051786913696635</v>
      </c>
      <c r="AI162" s="47">
        <f>IF(ISBLANK($D162),"",X162*_xlfn.XLOOKUP(Q162,DATA!$B$24:$B$25,DATA!$C$24:$C$25,"error",0,1)/1000)</f>
        <v>0.57915498825001688</v>
      </c>
      <c r="AJ162" s="47">
        <f>IF(ISBLANK($D162),"",Z162*_xlfn.XLOOKUP(Q162,DATA!$B$24:$B$25,DATA!$C$24:$C$25,"error",0,1)/1000)</f>
        <v>0.14566907500503007</v>
      </c>
      <c r="AK162" s="47">
        <f>IF(ISBLANK($D162),"",AB162*_xlfn.XLOOKUP(Q162,DATA!$B$24:$B$25,DATA!$C$24:$C$25,"error",0,1)/1000)</f>
        <v>0</v>
      </c>
      <c r="AL162" s="47">
        <f t="shared" si="105"/>
        <v>3.5300027546247104</v>
      </c>
      <c r="AM162" s="47">
        <f t="shared" si="106"/>
        <v>2.2398709299185886</v>
      </c>
      <c r="AN162" s="47">
        <f t="shared" si="125"/>
        <v>0.58484163537478395</v>
      </c>
      <c r="AO162" s="47">
        <f t="shared" si="126"/>
        <v>0.28433643144979653</v>
      </c>
      <c r="AP162" s="47">
        <f t="shared" si="127"/>
        <v>5.8703876199399659E-2</v>
      </c>
      <c r="AQ162" s="47">
        <f t="shared" si="128"/>
        <v>1.4765200194537215E-2</v>
      </c>
      <c r="AR162" s="47">
        <f t="shared" si="129"/>
        <v>0</v>
      </c>
      <c r="AS162" s="47">
        <f t="shared" si="130"/>
        <v>0.35780550784373338</v>
      </c>
      <c r="AT162" s="47">
        <f t="shared" si="131"/>
        <v>0.22703612753105057</v>
      </c>
      <c r="AU162" s="47">
        <f t="shared" si="132"/>
        <v>3.1807452629563721E-2</v>
      </c>
      <c r="AV162" s="47">
        <f t="shared" si="133"/>
        <v>1.5464045353752761E-2</v>
      </c>
      <c r="AW162" s="47">
        <f t="shared" si="134"/>
        <v>3.1926946517540715E-3</v>
      </c>
      <c r="AX162" s="47">
        <f t="shared" si="135"/>
        <v>8.0302662694800445E-4</v>
      </c>
      <c r="AY162" s="47">
        <f t="shared" si="136"/>
        <v>0</v>
      </c>
      <c r="AZ162" s="47">
        <f t="shared" si="137"/>
        <v>1.9459766632454838E-2</v>
      </c>
      <c r="BA162" s="47">
        <f t="shared" si="138"/>
        <v>1.2347685997108882E-2</v>
      </c>
      <c r="BB162" s="23">
        <f>IF(V162&gt;0,J162*DATA!$C$4,0)</f>
        <v>35604.400000000001</v>
      </c>
      <c r="BC162" s="23">
        <f>IF(X162&gt;0,N162*_xlfn.XLOOKUP(Burgas!O162,DATA!$B$5:$B$6,DATA!$C$5:$C$6,"error",0,1),0)</f>
        <v>3281.04</v>
      </c>
      <c r="BD162" s="23">
        <f>IF(Z162&gt;0,(L162-M162)*DATA!$C$7,"0,00 ")</f>
        <v>3080.9999999999986</v>
      </c>
      <c r="BE162" s="23">
        <f>IF(G162="basement",D162*DATA!$C$8,IF(G162="ground",0,"error"))</f>
        <v>0</v>
      </c>
      <c r="BF162" s="23">
        <f t="shared" si="139"/>
        <v>41966.44</v>
      </c>
      <c r="BG162" s="23">
        <v>1.48</v>
      </c>
      <c r="BH162" s="23">
        <v>1.36248722068059</v>
      </c>
      <c r="BI162" s="23">
        <f t="shared" si="140"/>
        <v>0.56999999999999995</v>
      </c>
      <c r="BJ162" s="23">
        <v>2.33</v>
      </c>
      <c r="BK162" s="23">
        <f t="shared" si="141"/>
        <v>0.21630769230769231</v>
      </c>
      <c r="BL162" s="23">
        <f t="shared" si="142"/>
        <v>0.23928112965340181</v>
      </c>
      <c r="BM162" s="5">
        <v>1.1000000000000001</v>
      </c>
      <c r="BN162" s="5">
        <f t="shared" si="143"/>
        <v>0.56999999999999995</v>
      </c>
      <c r="BO162" s="50"/>
      <c r="BP162" s="48">
        <f t="shared" si="107"/>
        <v>1334.55</v>
      </c>
      <c r="BQ162" s="51">
        <f t="shared" si="108"/>
        <v>6</v>
      </c>
      <c r="BR162" s="47">
        <f t="shared" si="144"/>
        <v>427.05599999999998</v>
      </c>
      <c r="BS162" s="46">
        <f t="shared" si="109"/>
        <v>20.5</v>
      </c>
      <c r="BT162" s="46">
        <f t="shared" si="145"/>
        <v>1067.6400000000001</v>
      </c>
      <c r="BU162" s="46">
        <f t="shared" si="110"/>
        <v>37.373755387500005</v>
      </c>
      <c r="BV162" s="46">
        <f t="shared" si="111"/>
        <v>19.203502802884621</v>
      </c>
      <c r="BW162" s="46">
        <f t="shared" si="112"/>
        <v>33.622339317458284</v>
      </c>
      <c r="BX162" s="46">
        <f t="shared" si="113"/>
        <v>36.430199137499997</v>
      </c>
      <c r="BY162" s="46">
        <f t="shared" si="114"/>
        <v>37.373755387500005</v>
      </c>
      <c r="BZ162" s="46">
        <f t="shared" si="98"/>
        <v>43069.515708555009</v>
      </c>
      <c r="CA162" s="46">
        <f t="shared" si="98"/>
        <v>22130.116630044238</v>
      </c>
      <c r="CB162" s="46">
        <f t="shared" si="98"/>
        <v>38746.383829438928</v>
      </c>
      <c r="CC162" s="46">
        <f t="shared" si="98"/>
        <v>41982.161486055003</v>
      </c>
      <c r="CD162" s="46">
        <f t="shared" si="98"/>
        <v>43069.515708555009</v>
      </c>
    </row>
    <row r="163" spans="1:82" s="54" customFormat="1" ht="15" customHeight="1" x14ac:dyDescent="0.35">
      <c r="A163" s="39">
        <v>160</v>
      </c>
      <c r="B163" s="40" t="s">
        <v>125</v>
      </c>
      <c r="C163" s="40" t="s">
        <v>285</v>
      </c>
      <c r="D163" s="41">
        <v>139.4</v>
      </c>
      <c r="E163" s="41">
        <f t="shared" si="115"/>
        <v>669.12000000000012</v>
      </c>
      <c r="F163" s="41">
        <v>53.6</v>
      </c>
      <c r="G163" s="42" t="s">
        <v>118</v>
      </c>
      <c r="H163" s="43">
        <v>6</v>
      </c>
      <c r="I163" s="44">
        <v>20.5</v>
      </c>
      <c r="J163" s="41">
        <f t="shared" si="116"/>
        <v>879.04</v>
      </c>
      <c r="K163" s="42" t="s">
        <v>121</v>
      </c>
      <c r="L163" s="44">
        <v>219.76</v>
      </c>
      <c r="M163" s="44">
        <v>219.76</v>
      </c>
      <c r="N163" s="41">
        <v>146.37</v>
      </c>
      <c r="O163" s="45" t="s">
        <v>69</v>
      </c>
      <c r="P163" s="45" t="s">
        <v>121</v>
      </c>
      <c r="Q163" s="45" t="s">
        <v>122</v>
      </c>
      <c r="R163" s="45" t="s">
        <v>864</v>
      </c>
      <c r="S163" s="46">
        <f t="shared" si="117"/>
        <v>32244.767439220006</v>
      </c>
      <c r="T163" s="46">
        <f t="shared" si="100"/>
        <v>48.189812648284317</v>
      </c>
      <c r="U163" s="47">
        <f t="shared" si="118"/>
        <v>32244.767439220006</v>
      </c>
      <c r="V163" s="47">
        <f t="shared" si="101"/>
        <v>0</v>
      </c>
      <c r="W163" s="47">
        <f t="shared" si="119"/>
        <v>31804.417043698089</v>
      </c>
      <c r="X163" s="47">
        <f t="shared" si="102"/>
        <v>440.35039552191665</v>
      </c>
      <c r="Y163" s="48">
        <f t="shared" si="120"/>
        <v>32244.767439220006</v>
      </c>
      <c r="Z163" s="47">
        <f t="shared" si="103"/>
        <v>0</v>
      </c>
      <c r="AA163" s="48">
        <f t="shared" si="121"/>
        <v>32244.767439220006</v>
      </c>
      <c r="AB163" s="47">
        <f t="shared" si="104"/>
        <v>0</v>
      </c>
      <c r="AC163" s="47">
        <f t="shared" si="122"/>
        <v>440.35039552191665</v>
      </c>
      <c r="AD163" s="47">
        <f t="shared" si="123"/>
        <v>31804.417043698089</v>
      </c>
      <c r="AE163" s="47">
        <f t="shared" si="99"/>
        <v>47.531708876880209</v>
      </c>
      <c r="AF163" s="49">
        <f t="shared" si="124"/>
        <v>1.3656491595169906E-2</v>
      </c>
      <c r="AG163" s="47">
        <f>IF(ISBLANK($D163),"",S163*_xlfn.XLOOKUP(Q163,DATA!$B$24:$B$25,DATA!$C$24:$C$25,"error",0,1)/1000)</f>
        <v>4.319719691550163</v>
      </c>
      <c r="AH163" s="47">
        <f>IF(ISBLANK($D163),"",V163*_xlfn.XLOOKUP(Q163,DATA!$B$24:$B$25,DATA!$C$24:$C$25,"error",0,1)/1000)</f>
        <v>0</v>
      </c>
      <c r="AI163" s="47">
        <f>IF(ISBLANK($D163),"",X163*_xlfn.XLOOKUP(Q163,DATA!$B$24:$B$25,DATA!$C$24:$C$25,"error",0,1)/1000)</f>
        <v>5.8992215661144785E-2</v>
      </c>
      <c r="AJ163" s="47">
        <f>IF(ISBLANK($D163),"",Z163*_xlfn.XLOOKUP(Q163,DATA!$B$24:$B$25,DATA!$C$24:$C$25,"error",0,1)/1000)</f>
        <v>0</v>
      </c>
      <c r="AK163" s="47">
        <f>IF(ISBLANK($D163),"",AB163*_xlfn.XLOOKUP(Q163,DATA!$B$24:$B$25,DATA!$C$24:$C$25,"error",0,1)/1000)</f>
        <v>0</v>
      </c>
      <c r="AL163" s="47">
        <f t="shared" si="105"/>
        <v>5.8992215661144785E-2</v>
      </c>
      <c r="AM163" s="47">
        <f t="shared" si="106"/>
        <v>4.2607274758890181</v>
      </c>
      <c r="AN163" s="47">
        <f t="shared" si="125"/>
        <v>0.43785220732554431</v>
      </c>
      <c r="AO163" s="47">
        <f t="shared" si="126"/>
        <v>0</v>
      </c>
      <c r="AP163" s="47">
        <f t="shared" si="127"/>
        <v>5.9795249892678924E-3</v>
      </c>
      <c r="AQ163" s="47">
        <f t="shared" si="128"/>
        <v>0</v>
      </c>
      <c r="AR163" s="47">
        <f t="shared" si="129"/>
        <v>0</v>
      </c>
      <c r="AS163" s="47">
        <f t="shared" si="130"/>
        <v>5.9795249892678924E-3</v>
      </c>
      <c r="AT163" s="47">
        <f t="shared" si="131"/>
        <v>0.4318726823362764</v>
      </c>
      <c r="AU163" s="47">
        <f t="shared" si="132"/>
        <v>2.381322139339883E-2</v>
      </c>
      <c r="AV163" s="47">
        <f t="shared" si="133"/>
        <v>0</v>
      </c>
      <c r="AW163" s="47">
        <f t="shared" si="134"/>
        <v>3.2520505781287164E-4</v>
      </c>
      <c r="AX163" s="47">
        <f t="shared" si="135"/>
        <v>0</v>
      </c>
      <c r="AY163" s="47">
        <f t="shared" si="136"/>
        <v>0</v>
      </c>
      <c r="AZ163" s="47">
        <f t="shared" si="137"/>
        <v>3.2520505781287164E-4</v>
      </c>
      <c r="BA163" s="47">
        <f t="shared" si="138"/>
        <v>2.3488016335585959E-2</v>
      </c>
      <c r="BB163" s="23">
        <f>IF(V163&gt;0,J163*DATA!$C$4,0)</f>
        <v>0</v>
      </c>
      <c r="BC163" s="23">
        <f>IF(X163&gt;0,N163*_xlfn.XLOOKUP(Burgas!O163,DATA!$B$5:$B$6,DATA!$C$5:$C$6,"error",0,1),0)</f>
        <v>7025.76</v>
      </c>
      <c r="BD163" s="23" t="str">
        <f>IF(Z163&gt;0,(L163-M163)*DATA!$C$7,"0,00 ")</f>
        <v xml:space="preserve">0,00 </v>
      </c>
      <c r="BE163" s="23">
        <f>IF(G163="basement",D163*DATA!$C$8,IF(G163="ground",0,"error"))</f>
        <v>0</v>
      </c>
      <c r="BF163" s="23">
        <f t="shared" si="139"/>
        <v>7025.76</v>
      </c>
      <c r="BG163" s="23">
        <v>0.25</v>
      </c>
      <c r="BH163" s="23">
        <v>1.1000000000000001</v>
      </c>
      <c r="BI163" s="23">
        <f t="shared" si="140"/>
        <v>0.56999999999999995</v>
      </c>
      <c r="BJ163" s="23">
        <v>0.22</v>
      </c>
      <c r="BK163" s="23">
        <f t="shared" si="141"/>
        <v>0.25</v>
      </c>
      <c r="BL163" s="23">
        <f t="shared" si="142"/>
        <v>0.12054794520547943</v>
      </c>
      <c r="BM163" s="5">
        <v>1.1000000000000001</v>
      </c>
      <c r="BN163" s="5">
        <f t="shared" si="143"/>
        <v>0.56999999999999995</v>
      </c>
      <c r="BO163" s="50"/>
      <c r="BP163" s="48">
        <f t="shared" si="107"/>
        <v>2857.7000000000003</v>
      </c>
      <c r="BQ163" s="51">
        <f t="shared" si="108"/>
        <v>6</v>
      </c>
      <c r="BR163" s="47">
        <f t="shared" si="144"/>
        <v>914.46400000000006</v>
      </c>
      <c r="BS163" s="46">
        <f t="shared" si="109"/>
        <v>20.5</v>
      </c>
      <c r="BT163" s="46">
        <f t="shared" si="145"/>
        <v>2286.1600000000003</v>
      </c>
      <c r="BU163" s="46">
        <f t="shared" si="110"/>
        <v>27.980534050000003</v>
      </c>
      <c r="BV163" s="46">
        <f t="shared" si="111"/>
        <v>27.980534050000003</v>
      </c>
      <c r="BW163" s="46">
        <f t="shared" si="112"/>
        <v>27.598418121917813</v>
      </c>
      <c r="BX163" s="46">
        <f t="shared" si="113"/>
        <v>27.980534050000003</v>
      </c>
      <c r="BY163" s="46">
        <f t="shared" si="114"/>
        <v>27.980534050000003</v>
      </c>
      <c r="BZ163" s="46">
        <f t="shared" si="98"/>
        <v>32244.767439220006</v>
      </c>
      <c r="CA163" s="46">
        <f t="shared" si="98"/>
        <v>32244.767439220006</v>
      </c>
      <c r="CB163" s="46">
        <f t="shared" si="98"/>
        <v>31804.417043698089</v>
      </c>
      <c r="CC163" s="46">
        <f t="shared" si="98"/>
        <v>32244.767439220006</v>
      </c>
      <c r="CD163" s="46">
        <f t="shared" si="98"/>
        <v>32244.767439220006</v>
      </c>
    </row>
    <row r="164" spans="1:82" s="54" customFormat="1" ht="15" customHeight="1" x14ac:dyDescent="0.35">
      <c r="A164" s="39">
        <v>161</v>
      </c>
      <c r="B164" s="40" t="s">
        <v>125</v>
      </c>
      <c r="C164" s="40" t="s">
        <v>286</v>
      </c>
      <c r="D164" s="41">
        <v>243.2</v>
      </c>
      <c r="E164" s="41">
        <f t="shared" si="115"/>
        <v>1167.3600000000001</v>
      </c>
      <c r="F164" s="41">
        <v>64.400000000000006</v>
      </c>
      <c r="G164" s="42" t="s">
        <v>118</v>
      </c>
      <c r="H164" s="43">
        <v>6</v>
      </c>
      <c r="I164" s="44">
        <v>20.5</v>
      </c>
      <c r="J164" s="41">
        <f t="shared" si="116"/>
        <v>1056.1600000000001</v>
      </c>
      <c r="K164" s="42" t="s">
        <v>121</v>
      </c>
      <c r="L164" s="44">
        <v>264.04000000000002</v>
      </c>
      <c r="M164" s="44">
        <v>264.04000000000002</v>
      </c>
      <c r="N164" s="41">
        <v>255.35999999999999</v>
      </c>
      <c r="O164" s="45" t="s">
        <v>69</v>
      </c>
      <c r="P164" s="45" t="s">
        <v>121</v>
      </c>
      <c r="Q164" s="45" t="s">
        <v>122</v>
      </c>
      <c r="R164" s="45" t="s">
        <v>864</v>
      </c>
      <c r="S164" s="46">
        <f t="shared" si="117"/>
        <v>48672.539838160003</v>
      </c>
      <c r="T164" s="46">
        <f t="shared" si="100"/>
        <v>41.69454139096765</v>
      </c>
      <c r="U164" s="47">
        <f t="shared" si="118"/>
        <v>48672.539838160003</v>
      </c>
      <c r="V164" s="47">
        <f t="shared" si="101"/>
        <v>0</v>
      </c>
      <c r="W164" s="47">
        <f t="shared" si="119"/>
        <v>47904.295819573708</v>
      </c>
      <c r="X164" s="47">
        <f t="shared" si="102"/>
        <v>768.24401858629426</v>
      </c>
      <c r="Y164" s="48">
        <f t="shared" si="120"/>
        <v>48672.539838160003</v>
      </c>
      <c r="Z164" s="47">
        <f t="shared" si="103"/>
        <v>0</v>
      </c>
      <c r="AA164" s="48">
        <f t="shared" si="121"/>
        <v>48672.539838160003</v>
      </c>
      <c r="AB164" s="47">
        <f t="shared" si="104"/>
        <v>0</v>
      </c>
      <c r="AC164" s="47">
        <f t="shared" si="122"/>
        <v>768.24401858629426</v>
      </c>
      <c r="AD164" s="47">
        <f t="shared" si="123"/>
        <v>47904.295819573708</v>
      </c>
      <c r="AE164" s="47">
        <f t="shared" si="99"/>
        <v>41.03643761956355</v>
      </c>
      <c r="AF164" s="49">
        <f t="shared" si="124"/>
        <v>1.5783931168185661E-2</v>
      </c>
      <c r="AG164" s="47">
        <f>IF(ISBLANK($D164),"",S164*_xlfn.XLOOKUP(Q164,DATA!$B$24:$B$25,DATA!$C$24:$C$25,"error",0,1)/1000)</f>
        <v>6.5204913998209149</v>
      </c>
      <c r="AH164" s="47">
        <f>IF(ISBLANK($D164),"",V164*_xlfn.XLOOKUP(Q164,DATA!$B$24:$B$25,DATA!$C$24:$C$25,"error",0,1)/1000)</f>
        <v>0</v>
      </c>
      <c r="AI164" s="47">
        <f>IF(ISBLANK($D164),"",X164*_xlfn.XLOOKUP(Q164,DATA!$B$24:$B$25,DATA!$C$24:$C$25,"error",0,1)/1000)</f>
        <v>0.1029189874375202</v>
      </c>
      <c r="AJ164" s="47">
        <f>IF(ISBLANK($D164),"",Z164*_xlfn.XLOOKUP(Q164,DATA!$B$24:$B$25,DATA!$C$24:$C$25,"error",0,1)/1000)</f>
        <v>0</v>
      </c>
      <c r="AK164" s="47">
        <f>IF(ISBLANK($D164),"",AB164*_xlfn.XLOOKUP(Q164,DATA!$B$24:$B$25,DATA!$C$24:$C$25,"error",0,1)/1000)</f>
        <v>0</v>
      </c>
      <c r="AL164" s="47">
        <f t="shared" si="105"/>
        <v>0.1029189874375202</v>
      </c>
      <c r="AM164" s="47">
        <f t="shared" si="106"/>
        <v>6.4175724123833948</v>
      </c>
      <c r="AN164" s="47">
        <f t="shared" si="125"/>
        <v>0.66092518869766625</v>
      </c>
      <c r="AO164" s="47">
        <f t="shared" si="126"/>
        <v>0</v>
      </c>
      <c r="AP164" s="47">
        <f t="shared" si="127"/>
        <v>1.0431997685724117E-2</v>
      </c>
      <c r="AQ164" s="47">
        <f t="shared" si="128"/>
        <v>0</v>
      </c>
      <c r="AR164" s="47">
        <f t="shared" si="129"/>
        <v>0</v>
      </c>
      <c r="AS164" s="47">
        <f t="shared" si="130"/>
        <v>1.0431997685724117E-2</v>
      </c>
      <c r="AT164" s="47">
        <f t="shared" si="131"/>
        <v>0.65049319101194214</v>
      </c>
      <c r="AU164" s="47">
        <f t="shared" si="132"/>
        <v>3.5945365992478863E-2</v>
      </c>
      <c r="AV164" s="47">
        <f t="shared" si="133"/>
        <v>0</v>
      </c>
      <c r="AW164" s="47">
        <f t="shared" si="134"/>
        <v>5.6735918264052979E-4</v>
      </c>
      <c r="AX164" s="47">
        <f t="shared" si="135"/>
        <v>0</v>
      </c>
      <c r="AY164" s="47">
        <f t="shared" si="136"/>
        <v>0</v>
      </c>
      <c r="AZ164" s="47">
        <f t="shared" si="137"/>
        <v>5.6735918264052979E-4</v>
      </c>
      <c r="BA164" s="47">
        <f t="shared" si="138"/>
        <v>3.5378006809838332E-2</v>
      </c>
      <c r="BB164" s="23">
        <f>IF(V164&gt;0,J164*DATA!$C$4,0)</f>
        <v>0</v>
      </c>
      <c r="BC164" s="23">
        <f>IF(X164&gt;0,N164*_xlfn.XLOOKUP(Burgas!O164,DATA!$B$5:$B$6,DATA!$C$5:$C$6,"error",0,1),0)</f>
        <v>12257.279999999999</v>
      </c>
      <c r="BD164" s="23" t="str">
        <f>IF(Z164&gt;0,(L164-M164)*DATA!$C$7,"0,00 ")</f>
        <v xml:space="preserve">0,00 </v>
      </c>
      <c r="BE164" s="23">
        <f>IF(G164="basement",D164*DATA!$C$8,IF(G164="ground",0,"error"))</f>
        <v>0</v>
      </c>
      <c r="BF164" s="23">
        <f t="shared" si="139"/>
        <v>12257.279999999999</v>
      </c>
      <c r="BG164" s="23">
        <v>0.25</v>
      </c>
      <c r="BH164" s="23">
        <v>1.1000000000000001</v>
      </c>
      <c r="BI164" s="23">
        <f t="shared" si="140"/>
        <v>0.56999999999999995</v>
      </c>
      <c r="BJ164" s="23">
        <v>0.22</v>
      </c>
      <c r="BK164" s="23">
        <f t="shared" si="141"/>
        <v>0.25</v>
      </c>
      <c r="BL164" s="23">
        <f t="shared" si="142"/>
        <v>0.12054794520547943</v>
      </c>
      <c r="BM164" s="5">
        <v>1.1000000000000001</v>
      </c>
      <c r="BN164" s="5">
        <f t="shared" si="143"/>
        <v>0.56999999999999995</v>
      </c>
      <c r="BO164" s="50"/>
      <c r="BP164" s="48">
        <f t="shared" si="107"/>
        <v>4985.5999999999995</v>
      </c>
      <c r="BQ164" s="51">
        <f t="shared" si="108"/>
        <v>6</v>
      </c>
      <c r="BR164" s="47">
        <f t="shared" si="144"/>
        <v>1595.3919999999998</v>
      </c>
      <c r="BS164" s="46">
        <f t="shared" si="109"/>
        <v>20.5</v>
      </c>
      <c r="BT164" s="46">
        <f t="shared" si="145"/>
        <v>3988.4799999999996</v>
      </c>
      <c r="BU164" s="46">
        <f t="shared" si="110"/>
        <v>42.235803400000002</v>
      </c>
      <c r="BV164" s="46">
        <f t="shared" si="111"/>
        <v>42.235803400000002</v>
      </c>
      <c r="BW164" s="46">
        <f t="shared" si="112"/>
        <v>41.569156386301373</v>
      </c>
      <c r="BX164" s="46">
        <f t="shared" si="113"/>
        <v>42.235803400000002</v>
      </c>
      <c r="BY164" s="46">
        <f t="shared" si="114"/>
        <v>42.235803400000002</v>
      </c>
      <c r="BZ164" s="46">
        <f t="shared" si="98"/>
        <v>48672.539838160003</v>
      </c>
      <c r="CA164" s="46">
        <f t="shared" si="98"/>
        <v>48672.539838160003</v>
      </c>
      <c r="CB164" s="46">
        <f t="shared" si="98"/>
        <v>47904.295819573708</v>
      </c>
      <c r="CC164" s="46">
        <f t="shared" si="98"/>
        <v>48672.539838160003</v>
      </c>
      <c r="CD164" s="46">
        <f t="shared" si="98"/>
        <v>48672.539838160003</v>
      </c>
    </row>
    <row r="165" spans="1:82" s="54" customFormat="1" ht="15" customHeight="1" x14ac:dyDescent="0.35">
      <c r="A165" s="39">
        <v>162</v>
      </c>
      <c r="B165" s="40" t="s">
        <v>125</v>
      </c>
      <c r="C165" s="40" t="s">
        <v>287</v>
      </c>
      <c r="D165" s="41">
        <v>159.9</v>
      </c>
      <c r="E165" s="41">
        <f t="shared" si="115"/>
        <v>767.5200000000001</v>
      </c>
      <c r="F165" s="41">
        <v>50.6</v>
      </c>
      <c r="G165" s="42" t="s">
        <v>118</v>
      </c>
      <c r="H165" s="43">
        <v>6</v>
      </c>
      <c r="I165" s="44">
        <v>20.5</v>
      </c>
      <c r="J165" s="41">
        <f t="shared" si="116"/>
        <v>829.83999999999992</v>
      </c>
      <c r="K165" s="42" t="s">
        <v>121</v>
      </c>
      <c r="L165" s="44">
        <v>207.46</v>
      </c>
      <c r="M165" s="44">
        <v>207.46</v>
      </c>
      <c r="N165" s="41">
        <v>167.89500000000001</v>
      </c>
      <c r="O165" s="45" t="s">
        <v>69</v>
      </c>
      <c r="P165" s="45" t="s">
        <v>121</v>
      </c>
      <c r="Q165" s="45" t="s">
        <v>122</v>
      </c>
      <c r="R165" s="45" t="s">
        <v>864</v>
      </c>
      <c r="S165" s="46">
        <f t="shared" si="117"/>
        <v>34152.262125870009</v>
      </c>
      <c r="T165" s="46">
        <f t="shared" si="100"/>
        <v>44.496901873397441</v>
      </c>
      <c r="U165" s="47">
        <f t="shared" si="118"/>
        <v>34152.262125870009</v>
      </c>
      <c r="V165" s="47">
        <f t="shared" si="101"/>
        <v>0</v>
      </c>
      <c r="W165" s="47">
        <f t="shared" si="119"/>
        <v>33647.154319241927</v>
      </c>
      <c r="X165" s="47">
        <f t="shared" si="102"/>
        <v>505.10780662808247</v>
      </c>
      <c r="Y165" s="48">
        <f t="shared" si="120"/>
        <v>34152.262125870009</v>
      </c>
      <c r="Z165" s="47">
        <f t="shared" si="103"/>
        <v>0</v>
      </c>
      <c r="AA165" s="48">
        <f t="shared" si="121"/>
        <v>34152.262125870009</v>
      </c>
      <c r="AB165" s="47">
        <f t="shared" si="104"/>
        <v>0</v>
      </c>
      <c r="AC165" s="47">
        <f t="shared" si="122"/>
        <v>505.10780662808247</v>
      </c>
      <c r="AD165" s="47">
        <f t="shared" si="123"/>
        <v>33647.154319241927</v>
      </c>
      <c r="AE165" s="47">
        <f t="shared" si="99"/>
        <v>43.838798101993333</v>
      </c>
      <c r="AF165" s="49">
        <f t="shared" si="124"/>
        <v>1.4789878479102847E-2</v>
      </c>
      <c r="AG165" s="47">
        <f>IF(ISBLANK($D165),"",S165*_xlfn.XLOOKUP(Q165,DATA!$B$24:$B$25,DATA!$C$24:$C$25,"error",0,1)/1000)</f>
        <v>4.5752601408643363</v>
      </c>
      <c r="AH165" s="47">
        <f>IF(ISBLANK($D165),"",V165*_xlfn.XLOOKUP(Q165,DATA!$B$24:$B$25,DATA!$C$24:$C$25,"error",0,1)/1000)</f>
        <v>0</v>
      </c>
      <c r="AI165" s="47">
        <f>IF(ISBLANK($D165),"",X165*_xlfn.XLOOKUP(Q165,DATA!$B$24:$B$25,DATA!$C$24:$C$25,"error",0,1)/1000)</f>
        <v>6.7667541493666286E-2</v>
      </c>
      <c r="AJ165" s="47">
        <f>IF(ISBLANK($D165),"",Z165*_xlfn.XLOOKUP(Q165,DATA!$B$24:$B$25,DATA!$C$24:$C$25,"error",0,1)/1000)</f>
        <v>0</v>
      </c>
      <c r="AK165" s="47">
        <f>IF(ISBLANK($D165),"",AB165*_xlfn.XLOOKUP(Q165,DATA!$B$24:$B$25,DATA!$C$24:$C$25,"error",0,1)/1000)</f>
        <v>0</v>
      </c>
      <c r="AL165" s="47">
        <f t="shared" si="105"/>
        <v>6.7667541493666286E-2</v>
      </c>
      <c r="AM165" s="47">
        <f t="shared" si="106"/>
        <v>4.5075925993706702</v>
      </c>
      <c r="AN165" s="47">
        <f t="shared" si="125"/>
        <v>0.46375410786136828</v>
      </c>
      <c r="AO165" s="47">
        <f t="shared" si="126"/>
        <v>0</v>
      </c>
      <c r="AP165" s="47">
        <f t="shared" si="127"/>
        <v>6.8588668994543685E-3</v>
      </c>
      <c r="AQ165" s="47">
        <f t="shared" si="128"/>
        <v>0</v>
      </c>
      <c r="AR165" s="47">
        <f t="shared" si="129"/>
        <v>0</v>
      </c>
      <c r="AS165" s="47">
        <f t="shared" si="130"/>
        <v>6.8588668994543685E-3</v>
      </c>
      <c r="AT165" s="47">
        <f t="shared" si="131"/>
        <v>0.45689524096191392</v>
      </c>
      <c r="AU165" s="47">
        <f t="shared" si="132"/>
        <v>2.5221933469413951E-2</v>
      </c>
      <c r="AV165" s="47">
        <f t="shared" si="133"/>
        <v>0</v>
      </c>
      <c r="AW165" s="47">
        <f t="shared" si="134"/>
        <v>3.7302933102064799E-4</v>
      </c>
      <c r="AX165" s="47">
        <f t="shared" si="135"/>
        <v>0</v>
      </c>
      <c r="AY165" s="47">
        <f t="shared" si="136"/>
        <v>0</v>
      </c>
      <c r="AZ165" s="47">
        <f t="shared" si="137"/>
        <v>3.7302933102064799E-4</v>
      </c>
      <c r="BA165" s="47">
        <f t="shared" si="138"/>
        <v>2.4848904138393302E-2</v>
      </c>
      <c r="BB165" s="23">
        <f>IF(V165&gt;0,J165*DATA!$C$4,0)</f>
        <v>0</v>
      </c>
      <c r="BC165" s="23">
        <f>IF(X165&gt;0,N165*_xlfn.XLOOKUP(Burgas!O165,DATA!$B$5:$B$6,DATA!$C$5:$C$6,"error",0,1),0)</f>
        <v>8058.9600000000009</v>
      </c>
      <c r="BD165" s="23" t="str">
        <f>IF(Z165&gt;0,(L165-M165)*DATA!$C$7,"0,00 ")</f>
        <v xml:space="preserve">0,00 </v>
      </c>
      <c r="BE165" s="23">
        <f>IF(G165="basement",D165*DATA!$C$8,IF(G165="ground",0,"error"))</f>
        <v>0</v>
      </c>
      <c r="BF165" s="23">
        <f t="shared" si="139"/>
        <v>8058.9600000000009</v>
      </c>
      <c r="BG165" s="23">
        <v>0.25</v>
      </c>
      <c r="BH165" s="23">
        <v>1.1000000000000001</v>
      </c>
      <c r="BI165" s="23">
        <f t="shared" si="140"/>
        <v>0.56999999999999995</v>
      </c>
      <c r="BJ165" s="23">
        <v>0.22</v>
      </c>
      <c r="BK165" s="23">
        <f t="shared" si="141"/>
        <v>0.25</v>
      </c>
      <c r="BL165" s="23">
        <f t="shared" si="142"/>
        <v>0.12054794520547943</v>
      </c>
      <c r="BM165" s="5">
        <v>1.1000000000000001</v>
      </c>
      <c r="BN165" s="5">
        <f t="shared" si="143"/>
        <v>0.56999999999999995</v>
      </c>
      <c r="BO165" s="50"/>
      <c r="BP165" s="48">
        <f t="shared" si="107"/>
        <v>3277.9500000000003</v>
      </c>
      <c r="BQ165" s="51">
        <f t="shared" si="108"/>
        <v>6</v>
      </c>
      <c r="BR165" s="47">
        <f t="shared" si="144"/>
        <v>1048.9440000000002</v>
      </c>
      <c r="BS165" s="46">
        <f t="shared" si="109"/>
        <v>20.5</v>
      </c>
      <c r="BT165" s="46">
        <f t="shared" si="145"/>
        <v>2622.3600000000006</v>
      </c>
      <c r="BU165" s="46">
        <f t="shared" si="110"/>
        <v>29.635770675000003</v>
      </c>
      <c r="BV165" s="46">
        <f t="shared" si="111"/>
        <v>29.635770675000003</v>
      </c>
      <c r="BW165" s="46">
        <f t="shared" si="112"/>
        <v>29.197461228082197</v>
      </c>
      <c r="BX165" s="46">
        <f t="shared" si="113"/>
        <v>29.635770675000003</v>
      </c>
      <c r="BY165" s="46">
        <f t="shared" si="114"/>
        <v>29.635770675000003</v>
      </c>
      <c r="BZ165" s="46">
        <f t="shared" si="98"/>
        <v>34152.262125870009</v>
      </c>
      <c r="CA165" s="46">
        <f t="shared" si="98"/>
        <v>34152.262125870009</v>
      </c>
      <c r="CB165" s="46">
        <f t="shared" si="98"/>
        <v>33647.154319241927</v>
      </c>
      <c r="CC165" s="46">
        <f t="shared" si="98"/>
        <v>34152.262125870009</v>
      </c>
      <c r="CD165" s="46">
        <f t="shared" si="98"/>
        <v>34152.262125870009</v>
      </c>
    </row>
    <row r="166" spans="1:82" s="54" customFormat="1" ht="15" customHeight="1" x14ac:dyDescent="0.35">
      <c r="A166" s="39">
        <v>163</v>
      </c>
      <c r="B166" s="40" t="s">
        <v>125</v>
      </c>
      <c r="C166" s="40" t="s">
        <v>288</v>
      </c>
      <c r="D166" s="41">
        <v>100.9</v>
      </c>
      <c r="E166" s="41">
        <f t="shared" si="115"/>
        <v>484.32000000000005</v>
      </c>
      <c r="F166" s="41">
        <v>40.200000000000003</v>
      </c>
      <c r="G166" s="42" t="s">
        <v>118</v>
      </c>
      <c r="H166" s="43">
        <v>6</v>
      </c>
      <c r="I166" s="44">
        <v>20.5</v>
      </c>
      <c r="J166" s="41">
        <f t="shared" si="116"/>
        <v>659.28</v>
      </c>
      <c r="K166" s="42" t="s">
        <v>120</v>
      </c>
      <c r="L166" s="44">
        <v>164.82</v>
      </c>
      <c r="M166" s="44">
        <v>148.4</v>
      </c>
      <c r="N166" s="41">
        <v>105.94500000000001</v>
      </c>
      <c r="O166" s="45" t="s">
        <v>69</v>
      </c>
      <c r="P166" s="45" t="s">
        <v>120</v>
      </c>
      <c r="Q166" s="45" t="s">
        <v>122</v>
      </c>
      <c r="R166" s="45" t="s">
        <v>864</v>
      </c>
      <c r="S166" s="46">
        <f t="shared" si="117"/>
        <v>55866.95686134501</v>
      </c>
      <c r="T166" s="46">
        <f t="shared" si="100"/>
        <v>115.35133147783492</v>
      </c>
      <c r="U166" s="47">
        <f t="shared" si="118"/>
        <v>30664.44659319731</v>
      </c>
      <c r="V166" s="47">
        <f t="shared" si="101"/>
        <v>25202.5102681477</v>
      </c>
      <c r="W166" s="47">
        <f t="shared" si="119"/>
        <v>49166.434486493825</v>
      </c>
      <c r="X166" s="47">
        <f t="shared" si="102"/>
        <v>6700.5223748511853</v>
      </c>
      <c r="Y166" s="48">
        <f t="shared" si="120"/>
        <v>54997.708743845003</v>
      </c>
      <c r="Z166" s="47">
        <f t="shared" si="103"/>
        <v>869.24811750000663</v>
      </c>
      <c r="AA166" s="48">
        <f t="shared" si="121"/>
        <v>55866.95686134501</v>
      </c>
      <c r="AB166" s="47">
        <f t="shared" si="104"/>
        <v>0</v>
      </c>
      <c r="AC166" s="47">
        <f t="shared" si="122"/>
        <v>32772.280760498892</v>
      </c>
      <c r="AD166" s="47">
        <f t="shared" si="123"/>
        <v>23094.676100846118</v>
      </c>
      <c r="AE166" s="47">
        <f t="shared" si="99"/>
        <v>47.684745830950853</v>
      </c>
      <c r="AF166" s="49">
        <f t="shared" si="124"/>
        <v>0.58661295695478288</v>
      </c>
      <c r="AG166" s="47">
        <f>IF(ISBLANK($D166),"",S166*_xlfn.XLOOKUP(Q166,DATA!$B$24:$B$25,DATA!$C$24:$C$25,"error",0,1)/1000)</f>
        <v>7.4843025032148658</v>
      </c>
      <c r="AH166" s="47">
        <f>IF(ISBLANK($D166),"",V166*_xlfn.XLOOKUP(Q166,DATA!$B$24:$B$25,DATA!$C$24:$C$25,"error",0,1)/1000)</f>
        <v>3.3762929159598949</v>
      </c>
      <c r="AI166" s="47">
        <f>IF(ISBLANK($D166),"",X166*_xlfn.XLOOKUP(Q166,DATA!$B$24:$B$25,DATA!$C$24:$C$25,"error",0,1)/1000)</f>
        <v>0.89764574983758305</v>
      </c>
      <c r="AJ166" s="47">
        <f>IF(ISBLANK($D166),"",Z166*_xlfn.XLOOKUP(Q166,DATA!$B$24:$B$25,DATA!$C$24:$C$25,"error",0,1)/1000)</f>
        <v>0.11645015635747807</v>
      </c>
      <c r="AK166" s="47">
        <f>IF(ISBLANK($D166),"",AB166*_xlfn.XLOOKUP(Q166,DATA!$B$24:$B$25,DATA!$C$24:$C$25,"error",0,1)/1000)</f>
        <v>0</v>
      </c>
      <c r="AL166" s="47">
        <f t="shared" si="105"/>
        <v>4.3903888221549563</v>
      </c>
      <c r="AM166" s="47">
        <f t="shared" si="106"/>
        <v>3.0939136810599095</v>
      </c>
      <c r="AN166" s="47">
        <f t="shared" si="125"/>
        <v>0.75861829130601388</v>
      </c>
      <c r="AO166" s="47">
        <f t="shared" si="126"/>
        <v>0.34222528575694078</v>
      </c>
      <c r="AP166" s="47">
        <f t="shared" si="127"/>
        <v>9.0986499362817497E-2</v>
      </c>
      <c r="AQ166" s="47">
        <f t="shared" si="128"/>
        <v>1.1803533943247404E-2</v>
      </c>
      <c r="AR166" s="47">
        <f t="shared" si="129"/>
        <v>0</v>
      </c>
      <c r="AS166" s="47">
        <f t="shared" si="130"/>
        <v>0.44501531906300568</v>
      </c>
      <c r="AT166" s="47">
        <f t="shared" si="131"/>
        <v>0.3136029722430082</v>
      </c>
      <c r="AU166" s="47">
        <f t="shared" si="132"/>
        <v>4.1258545741487039E-2</v>
      </c>
      <c r="AV166" s="47">
        <f t="shared" si="133"/>
        <v>1.861241386888806E-2</v>
      </c>
      <c r="AW166" s="47">
        <f t="shared" si="134"/>
        <v>4.9484314955758144E-3</v>
      </c>
      <c r="AX166" s="47">
        <f t="shared" si="135"/>
        <v>6.4195215260400517E-4</v>
      </c>
      <c r="AY166" s="47">
        <f t="shared" si="136"/>
        <v>0</v>
      </c>
      <c r="AZ166" s="47">
        <f t="shared" si="137"/>
        <v>2.420279751706788E-2</v>
      </c>
      <c r="BA166" s="47">
        <f t="shared" si="138"/>
        <v>1.7055748224419159E-2</v>
      </c>
      <c r="BB166" s="23">
        <f>IF(V166&gt;0,J166*DATA!$C$4,0)</f>
        <v>42853.2</v>
      </c>
      <c r="BC166" s="23">
        <f>IF(X166&gt;0,N166*_xlfn.XLOOKUP(Burgas!O166,DATA!$B$5:$B$6,DATA!$C$5:$C$6,"error",0,1),0)</f>
        <v>5085.3600000000006</v>
      </c>
      <c r="BD166" s="23">
        <f>IF(Z166&gt;0,(L166-M166)*DATA!$C$7,"0,00 ")</f>
        <v>2462.9999999999982</v>
      </c>
      <c r="BE166" s="23">
        <f>IF(G166="basement",D166*DATA!$C$8,IF(G166="ground",0,"error"))</f>
        <v>0</v>
      </c>
      <c r="BF166" s="23">
        <f t="shared" si="139"/>
        <v>50401.56</v>
      </c>
      <c r="BG166" s="23">
        <v>1.48</v>
      </c>
      <c r="BH166" s="23">
        <v>1.2743417061036282</v>
      </c>
      <c r="BI166" s="23">
        <f t="shared" si="140"/>
        <v>0.56999999999999995</v>
      </c>
      <c r="BJ166" s="23">
        <v>2.33</v>
      </c>
      <c r="BK166" s="23">
        <f t="shared" si="141"/>
        <v>0.21630769230769231</v>
      </c>
      <c r="BL166" s="23">
        <f t="shared" si="142"/>
        <v>0.23928112965340181</v>
      </c>
      <c r="BM166" s="5">
        <v>1.1000000000000001</v>
      </c>
      <c r="BN166" s="5">
        <f t="shared" si="143"/>
        <v>0.56999999999999995</v>
      </c>
      <c r="BO166" s="50"/>
      <c r="BP166" s="48">
        <f t="shared" si="107"/>
        <v>2068.4500000000003</v>
      </c>
      <c r="BQ166" s="51">
        <f t="shared" si="108"/>
        <v>6</v>
      </c>
      <c r="BR166" s="47">
        <f t="shared" si="144"/>
        <v>661.90400000000011</v>
      </c>
      <c r="BS166" s="46">
        <f t="shared" si="109"/>
        <v>20.5</v>
      </c>
      <c r="BT166" s="46">
        <f t="shared" si="145"/>
        <v>1654.7600000000002</v>
      </c>
      <c r="BU166" s="46">
        <f t="shared" si="110"/>
        <v>48.478789362500002</v>
      </c>
      <c r="BV166" s="46">
        <f t="shared" si="111"/>
        <v>26.609203916346154</v>
      </c>
      <c r="BW166" s="46">
        <f t="shared" si="112"/>
        <v>42.664382581129658</v>
      </c>
      <c r="BX166" s="46">
        <f t="shared" si="113"/>
        <v>47.7244956125</v>
      </c>
      <c r="BY166" s="46">
        <f t="shared" si="114"/>
        <v>48.478789362500002</v>
      </c>
      <c r="BZ166" s="46">
        <f t="shared" si="98"/>
        <v>55866.95686134501</v>
      </c>
      <c r="CA166" s="46">
        <f t="shared" si="98"/>
        <v>30664.44659319731</v>
      </c>
      <c r="CB166" s="46">
        <f t="shared" si="98"/>
        <v>49166.434486493825</v>
      </c>
      <c r="CC166" s="46">
        <f t="shared" si="98"/>
        <v>54997.708743845003</v>
      </c>
      <c r="CD166" s="46">
        <f t="shared" si="98"/>
        <v>55866.95686134501</v>
      </c>
    </row>
    <row r="167" spans="1:82" s="54" customFormat="1" ht="15" customHeight="1" x14ac:dyDescent="0.35">
      <c r="A167" s="39">
        <v>164</v>
      </c>
      <c r="B167" s="40" t="s">
        <v>125</v>
      </c>
      <c r="C167" s="40" t="s">
        <v>289</v>
      </c>
      <c r="D167" s="41">
        <v>183.5</v>
      </c>
      <c r="E167" s="41">
        <f t="shared" si="115"/>
        <v>880.80000000000007</v>
      </c>
      <c r="F167" s="41">
        <v>54.2</v>
      </c>
      <c r="G167" s="42" t="s">
        <v>118</v>
      </c>
      <c r="H167" s="43">
        <v>6</v>
      </c>
      <c r="I167" s="44">
        <v>20.5</v>
      </c>
      <c r="J167" s="41">
        <f t="shared" si="116"/>
        <v>888.90000000000009</v>
      </c>
      <c r="K167" s="42" t="s">
        <v>120</v>
      </c>
      <c r="L167" s="44">
        <v>222.2</v>
      </c>
      <c r="M167" s="44">
        <v>99.8</v>
      </c>
      <c r="N167" s="41">
        <v>192.67500000000001</v>
      </c>
      <c r="O167" s="45" t="s">
        <v>69</v>
      </c>
      <c r="P167" s="45" t="s">
        <v>120</v>
      </c>
      <c r="Q167" s="45" t="s">
        <v>122</v>
      </c>
      <c r="R167" s="45" t="s">
        <v>864</v>
      </c>
      <c r="S167" s="46">
        <f t="shared" si="117"/>
        <v>90036.983694175011</v>
      </c>
      <c r="T167" s="46">
        <f t="shared" si="100"/>
        <v>102.22182526586626</v>
      </c>
      <c r="U167" s="47">
        <f t="shared" si="118"/>
        <v>56056.715253821159</v>
      </c>
      <c r="V167" s="47">
        <f t="shared" si="101"/>
        <v>33980.268440353851</v>
      </c>
      <c r="W167" s="47">
        <f t="shared" si="119"/>
        <v>77851.197214638916</v>
      </c>
      <c r="X167" s="47">
        <f t="shared" si="102"/>
        <v>12185.786479536095</v>
      </c>
      <c r="Y167" s="48">
        <f t="shared" si="120"/>
        <v>83557.326594175014</v>
      </c>
      <c r="Z167" s="47">
        <f t="shared" si="103"/>
        <v>6479.6570999999967</v>
      </c>
      <c r="AA167" s="48">
        <f t="shared" si="121"/>
        <v>90036.983694175011</v>
      </c>
      <c r="AB167" s="47">
        <f t="shared" si="104"/>
        <v>0</v>
      </c>
      <c r="AC167" s="47">
        <f t="shared" si="122"/>
        <v>52645.712019889943</v>
      </c>
      <c r="AD167" s="47">
        <f t="shared" si="123"/>
        <v>37391.271674285068</v>
      </c>
      <c r="AE167" s="47">
        <f t="shared" si="99"/>
        <v>42.451489185155616</v>
      </c>
      <c r="AF167" s="49">
        <f t="shared" si="124"/>
        <v>0.58471208007933173</v>
      </c>
      <c r="AG167" s="47">
        <f>IF(ISBLANK($D167),"",S167*_xlfn.XLOOKUP(Q167,DATA!$B$24:$B$25,DATA!$C$24:$C$25,"error",0,1)/1000)</f>
        <v>12.061942520275064</v>
      </c>
      <c r="AH167" s="47">
        <f>IF(ISBLANK($D167),"",V167*_xlfn.XLOOKUP(Q167,DATA!$B$24:$B$25,DATA!$C$24:$C$25,"error",0,1)/1000)</f>
        <v>4.5522187431694423</v>
      </c>
      <c r="AI167" s="47">
        <f>IF(ISBLANK($D167),"",X167*_xlfn.XLOOKUP(Q167,DATA!$B$24:$B$25,DATA!$C$24:$C$25,"error",0,1)/1000)</f>
        <v>1.6324875628859903</v>
      </c>
      <c r="AJ167" s="47">
        <f>IF(ISBLANK($D167),"",Z167*_xlfn.XLOOKUP(Q167,DATA!$B$24:$B$25,DATA!$C$24:$C$25,"error",0,1)/1000)</f>
        <v>0.86805719477193677</v>
      </c>
      <c r="AK167" s="47">
        <f>IF(ISBLANK($D167),"",AB167*_xlfn.XLOOKUP(Q167,DATA!$B$24:$B$25,DATA!$C$24:$C$25,"error",0,1)/1000)</f>
        <v>0</v>
      </c>
      <c r="AL167" s="47">
        <f t="shared" si="105"/>
        <v>7.0527635008273695</v>
      </c>
      <c r="AM167" s="47">
        <f t="shared" si="106"/>
        <v>5.0091790194476946</v>
      </c>
      <c r="AN167" s="47">
        <f t="shared" si="125"/>
        <v>1.2226136264043157</v>
      </c>
      <c r="AO167" s="47">
        <f t="shared" si="126"/>
        <v>0.4614186028839713</v>
      </c>
      <c r="AP167" s="47">
        <f t="shared" si="127"/>
        <v>0.16547098744377606</v>
      </c>
      <c r="AQ167" s="47">
        <f t="shared" si="128"/>
        <v>8.7987366300454964E-2</v>
      </c>
      <c r="AR167" s="47">
        <f t="shared" si="129"/>
        <v>0</v>
      </c>
      <c r="AS167" s="47">
        <f t="shared" si="130"/>
        <v>0.71487695662820239</v>
      </c>
      <c r="AT167" s="47">
        <f t="shared" si="131"/>
        <v>0.50773666977611331</v>
      </c>
      <c r="AU167" s="47">
        <f t="shared" si="132"/>
        <v>6.6493598700772483E-2</v>
      </c>
      <c r="AV167" s="47">
        <f t="shared" si="133"/>
        <v>2.5094913675607622E-2</v>
      </c>
      <c r="AW167" s="47">
        <f t="shared" si="134"/>
        <v>8.999377397801404E-3</v>
      </c>
      <c r="AX167" s="47">
        <f t="shared" si="135"/>
        <v>4.7853193348799993E-3</v>
      </c>
      <c r="AY167" s="47">
        <f t="shared" si="136"/>
        <v>0</v>
      </c>
      <c r="AZ167" s="47">
        <f t="shared" si="137"/>
        <v>3.8879610408289023E-2</v>
      </c>
      <c r="BA167" s="47">
        <f t="shared" si="138"/>
        <v>2.761398829248346E-2</v>
      </c>
      <c r="BB167" s="23">
        <f>IF(V167&gt;0,J167*DATA!$C$4,0)</f>
        <v>57778.500000000007</v>
      </c>
      <c r="BC167" s="23">
        <f>IF(X167&gt;0,N167*_xlfn.XLOOKUP(Burgas!O167,DATA!$B$5:$B$6,DATA!$C$5:$C$6,"error",0,1),0)</f>
        <v>9248.4000000000015</v>
      </c>
      <c r="BD167" s="23">
        <f>IF(Z167&gt;0,(L167-M167)*DATA!$C$7,"0,00 ")</f>
        <v>18360</v>
      </c>
      <c r="BE167" s="23">
        <f>IF(G167="basement",D167*DATA!$C$8,IF(G167="ground",0,"error"))</f>
        <v>0</v>
      </c>
      <c r="BF167" s="23">
        <f t="shared" si="139"/>
        <v>85386.900000000009</v>
      </c>
      <c r="BG167" s="23">
        <v>1.48</v>
      </c>
      <c r="BH167" s="23">
        <v>2.0639963996399642</v>
      </c>
      <c r="BI167" s="23">
        <f t="shared" si="140"/>
        <v>0.56999999999999995</v>
      </c>
      <c r="BJ167" s="23">
        <v>2.33</v>
      </c>
      <c r="BK167" s="23">
        <f t="shared" si="141"/>
        <v>0.21630769230769231</v>
      </c>
      <c r="BL167" s="23">
        <f t="shared" si="142"/>
        <v>0.23928112965340181</v>
      </c>
      <c r="BM167" s="5">
        <v>1.1000000000000001</v>
      </c>
      <c r="BN167" s="5">
        <f t="shared" si="143"/>
        <v>0.56999999999999995</v>
      </c>
      <c r="BO167" s="50"/>
      <c r="BP167" s="48">
        <f t="shared" si="107"/>
        <v>3761.75</v>
      </c>
      <c r="BQ167" s="51">
        <f t="shared" si="108"/>
        <v>6</v>
      </c>
      <c r="BR167" s="47">
        <f t="shared" si="144"/>
        <v>1203.76</v>
      </c>
      <c r="BS167" s="46">
        <f t="shared" si="109"/>
        <v>20.5</v>
      </c>
      <c r="BT167" s="46">
        <f t="shared" si="145"/>
        <v>3009.4</v>
      </c>
      <c r="BU167" s="46">
        <f t="shared" si="110"/>
        <v>78.129975437500008</v>
      </c>
      <c r="BV167" s="46">
        <f t="shared" si="111"/>
        <v>48.643453014423081</v>
      </c>
      <c r="BW167" s="46">
        <f t="shared" si="112"/>
        <v>67.555707405969201</v>
      </c>
      <c r="BX167" s="46">
        <f t="shared" si="113"/>
        <v>72.507225437500011</v>
      </c>
      <c r="BY167" s="46">
        <f t="shared" si="114"/>
        <v>78.129975437500008</v>
      </c>
      <c r="BZ167" s="46">
        <f t="shared" si="98"/>
        <v>90036.983694175011</v>
      </c>
      <c r="CA167" s="46">
        <f t="shared" si="98"/>
        <v>56056.715253821159</v>
      </c>
      <c r="CB167" s="46">
        <f t="shared" si="98"/>
        <v>77851.197214638916</v>
      </c>
      <c r="CC167" s="46">
        <f t="shared" si="98"/>
        <v>83557.326594175014</v>
      </c>
      <c r="CD167" s="46">
        <f t="shared" si="98"/>
        <v>90036.983694175011</v>
      </c>
    </row>
    <row r="168" spans="1:82" s="54" customFormat="1" ht="15" customHeight="1" x14ac:dyDescent="0.35">
      <c r="A168" s="39">
        <v>165</v>
      </c>
      <c r="B168" s="40" t="s">
        <v>125</v>
      </c>
      <c r="C168" s="40" t="s">
        <v>290</v>
      </c>
      <c r="D168" s="41">
        <v>174.2</v>
      </c>
      <c r="E168" s="41">
        <f t="shared" si="115"/>
        <v>836.15999999999985</v>
      </c>
      <c r="F168" s="41">
        <v>52.8</v>
      </c>
      <c r="G168" s="42" t="s">
        <v>118</v>
      </c>
      <c r="H168" s="43">
        <v>6</v>
      </c>
      <c r="I168" s="44">
        <v>20.5</v>
      </c>
      <c r="J168" s="41">
        <f t="shared" si="116"/>
        <v>865.91999999999985</v>
      </c>
      <c r="K168" s="42" t="s">
        <v>121</v>
      </c>
      <c r="L168" s="44">
        <v>216.48</v>
      </c>
      <c r="M168" s="44">
        <v>216.48</v>
      </c>
      <c r="N168" s="41">
        <v>182.91</v>
      </c>
      <c r="O168" s="45" t="s">
        <v>69</v>
      </c>
      <c r="P168" s="45" t="s">
        <v>121</v>
      </c>
      <c r="Q168" s="45" t="s">
        <v>122</v>
      </c>
      <c r="R168" s="45" t="s">
        <v>864</v>
      </c>
      <c r="S168" s="46">
        <f t="shared" si="117"/>
        <v>36600.914460460001</v>
      </c>
      <c r="T168" s="46">
        <f t="shared" si="100"/>
        <v>43.772620623397444</v>
      </c>
      <c r="U168" s="47">
        <f t="shared" si="118"/>
        <v>36600.914460460001</v>
      </c>
      <c r="V168" s="47">
        <f t="shared" si="101"/>
        <v>0</v>
      </c>
      <c r="W168" s="47">
        <f t="shared" si="119"/>
        <v>36050.634410962739</v>
      </c>
      <c r="X168" s="47">
        <f t="shared" si="102"/>
        <v>550.28004949726164</v>
      </c>
      <c r="Y168" s="48">
        <f t="shared" si="120"/>
        <v>36600.914460460001</v>
      </c>
      <c r="Z168" s="47">
        <f t="shared" si="103"/>
        <v>0</v>
      </c>
      <c r="AA168" s="48">
        <f t="shared" si="121"/>
        <v>36600.914460460001</v>
      </c>
      <c r="AB168" s="47">
        <f t="shared" si="104"/>
        <v>0</v>
      </c>
      <c r="AC168" s="47">
        <f t="shared" si="122"/>
        <v>550.28004949726164</v>
      </c>
      <c r="AD168" s="47">
        <f t="shared" si="123"/>
        <v>36050.634410962739</v>
      </c>
      <c r="AE168" s="47">
        <f t="shared" si="99"/>
        <v>43.114516851993336</v>
      </c>
      <c r="AF168" s="49">
        <f t="shared" si="124"/>
        <v>1.5034598386653109E-2</v>
      </c>
      <c r="AG168" s="47">
        <f>IF(ISBLANK($D168),"",S168*_xlfn.XLOOKUP(Q168,DATA!$B$24:$B$25,DATA!$C$24:$C$25,"error",0,1)/1000)</f>
        <v>4.9032976039171174</v>
      </c>
      <c r="AH168" s="47">
        <f>IF(ISBLANK($D168),"",V168*_xlfn.XLOOKUP(Q168,DATA!$B$24:$B$25,DATA!$C$24:$C$25,"error",0,1)/1000)</f>
        <v>0</v>
      </c>
      <c r="AI168" s="47">
        <f>IF(ISBLANK($D168),"",X168*_xlfn.XLOOKUP(Q168,DATA!$B$24:$B$25,DATA!$C$24:$C$25,"error",0,1)/1000)</f>
        <v>7.371911024513253E-2</v>
      </c>
      <c r="AJ168" s="47">
        <f>IF(ISBLANK($D168),"",Z168*_xlfn.XLOOKUP(Q168,DATA!$B$24:$B$25,DATA!$C$24:$C$25,"error",0,1)/1000)</f>
        <v>0</v>
      </c>
      <c r="AK168" s="47">
        <f>IF(ISBLANK($D168),"",AB168*_xlfn.XLOOKUP(Q168,DATA!$B$24:$B$25,DATA!$C$24:$C$25,"error",0,1)/1000)</f>
        <v>0</v>
      </c>
      <c r="AL168" s="47">
        <f t="shared" si="105"/>
        <v>7.371911024513253E-2</v>
      </c>
      <c r="AM168" s="47">
        <f t="shared" si="106"/>
        <v>4.8295784936719848</v>
      </c>
      <c r="AN168" s="47">
        <f t="shared" si="125"/>
        <v>0.497004396662304</v>
      </c>
      <c r="AO168" s="47">
        <f t="shared" si="126"/>
        <v>0</v>
      </c>
      <c r="AP168" s="47">
        <f t="shared" si="127"/>
        <v>7.4722615002185949E-3</v>
      </c>
      <c r="AQ168" s="47">
        <f t="shared" si="128"/>
        <v>0</v>
      </c>
      <c r="AR168" s="47">
        <f t="shared" si="129"/>
        <v>0</v>
      </c>
      <c r="AS168" s="47">
        <f t="shared" si="130"/>
        <v>7.4722615002185949E-3</v>
      </c>
      <c r="AT168" s="47">
        <f t="shared" si="131"/>
        <v>0.48953213516208544</v>
      </c>
      <c r="AU168" s="47">
        <f t="shared" si="132"/>
        <v>2.70302981992563E-2</v>
      </c>
      <c r="AV168" s="47">
        <f t="shared" si="133"/>
        <v>0</v>
      </c>
      <c r="AW168" s="47">
        <f t="shared" si="134"/>
        <v>4.0638967769729211E-4</v>
      </c>
      <c r="AX168" s="47">
        <f t="shared" si="135"/>
        <v>0</v>
      </c>
      <c r="AY168" s="47">
        <f t="shared" si="136"/>
        <v>0</v>
      </c>
      <c r="AZ168" s="47">
        <f t="shared" si="137"/>
        <v>4.0638967769729211E-4</v>
      </c>
      <c r="BA168" s="47">
        <f t="shared" si="138"/>
        <v>2.6623908521559009E-2</v>
      </c>
      <c r="BB168" s="23">
        <f>IF(V168&gt;0,J168*DATA!$C$4,0)</f>
        <v>0</v>
      </c>
      <c r="BC168" s="23">
        <f>IF(X168&gt;0,N168*_xlfn.XLOOKUP(Burgas!O168,DATA!$B$5:$B$6,DATA!$C$5:$C$6,"error",0,1),0)</f>
        <v>8779.68</v>
      </c>
      <c r="BD168" s="23" t="str">
        <f>IF(Z168&gt;0,(L168-M168)*DATA!$C$7,"0,00 ")</f>
        <v xml:space="preserve">0,00 </v>
      </c>
      <c r="BE168" s="23">
        <f>IF(G168="basement",D168*DATA!$C$8,IF(G168="ground",0,"error"))</f>
        <v>0</v>
      </c>
      <c r="BF168" s="23">
        <f t="shared" si="139"/>
        <v>8779.68</v>
      </c>
      <c r="BG168" s="23">
        <v>0.25</v>
      </c>
      <c r="BH168" s="23">
        <v>1.1000000000000001</v>
      </c>
      <c r="BI168" s="23">
        <f t="shared" si="140"/>
        <v>0.56999999999999995</v>
      </c>
      <c r="BJ168" s="23">
        <v>0.22</v>
      </c>
      <c r="BK168" s="23">
        <f t="shared" si="141"/>
        <v>0.25</v>
      </c>
      <c r="BL168" s="23">
        <f t="shared" si="142"/>
        <v>0.12054794520547943</v>
      </c>
      <c r="BM168" s="5">
        <v>1.1000000000000001</v>
      </c>
      <c r="BN168" s="5">
        <f t="shared" si="143"/>
        <v>0.56999999999999995</v>
      </c>
      <c r="BO168" s="50"/>
      <c r="BP168" s="48">
        <f t="shared" si="107"/>
        <v>3571.1</v>
      </c>
      <c r="BQ168" s="51">
        <f t="shared" si="108"/>
        <v>6</v>
      </c>
      <c r="BR168" s="47">
        <f t="shared" si="144"/>
        <v>1142.752</v>
      </c>
      <c r="BS168" s="46">
        <f t="shared" si="109"/>
        <v>20.5</v>
      </c>
      <c r="BT168" s="46">
        <f t="shared" si="145"/>
        <v>2856.88</v>
      </c>
      <c r="BU168" s="46">
        <f t="shared" si="110"/>
        <v>31.760599150000001</v>
      </c>
      <c r="BV168" s="46">
        <f t="shared" si="111"/>
        <v>31.760599150000001</v>
      </c>
      <c r="BW168" s="46">
        <f t="shared" si="112"/>
        <v>31.283091297260274</v>
      </c>
      <c r="BX168" s="46">
        <f t="shared" si="113"/>
        <v>31.760599150000001</v>
      </c>
      <c r="BY168" s="46">
        <f t="shared" si="114"/>
        <v>31.760599150000001</v>
      </c>
      <c r="BZ168" s="46">
        <f t="shared" si="98"/>
        <v>36600.914460460001</v>
      </c>
      <c r="CA168" s="46">
        <f t="shared" si="98"/>
        <v>36600.914460460001</v>
      </c>
      <c r="CB168" s="46">
        <f t="shared" si="98"/>
        <v>36050.634410962739</v>
      </c>
      <c r="CC168" s="46">
        <f t="shared" si="98"/>
        <v>36600.914460460001</v>
      </c>
      <c r="CD168" s="46">
        <f t="shared" si="98"/>
        <v>36600.914460460001</v>
      </c>
    </row>
    <row r="169" spans="1:82" s="54" customFormat="1" ht="15" customHeight="1" x14ac:dyDescent="0.35">
      <c r="A169" s="39">
        <v>166</v>
      </c>
      <c r="B169" s="40" t="s">
        <v>125</v>
      </c>
      <c r="C169" s="40" t="s">
        <v>291</v>
      </c>
      <c r="D169" s="41">
        <v>95.9</v>
      </c>
      <c r="E169" s="41">
        <f t="shared" si="115"/>
        <v>460.32000000000005</v>
      </c>
      <c r="F169" s="41">
        <v>41.2</v>
      </c>
      <c r="G169" s="42" t="s">
        <v>118</v>
      </c>
      <c r="H169" s="43">
        <v>6</v>
      </c>
      <c r="I169" s="44">
        <v>20.5</v>
      </c>
      <c r="J169" s="41">
        <f t="shared" si="116"/>
        <v>675.68000000000006</v>
      </c>
      <c r="K169" s="42" t="s">
        <v>121</v>
      </c>
      <c r="L169" s="44">
        <v>168.92</v>
      </c>
      <c r="M169" s="44">
        <v>168.92</v>
      </c>
      <c r="N169" s="41">
        <v>100.69500000000001</v>
      </c>
      <c r="O169" s="45" t="s">
        <v>69</v>
      </c>
      <c r="P169" s="45" t="s">
        <v>121</v>
      </c>
      <c r="Q169" s="45" t="s">
        <v>122</v>
      </c>
      <c r="R169" s="45" t="s">
        <v>864</v>
      </c>
      <c r="S169" s="46">
        <f t="shared" si="117"/>
        <v>23309.462475670007</v>
      </c>
      <c r="T169" s="46">
        <f t="shared" si="100"/>
        <v>50.637518412560837</v>
      </c>
      <c r="U169" s="47">
        <f t="shared" si="118"/>
        <v>23309.462475670007</v>
      </c>
      <c r="V169" s="47">
        <f t="shared" si="101"/>
        <v>0</v>
      </c>
      <c r="W169" s="47">
        <f t="shared" si="119"/>
        <v>23006.524147617267</v>
      </c>
      <c r="X169" s="47">
        <f t="shared" si="102"/>
        <v>302.93832805273996</v>
      </c>
      <c r="Y169" s="48">
        <f t="shared" si="120"/>
        <v>23309.462475670007</v>
      </c>
      <c r="Z169" s="47">
        <f t="shared" si="103"/>
        <v>0</v>
      </c>
      <c r="AA169" s="48">
        <f t="shared" si="121"/>
        <v>23309.462475670007</v>
      </c>
      <c r="AB169" s="47">
        <f t="shared" si="104"/>
        <v>0</v>
      </c>
      <c r="AC169" s="47">
        <f t="shared" si="122"/>
        <v>302.93832805273996</v>
      </c>
      <c r="AD169" s="47">
        <f t="shared" si="123"/>
        <v>23006.524147617267</v>
      </c>
      <c r="AE169" s="47">
        <f t="shared" si="99"/>
        <v>49.97941464115673</v>
      </c>
      <c r="AF169" s="49">
        <f t="shared" si="124"/>
        <v>1.2996366963371253E-2</v>
      </c>
      <c r="AG169" s="47">
        <f>IF(ISBLANK($D169),"",S169*_xlfn.XLOOKUP(Q169,DATA!$B$24:$B$25,DATA!$C$24:$C$25,"error",0,1)/1000)</f>
        <v>3.1226878669662685</v>
      </c>
      <c r="AH169" s="47">
        <f>IF(ISBLANK($D169),"",V169*_xlfn.XLOOKUP(Q169,DATA!$B$24:$B$25,DATA!$C$24:$C$25,"error",0,1)/1000)</f>
        <v>0</v>
      </c>
      <c r="AI169" s="47">
        <f>IF(ISBLANK($D169),"",X169*_xlfn.XLOOKUP(Q169,DATA!$B$24:$B$25,DATA!$C$24:$C$25,"error",0,1)/1000)</f>
        <v>4.0583597431160717E-2</v>
      </c>
      <c r="AJ169" s="47">
        <f>IF(ISBLANK($D169),"",Z169*_xlfn.XLOOKUP(Q169,DATA!$B$24:$B$25,DATA!$C$24:$C$25,"error",0,1)/1000)</f>
        <v>0</v>
      </c>
      <c r="AK169" s="47">
        <f>IF(ISBLANK($D169),"",AB169*_xlfn.XLOOKUP(Q169,DATA!$B$24:$B$25,DATA!$C$24:$C$25,"error",0,1)/1000)</f>
        <v>0</v>
      </c>
      <c r="AL169" s="47">
        <f t="shared" si="105"/>
        <v>4.0583597431160717E-2</v>
      </c>
      <c r="AM169" s="47">
        <f t="shared" si="106"/>
        <v>3.0821042695351077</v>
      </c>
      <c r="AN169" s="47">
        <f t="shared" si="125"/>
        <v>0.31651955982570246</v>
      </c>
      <c r="AO169" s="47">
        <f t="shared" si="126"/>
        <v>0</v>
      </c>
      <c r="AP169" s="47">
        <f t="shared" si="127"/>
        <v>4.1136043505795757E-3</v>
      </c>
      <c r="AQ169" s="47">
        <f t="shared" si="128"/>
        <v>0</v>
      </c>
      <c r="AR169" s="47">
        <f t="shared" si="129"/>
        <v>0</v>
      </c>
      <c r="AS169" s="47">
        <f t="shared" si="130"/>
        <v>4.1136043505795757E-3</v>
      </c>
      <c r="AT169" s="47">
        <f t="shared" si="131"/>
        <v>0.3124059554751229</v>
      </c>
      <c r="AU169" s="47">
        <f t="shared" si="132"/>
        <v>1.7214371030603387E-2</v>
      </c>
      <c r="AV169" s="47">
        <f t="shared" si="133"/>
        <v>0</v>
      </c>
      <c r="AW169" s="47">
        <f t="shared" si="134"/>
        <v>2.237242829573493E-4</v>
      </c>
      <c r="AX169" s="47">
        <f t="shared" si="135"/>
        <v>0</v>
      </c>
      <c r="AY169" s="47">
        <f t="shared" si="136"/>
        <v>0</v>
      </c>
      <c r="AZ169" s="47">
        <f t="shared" si="137"/>
        <v>2.237242829573493E-4</v>
      </c>
      <c r="BA169" s="47">
        <f t="shared" si="138"/>
        <v>1.6990646747646037E-2</v>
      </c>
      <c r="BB169" s="23">
        <f>IF(V169&gt;0,J169*DATA!$C$4,0)</f>
        <v>0</v>
      </c>
      <c r="BC169" s="23">
        <f>IF(X169&gt;0,N169*_xlfn.XLOOKUP(Burgas!O169,DATA!$B$5:$B$6,DATA!$C$5:$C$6,"error",0,1),0)</f>
        <v>4833.3600000000006</v>
      </c>
      <c r="BD169" s="23" t="str">
        <f>IF(Z169&gt;0,(L169-M169)*DATA!$C$7,"0,00 ")</f>
        <v xml:space="preserve">0,00 </v>
      </c>
      <c r="BE169" s="23">
        <f>IF(G169="basement",D169*DATA!$C$8,IF(G169="ground",0,"error"))</f>
        <v>0</v>
      </c>
      <c r="BF169" s="23">
        <f t="shared" si="139"/>
        <v>4833.3600000000006</v>
      </c>
      <c r="BG169" s="23">
        <v>0.25</v>
      </c>
      <c r="BH169" s="23">
        <v>1.1000000000000001</v>
      </c>
      <c r="BI169" s="23">
        <f t="shared" si="140"/>
        <v>0.56999999999999995</v>
      </c>
      <c r="BJ169" s="23">
        <v>0.22</v>
      </c>
      <c r="BK169" s="23">
        <f t="shared" si="141"/>
        <v>0.25</v>
      </c>
      <c r="BL169" s="23">
        <f t="shared" si="142"/>
        <v>0.12054794520547943</v>
      </c>
      <c r="BM169" s="5">
        <v>1.1000000000000001</v>
      </c>
      <c r="BN169" s="5">
        <f t="shared" si="143"/>
        <v>0.56999999999999995</v>
      </c>
      <c r="BO169" s="50"/>
      <c r="BP169" s="48">
        <f t="shared" si="107"/>
        <v>1965.95</v>
      </c>
      <c r="BQ169" s="51">
        <f t="shared" si="108"/>
        <v>6</v>
      </c>
      <c r="BR169" s="47">
        <f t="shared" si="144"/>
        <v>629.10400000000004</v>
      </c>
      <c r="BS169" s="46">
        <f t="shared" si="109"/>
        <v>20.5</v>
      </c>
      <c r="BT169" s="46">
        <f t="shared" si="145"/>
        <v>1572.7600000000002</v>
      </c>
      <c r="BU169" s="46">
        <f t="shared" si="110"/>
        <v>20.226885175000003</v>
      </c>
      <c r="BV169" s="46">
        <f t="shared" si="111"/>
        <v>20.226885175000003</v>
      </c>
      <c r="BW169" s="46">
        <f t="shared" si="112"/>
        <v>19.964009152739731</v>
      </c>
      <c r="BX169" s="46">
        <f t="shared" si="113"/>
        <v>20.226885175000003</v>
      </c>
      <c r="BY169" s="46">
        <f t="shared" si="114"/>
        <v>20.226885175000003</v>
      </c>
      <c r="BZ169" s="46">
        <f t="shared" si="98"/>
        <v>23309.462475670007</v>
      </c>
      <c r="CA169" s="46">
        <f t="shared" si="98"/>
        <v>23309.462475670007</v>
      </c>
      <c r="CB169" s="46">
        <f t="shared" si="98"/>
        <v>23006.524147617267</v>
      </c>
      <c r="CC169" s="46">
        <f t="shared" si="98"/>
        <v>23309.462475670007</v>
      </c>
      <c r="CD169" s="46">
        <f t="shared" si="98"/>
        <v>23309.462475670007</v>
      </c>
    </row>
    <row r="170" spans="1:82" s="54" customFormat="1" ht="15" customHeight="1" x14ac:dyDescent="0.35">
      <c r="A170" s="39">
        <v>167</v>
      </c>
      <c r="B170" s="40" t="s">
        <v>125</v>
      </c>
      <c r="C170" s="40" t="s">
        <v>292</v>
      </c>
      <c r="D170" s="41">
        <v>105.3</v>
      </c>
      <c r="E170" s="41">
        <f t="shared" si="115"/>
        <v>505.44000000000005</v>
      </c>
      <c r="F170" s="41">
        <v>42.6</v>
      </c>
      <c r="G170" s="42" t="s">
        <v>118</v>
      </c>
      <c r="H170" s="43">
        <v>6</v>
      </c>
      <c r="I170" s="44">
        <v>20.5</v>
      </c>
      <c r="J170" s="41">
        <f t="shared" si="116"/>
        <v>698.6400000000001</v>
      </c>
      <c r="K170" s="42" t="s">
        <v>121</v>
      </c>
      <c r="L170" s="44">
        <v>174.66</v>
      </c>
      <c r="M170" s="44">
        <v>174.66</v>
      </c>
      <c r="N170" s="41">
        <v>110.565</v>
      </c>
      <c r="O170" s="45" t="s">
        <v>69</v>
      </c>
      <c r="P170" s="45" t="s">
        <v>121</v>
      </c>
      <c r="Q170" s="45" t="s">
        <v>122</v>
      </c>
      <c r="R170" s="45" t="s">
        <v>864</v>
      </c>
      <c r="S170" s="46">
        <f t="shared" si="117"/>
        <v>24907.045024890009</v>
      </c>
      <c r="T170" s="46">
        <f t="shared" si="100"/>
        <v>49.27794599732907</v>
      </c>
      <c r="U170" s="47">
        <f t="shared" si="118"/>
        <v>24907.045024890009</v>
      </c>
      <c r="V170" s="47">
        <f t="shared" si="101"/>
        <v>0</v>
      </c>
      <c r="W170" s="47">
        <f t="shared" si="119"/>
        <v>24574.41305467151</v>
      </c>
      <c r="X170" s="47">
        <f t="shared" si="102"/>
        <v>332.63197021849919</v>
      </c>
      <c r="Y170" s="48">
        <f t="shared" si="120"/>
        <v>24907.045024890009</v>
      </c>
      <c r="Z170" s="47">
        <f t="shared" si="103"/>
        <v>0</v>
      </c>
      <c r="AA170" s="48">
        <f t="shared" si="121"/>
        <v>24907.045024890009</v>
      </c>
      <c r="AB170" s="47">
        <f t="shared" si="104"/>
        <v>0</v>
      </c>
      <c r="AC170" s="47">
        <f t="shared" si="122"/>
        <v>332.63197021849919</v>
      </c>
      <c r="AD170" s="47">
        <f t="shared" si="123"/>
        <v>24574.41305467151</v>
      </c>
      <c r="AE170" s="47">
        <f t="shared" si="99"/>
        <v>48.619842225924948</v>
      </c>
      <c r="AF170" s="49">
        <f t="shared" si="124"/>
        <v>1.3354935115189037E-2</v>
      </c>
      <c r="AG170" s="47">
        <f>IF(ISBLANK($D170),"",S170*_xlfn.XLOOKUP(Q170,DATA!$B$24:$B$25,DATA!$C$24:$C$25,"error",0,1)/1000)</f>
        <v>3.3367104617872996</v>
      </c>
      <c r="AH170" s="47">
        <f>IF(ISBLANK($D170),"",V170*_xlfn.XLOOKUP(Q170,DATA!$B$24:$B$25,DATA!$C$24:$C$25,"error",0,1)/1000)</f>
        <v>0</v>
      </c>
      <c r="AI170" s="47">
        <f>IF(ISBLANK($D170),"",X170*_xlfn.XLOOKUP(Q170,DATA!$B$24:$B$25,DATA!$C$24:$C$25,"error",0,1)/1000)</f>
        <v>4.4561551715341999E-2</v>
      </c>
      <c r="AJ170" s="47">
        <f>IF(ISBLANK($D170),"",Z170*_xlfn.XLOOKUP(Q170,DATA!$B$24:$B$25,DATA!$C$24:$C$25,"error",0,1)/1000)</f>
        <v>0</v>
      </c>
      <c r="AK170" s="47">
        <f>IF(ISBLANK($D170),"",AB170*_xlfn.XLOOKUP(Q170,DATA!$B$24:$B$25,DATA!$C$24:$C$25,"error",0,1)/1000)</f>
        <v>0</v>
      </c>
      <c r="AL170" s="47">
        <f t="shared" si="105"/>
        <v>4.4561551715341999E-2</v>
      </c>
      <c r="AM170" s="47">
        <f t="shared" si="106"/>
        <v>3.2921489100719574</v>
      </c>
      <c r="AN170" s="47">
        <f t="shared" si="125"/>
        <v>0.33821315854305356</v>
      </c>
      <c r="AO170" s="47">
        <f t="shared" si="126"/>
        <v>0</v>
      </c>
      <c r="AP170" s="47">
        <f t="shared" si="127"/>
        <v>4.5168147874456391E-3</v>
      </c>
      <c r="AQ170" s="47">
        <f t="shared" si="128"/>
        <v>0</v>
      </c>
      <c r="AR170" s="47">
        <f t="shared" si="129"/>
        <v>0</v>
      </c>
      <c r="AS170" s="47">
        <f t="shared" si="130"/>
        <v>4.5168147874456391E-3</v>
      </c>
      <c r="AT170" s="47">
        <f t="shared" si="131"/>
        <v>0.33369634375560792</v>
      </c>
      <c r="AU170" s="47">
        <f t="shared" si="132"/>
        <v>1.8394208565810206E-2</v>
      </c>
      <c r="AV170" s="47">
        <f t="shared" si="133"/>
        <v>0</v>
      </c>
      <c r="AW170" s="47">
        <f t="shared" si="134"/>
        <v>2.4565346189165055E-4</v>
      </c>
      <c r="AX170" s="47">
        <f t="shared" si="135"/>
        <v>0</v>
      </c>
      <c r="AY170" s="47">
        <f t="shared" si="136"/>
        <v>0</v>
      </c>
      <c r="AZ170" s="47">
        <f t="shared" si="137"/>
        <v>2.4565346189165055E-4</v>
      </c>
      <c r="BA170" s="47">
        <f t="shared" si="138"/>
        <v>1.8148555103918555E-2</v>
      </c>
      <c r="BB170" s="23">
        <f>IF(V170&gt;0,J170*DATA!$C$4,0)</f>
        <v>0</v>
      </c>
      <c r="BC170" s="23">
        <f>IF(X170&gt;0,N170*_xlfn.XLOOKUP(Burgas!O170,DATA!$B$5:$B$6,DATA!$C$5:$C$6,"error",0,1),0)</f>
        <v>5307.12</v>
      </c>
      <c r="BD170" s="23" t="str">
        <f>IF(Z170&gt;0,(L170-M170)*DATA!$C$7,"0,00 ")</f>
        <v xml:space="preserve">0,00 </v>
      </c>
      <c r="BE170" s="23">
        <f>IF(G170="basement",D170*DATA!$C$8,IF(G170="ground",0,"error"))</f>
        <v>0</v>
      </c>
      <c r="BF170" s="23">
        <f t="shared" si="139"/>
        <v>5307.12</v>
      </c>
      <c r="BG170" s="23">
        <v>0.25</v>
      </c>
      <c r="BH170" s="23">
        <v>1.1000000000000001</v>
      </c>
      <c r="BI170" s="23">
        <f t="shared" si="140"/>
        <v>0.56999999999999995</v>
      </c>
      <c r="BJ170" s="23">
        <v>0.22</v>
      </c>
      <c r="BK170" s="23">
        <f t="shared" si="141"/>
        <v>0.25</v>
      </c>
      <c r="BL170" s="23">
        <f t="shared" si="142"/>
        <v>0.12054794520547943</v>
      </c>
      <c r="BM170" s="5">
        <v>1.1000000000000001</v>
      </c>
      <c r="BN170" s="5">
        <f t="shared" si="143"/>
        <v>0.56999999999999995</v>
      </c>
      <c r="BO170" s="50"/>
      <c r="BP170" s="48">
        <f t="shared" si="107"/>
        <v>2158.65</v>
      </c>
      <c r="BQ170" s="51">
        <f t="shared" si="108"/>
        <v>6</v>
      </c>
      <c r="BR170" s="47">
        <f t="shared" si="144"/>
        <v>690.76800000000003</v>
      </c>
      <c r="BS170" s="46">
        <f t="shared" si="109"/>
        <v>20.5</v>
      </c>
      <c r="BT170" s="46">
        <f t="shared" si="145"/>
        <v>1726.92</v>
      </c>
      <c r="BU170" s="46">
        <f t="shared" si="110"/>
        <v>21.613194225000004</v>
      </c>
      <c r="BV170" s="46">
        <f t="shared" si="111"/>
        <v>21.613194225000004</v>
      </c>
      <c r="BW170" s="46">
        <f t="shared" si="112"/>
        <v>21.324551418493151</v>
      </c>
      <c r="BX170" s="46">
        <f t="shared" si="113"/>
        <v>21.613194225000004</v>
      </c>
      <c r="BY170" s="46">
        <f t="shared" si="114"/>
        <v>21.613194225000004</v>
      </c>
      <c r="BZ170" s="46">
        <f t="shared" si="98"/>
        <v>24907.045024890009</v>
      </c>
      <c r="CA170" s="46">
        <f t="shared" si="98"/>
        <v>24907.045024890009</v>
      </c>
      <c r="CB170" s="46">
        <f t="shared" si="98"/>
        <v>24574.41305467151</v>
      </c>
      <c r="CC170" s="46">
        <f t="shared" si="98"/>
        <v>24907.045024890009</v>
      </c>
      <c r="CD170" s="46">
        <f t="shared" si="98"/>
        <v>24907.045024890009</v>
      </c>
    </row>
    <row r="171" spans="1:82" s="54" customFormat="1" ht="15" customHeight="1" x14ac:dyDescent="0.35">
      <c r="A171" s="39">
        <v>168</v>
      </c>
      <c r="B171" s="40" t="s">
        <v>125</v>
      </c>
      <c r="C171" s="40" t="s">
        <v>293</v>
      </c>
      <c r="D171" s="41">
        <v>122.4</v>
      </c>
      <c r="E171" s="41">
        <f t="shared" si="115"/>
        <v>587.5200000000001</v>
      </c>
      <c r="F171" s="41">
        <v>46.6</v>
      </c>
      <c r="G171" s="42" t="s">
        <v>118</v>
      </c>
      <c r="H171" s="43">
        <v>6</v>
      </c>
      <c r="I171" s="44">
        <v>20.5</v>
      </c>
      <c r="J171" s="41">
        <f t="shared" si="116"/>
        <v>764.24</v>
      </c>
      <c r="K171" s="42" t="s">
        <v>120</v>
      </c>
      <c r="L171" s="44">
        <v>191.06</v>
      </c>
      <c r="M171" s="44">
        <v>143.69999999999999</v>
      </c>
      <c r="N171" s="41">
        <v>128.52000000000001</v>
      </c>
      <c r="O171" s="45" t="s">
        <v>69</v>
      </c>
      <c r="P171" s="45" t="s">
        <v>120</v>
      </c>
      <c r="Q171" s="45" t="s">
        <v>122</v>
      </c>
      <c r="R171" s="45" t="s">
        <v>864</v>
      </c>
      <c r="S171" s="46">
        <f t="shared" si="117"/>
        <v>67338.116368320014</v>
      </c>
      <c r="T171" s="46">
        <f t="shared" si="100"/>
        <v>114.61416865522877</v>
      </c>
      <c r="U171" s="47">
        <f t="shared" si="118"/>
        <v>38123.266156984624</v>
      </c>
      <c r="V171" s="47">
        <f t="shared" si="101"/>
        <v>29214.85021133539</v>
      </c>
      <c r="W171" s="47">
        <f t="shared" si="119"/>
        <v>59209.831544912828</v>
      </c>
      <c r="X171" s="47">
        <f t="shared" si="102"/>
        <v>8128.2848234071862</v>
      </c>
      <c r="Y171" s="48">
        <f t="shared" si="120"/>
        <v>64830.95492832001</v>
      </c>
      <c r="Z171" s="47">
        <f t="shared" si="103"/>
        <v>2507.1614400000035</v>
      </c>
      <c r="AA171" s="48">
        <f t="shared" si="121"/>
        <v>67338.116368320014</v>
      </c>
      <c r="AB171" s="47">
        <f t="shared" si="104"/>
        <v>0</v>
      </c>
      <c r="AC171" s="47">
        <f t="shared" si="122"/>
        <v>39850.296474742579</v>
      </c>
      <c r="AD171" s="47">
        <f t="shared" si="123"/>
        <v>27487.819893577434</v>
      </c>
      <c r="AE171" s="47">
        <f t="shared" si="99"/>
        <v>46.786185821040014</v>
      </c>
      <c r="AF171" s="49">
        <f t="shared" si="124"/>
        <v>0.59179404806592728</v>
      </c>
      <c r="AG171" s="47">
        <f>IF(ISBLANK($D171),"",S171*_xlfn.XLOOKUP(Q171,DATA!$B$24:$B$25,DATA!$C$24:$C$25,"error",0,1)/1000)</f>
        <v>9.0210539684129483</v>
      </c>
      <c r="AH171" s="47">
        <f>IF(ISBLANK($D171),"",V171*_xlfn.XLOOKUP(Q171,DATA!$B$24:$B$25,DATA!$C$24:$C$25,"error",0,1)/1000)</f>
        <v>3.9138121861624646</v>
      </c>
      <c r="AI171" s="47">
        <f>IF(ISBLANK($D171),"",X171*_xlfn.XLOOKUP(Q171,DATA!$B$24:$B$25,DATA!$C$24:$C$25,"error",0,1)/1000)</f>
        <v>1.0889181345898926</v>
      </c>
      <c r="AJ171" s="47">
        <f>IF(ISBLANK($D171),"",Z171*_xlfn.XLOOKUP(Q171,DATA!$B$24:$B$25,DATA!$C$24:$C$25,"error",0,1)/1000)</f>
        <v>0.3358757250359396</v>
      </c>
      <c r="AK171" s="47">
        <f>IF(ISBLANK($D171),"",AB171*_xlfn.XLOOKUP(Q171,DATA!$B$24:$B$25,DATA!$C$24:$C$25,"error",0,1)/1000)</f>
        <v>0</v>
      </c>
      <c r="AL171" s="47">
        <f t="shared" si="105"/>
        <v>5.3386060457882971</v>
      </c>
      <c r="AM171" s="47">
        <f t="shared" si="106"/>
        <v>3.6824479226246511</v>
      </c>
      <c r="AN171" s="47">
        <f t="shared" si="125"/>
        <v>0.91438534778052338</v>
      </c>
      <c r="AO171" s="47">
        <f t="shared" si="126"/>
        <v>0.39670891334013525</v>
      </c>
      <c r="AP171" s="47">
        <f t="shared" si="127"/>
        <v>0.11037410824587575</v>
      </c>
      <c r="AQ171" s="47">
        <f t="shared" si="128"/>
        <v>3.404478486919571E-2</v>
      </c>
      <c r="AR171" s="47">
        <f t="shared" si="129"/>
        <v>0</v>
      </c>
      <c r="AS171" s="47">
        <f t="shared" si="130"/>
        <v>0.54112780645520675</v>
      </c>
      <c r="AT171" s="47">
        <f t="shared" si="131"/>
        <v>0.37325754132531663</v>
      </c>
      <c r="AU171" s="47">
        <f t="shared" si="132"/>
        <v>4.9730160911095327E-2</v>
      </c>
      <c r="AV171" s="47">
        <f t="shared" si="133"/>
        <v>2.1575584236074214E-2</v>
      </c>
      <c r="AW171" s="47">
        <f t="shared" si="134"/>
        <v>6.0028544604408297E-3</v>
      </c>
      <c r="AX171" s="47">
        <f t="shared" si="135"/>
        <v>1.8515745400320034E-3</v>
      </c>
      <c r="AY171" s="47">
        <f t="shared" si="136"/>
        <v>0</v>
      </c>
      <c r="AZ171" s="47">
        <f t="shared" si="137"/>
        <v>2.9430013236547047E-2</v>
      </c>
      <c r="BA171" s="47">
        <f t="shared" si="138"/>
        <v>2.0300147674548279E-2</v>
      </c>
      <c r="BB171" s="23">
        <f>IF(V171&gt;0,J171*DATA!$C$4,0)</f>
        <v>49675.6</v>
      </c>
      <c r="BC171" s="23">
        <f>IF(X171&gt;0,N171*_xlfn.XLOOKUP(Burgas!O171,DATA!$B$5:$B$6,DATA!$C$5:$C$6,"error",0,1),0)</f>
        <v>6168.9600000000009</v>
      </c>
      <c r="BD171" s="23">
        <f>IF(Z171&gt;0,(L171-M171)*DATA!$C$7,"0,00 ")</f>
        <v>7104.0000000000018</v>
      </c>
      <c r="BE171" s="23">
        <f>IF(G171="basement",D171*DATA!$C$8,IF(G171="ground",0,"error"))</f>
        <v>0</v>
      </c>
      <c r="BF171" s="23">
        <f t="shared" si="139"/>
        <v>62948.56</v>
      </c>
      <c r="BG171" s="23">
        <v>1.48</v>
      </c>
      <c r="BH171" s="23">
        <v>1.5337904323249243</v>
      </c>
      <c r="BI171" s="23">
        <f t="shared" si="140"/>
        <v>0.56999999999999995</v>
      </c>
      <c r="BJ171" s="23">
        <v>2.33</v>
      </c>
      <c r="BK171" s="23">
        <f t="shared" si="141"/>
        <v>0.21630769230769231</v>
      </c>
      <c r="BL171" s="23">
        <f t="shared" si="142"/>
        <v>0.23928112965340181</v>
      </c>
      <c r="BM171" s="5">
        <v>1.1000000000000001</v>
      </c>
      <c r="BN171" s="5">
        <f t="shared" si="143"/>
        <v>0.56999999999999995</v>
      </c>
      <c r="BO171" s="50"/>
      <c r="BP171" s="48">
        <f t="shared" si="107"/>
        <v>2509.2000000000003</v>
      </c>
      <c r="BQ171" s="51">
        <f t="shared" si="108"/>
        <v>6</v>
      </c>
      <c r="BR171" s="47">
        <f t="shared" si="144"/>
        <v>802.94400000000007</v>
      </c>
      <c r="BS171" s="46">
        <f t="shared" si="109"/>
        <v>20.5</v>
      </c>
      <c r="BT171" s="46">
        <f t="shared" si="145"/>
        <v>2007.3600000000004</v>
      </c>
      <c r="BU171" s="46">
        <f t="shared" si="110"/>
        <v>58.432936800000007</v>
      </c>
      <c r="BV171" s="46">
        <f t="shared" si="111"/>
        <v>33.081626307692311</v>
      </c>
      <c r="BW171" s="46">
        <f t="shared" si="112"/>
        <v>51.379583083055209</v>
      </c>
      <c r="BX171" s="46">
        <f t="shared" si="113"/>
        <v>56.257336800000004</v>
      </c>
      <c r="BY171" s="46">
        <f t="shared" si="114"/>
        <v>58.432936800000007</v>
      </c>
      <c r="BZ171" s="46">
        <f t="shared" si="98"/>
        <v>67338.116368320014</v>
      </c>
      <c r="CA171" s="46">
        <f t="shared" si="98"/>
        <v>38123.266156984624</v>
      </c>
      <c r="CB171" s="46">
        <f t="shared" si="98"/>
        <v>59209.831544912828</v>
      </c>
      <c r="CC171" s="46">
        <f t="shared" si="98"/>
        <v>64830.95492832001</v>
      </c>
      <c r="CD171" s="46">
        <f t="shared" si="98"/>
        <v>67338.116368320014</v>
      </c>
    </row>
    <row r="172" spans="1:82" s="54" customFormat="1" ht="15" customHeight="1" x14ac:dyDescent="0.35">
      <c r="A172" s="39">
        <v>169</v>
      </c>
      <c r="B172" s="40" t="s">
        <v>125</v>
      </c>
      <c r="C172" s="40" t="s">
        <v>294</v>
      </c>
      <c r="D172" s="41">
        <v>205.1</v>
      </c>
      <c r="E172" s="41">
        <f t="shared" si="115"/>
        <v>984.48</v>
      </c>
      <c r="F172" s="41">
        <v>57.9</v>
      </c>
      <c r="G172" s="42" t="s">
        <v>118</v>
      </c>
      <c r="H172" s="43">
        <v>6</v>
      </c>
      <c r="I172" s="44">
        <v>20.5</v>
      </c>
      <c r="J172" s="41">
        <f t="shared" si="116"/>
        <v>949.56000000000006</v>
      </c>
      <c r="K172" s="42" t="s">
        <v>120</v>
      </c>
      <c r="L172" s="44">
        <v>237.39</v>
      </c>
      <c r="M172" s="44">
        <v>166.53</v>
      </c>
      <c r="N172" s="41">
        <v>215.35499999999999</v>
      </c>
      <c r="O172" s="45" t="s">
        <v>69</v>
      </c>
      <c r="P172" s="45" t="s">
        <v>120</v>
      </c>
      <c r="Q172" s="45" t="s">
        <v>122</v>
      </c>
      <c r="R172" s="45" t="s">
        <v>864</v>
      </c>
      <c r="S172" s="46">
        <f t="shared" si="117"/>
        <v>94810.565835055007</v>
      </c>
      <c r="T172" s="46">
        <f t="shared" si="100"/>
        <v>96.305222894375717</v>
      </c>
      <c r="U172" s="47">
        <f t="shared" si="118"/>
        <v>58511.427911528852</v>
      </c>
      <c r="V172" s="47">
        <f t="shared" si="101"/>
        <v>36299.137923526156</v>
      </c>
      <c r="W172" s="47">
        <f t="shared" si="119"/>
        <v>81190.376151388235</v>
      </c>
      <c r="X172" s="47">
        <f t="shared" si="102"/>
        <v>13620.189683666773</v>
      </c>
      <c r="Y172" s="48">
        <f t="shared" si="120"/>
        <v>91059.352582555002</v>
      </c>
      <c r="Z172" s="47">
        <f t="shared" si="103"/>
        <v>3751.2132525000052</v>
      </c>
      <c r="AA172" s="48">
        <f t="shared" si="121"/>
        <v>94810.565835055007</v>
      </c>
      <c r="AB172" s="47">
        <f t="shared" si="104"/>
        <v>0</v>
      </c>
      <c r="AC172" s="47">
        <f t="shared" si="122"/>
        <v>53670.540859692934</v>
      </c>
      <c r="AD172" s="47">
        <f t="shared" si="123"/>
        <v>41140.024975362074</v>
      </c>
      <c r="AE172" s="47">
        <f t="shared" si="99"/>
        <v>41.78858379587404</v>
      </c>
      <c r="AF172" s="49">
        <f t="shared" si="124"/>
        <v>0.56608185371517883</v>
      </c>
      <c r="AG172" s="47">
        <f>IF(ISBLANK($D172),"",S172*_xlfn.XLOOKUP(Q172,DATA!$B$24:$B$25,DATA!$C$24:$C$25,"error",0,1)/1000)</f>
        <v>12.7014427682474</v>
      </c>
      <c r="AH172" s="47">
        <f>IF(ISBLANK($D172),"",V172*_xlfn.XLOOKUP(Q172,DATA!$B$24:$B$25,DATA!$C$24:$C$25,"error",0,1)/1000)</f>
        <v>4.8628696476138762</v>
      </c>
      <c r="AI172" s="47">
        <f>IF(ISBLANK($D172),"",X172*_xlfn.XLOOKUP(Q172,DATA!$B$24:$B$25,DATA!$C$24:$C$25,"error",0,1)/1000)</f>
        <v>1.8246495866371475</v>
      </c>
      <c r="AJ172" s="47">
        <f>IF(ISBLANK($D172),"",Z172*_xlfn.XLOOKUP(Q172,DATA!$B$24:$B$25,DATA!$C$24:$C$25,"error",0,1)/1000)</f>
        <v>0.50253703285571527</v>
      </c>
      <c r="AK172" s="47">
        <f>IF(ISBLANK($D172),"",AB172*_xlfn.XLOOKUP(Q172,DATA!$B$24:$B$25,DATA!$C$24:$C$25,"error",0,1)/1000)</f>
        <v>0</v>
      </c>
      <c r="AL172" s="47">
        <f t="shared" si="105"/>
        <v>7.1900562671067387</v>
      </c>
      <c r="AM172" s="47">
        <f t="shared" si="106"/>
        <v>5.5113865011406613</v>
      </c>
      <c r="AN172" s="47">
        <f t="shared" si="125"/>
        <v>1.287434173836512</v>
      </c>
      <c r="AO172" s="47">
        <f t="shared" si="126"/>
        <v>0.49290656829171309</v>
      </c>
      <c r="AP172" s="47">
        <f t="shared" si="127"/>
        <v>0.18494877125187176</v>
      </c>
      <c r="AQ172" s="47">
        <f t="shared" si="128"/>
        <v>5.0937784118057598E-2</v>
      </c>
      <c r="AR172" s="47">
        <f t="shared" si="129"/>
        <v>0</v>
      </c>
      <c r="AS172" s="47">
        <f t="shared" si="130"/>
        <v>0.72879312366164239</v>
      </c>
      <c r="AT172" s="47">
        <f t="shared" si="131"/>
        <v>0.55864105017486965</v>
      </c>
      <c r="AU172" s="47">
        <f t="shared" si="132"/>
        <v>7.0018957305842927E-2</v>
      </c>
      <c r="AV172" s="47">
        <f t="shared" si="133"/>
        <v>2.680743191563727E-2</v>
      </c>
      <c r="AW172" s="47">
        <f t="shared" si="134"/>
        <v>1.0058704655526255E-2</v>
      </c>
      <c r="AX172" s="47">
        <f t="shared" si="135"/>
        <v>2.7703245757320048E-3</v>
      </c>
      <c r="AY172" s="47">
        <f t="shared" si="136"/>
        <v>0</v>
      </c>
      <c r="AZ172" s="47">
        <f t="shared" si="137"/>
        <v>3.9636461146895528E-2</v>
      </c>
      <c r="BA172" s="47">
        <f t="shared" si="138"/>
        <v>3.0382496158947399E-2</v>
      </c>
      <c r="BB172" s="23">
        <f>IF(V172&gt;0,J172*DATA!$C$4,0)</f>
        <v>61721.4</v>
      </c>
      <c r="BC172" s="23">
        <f>IF(X172&gt;0,N172*_xlfn.XLOOKUP(Burgas!O172,DATA!$B$5:$B$6,DATA!$C$5:$C$6,"error",0,1),0)</f>
        <v>10337.039999999999</v>
      </c>
      <c r="BD172" s="23">
        <f>IF(Z172&gt;0,(L172-M172)*DATA!$C$7,"0,00 ")</f>
        <v>10628.999999999998</v>
      </c>
      <c r="BE172" s="23">
        <f>IF(G172="basement",D172*DATA!$C$8,IF(G172="ground",0,"error"))</f>
        <v>0</v>
      </c>
      <c r="BF172" s="23">
        <f t="shared" si="139"/>
        <v>82687.44</v>
      </c>
      <c r="BG172" s="23">
        <v>1.48</v>
      </c>
      <c r="BH172" s="23">
        <v>1.6223682547706308</v>
      </c>
      <c r="BI172" s="23">
        <f t="shared" si="140"/>
        <v>0.56999999999999995</v>
      </c>
      <c r="BJ172" s="23">
        <v>2.33</v>
      </c>
      <c r="BK172" s="23">
        <f t="shared" si="141"/>
        <v>0.21630769230769231</v>
      </c>
      <c r="BL172" s="23">
        <f t="shared" si="142"/>
        <v>0.23928112965340181</v>
      </c>
      <c r="BM172" s="5">
        <v>1.1000000000000001</v>
      </c>
      <c r="BN172" s="5">
        <f t="shared" si="143"/>
        <v>0.56999999999999995</v>
      </c>
      <c r="BO172" s="50"/>
      <c r="BP172" s="48">
        <f t="shared" si="107"/>
        <v>4204.55</v>
      </c>
      <c r="BQ172" s="51">
        <f t="shared" si="108"/>
        <v>6</v>
      </c>
      <c r="BR172" s="47">
        <f t="shared" si="144"/>
        <v>1345.4560000000001</v>
      </c>
      <c r="BS172" s="46">
        <f t="shared" si="109"/>
        <v>20.5</v>
      </c>
      <c r="BT172" s="46">
        <f t="shared" si="145"/>
        <v>3363.6400000000003</v>
      </c>
      <c r="BU172" s="46">
        <f t="shared" si="110"/>
        <v>82.272271637499998</v>
      </c>
      <c r="BV172" s="46">
        <f t="shared" si="111"/>
        <v>50.773540360576924</v>
      </c>
      <c r="BW172" s="46">
        <f t="shared" si="112"/>
        <v>70.453294126508354</v>
      </c>
      <c r="BX172" s="46">
        <f t="shared" si="113"/>
        <v>79.017140387499992</v>
      </c>
      <c r="BY172" s="46">
        <f t="shared" si="114"/>
        <v>82.272271637499998</v>
      </c>
      <c r="BZ172" s="46">
        <f t="shared" si="98"/>
        <v>94810.565835055007</v>
      </c>
      <c r="CA172" s="46">
        <f t="shared" si="98"/>
        <v>58511.427911528852</v>
      </c>
      <c r="CB172" s="46">
        <f t="shared" si="98"/>
        <v>81190.376151388235</v>
      </c>
      <c r="CC172" s="46">
        <f t="shared" si="98"/>
        <v>91059.352582555002</v>
      </c>
      <c r="CD172" s="46">
        <f t="shared" si="98"/>
        <v>94810.565835055007</v>
      </c>
    </row>
    <row r="173" spans="1:82" s="54" customFormat="1" ht="15" customHeight="1" x14ac:dyDescent="0.35">
      <c r="A173" s="39">
        <v>170</v>
      </c>
      <c r="B173" s="40" t="s">
        <v>125</v>
      </c>
      <c r="C173" s="40" t="s">
        <v>295</v>
      </c>
      <c r="D173" s="41">
        <v>110.2</v>
      </c>
      <c r="E173" s="41">
        <f t="shared" si="115"/>
        <v>528.96</v>
      </c>
      <c r="F173" s="41">
        <v>45</v>
      </c>
      <c r="G173" s="42" t="s">
        <v>118</v>
      </c>
      <c r="H173" s="43">
        <v>6</v>
      </c>
      <c r="I173" s="44">
        <v>20.5</v>
      </c>
      <c r="J173" s="41">
        <f t="shared" si="116"/>
        <v>738</v>
      </c>
      <c r="K173" s="42" t="s">
        <v>120</v>
      </c>
      <c r="L173" s="44">
        <v>184.5</v>
      </c>
      <c r="M173" s="44">
        <v>166.1</v>
      </c>
      <c r="N173" s="41">
        <v>115.71000000000001</v>
      </c>
      <c r="O173" s="45" t="s">
        <v>69</v>
      </c>
      <c r="P173" s="45" t="s">
        <v>120</v>
      </c>
      <c r="Q173" s="45" t="s">
        <v>122</v>
      </c>
      <c r="R173" s="45" t="s">
        <v>864</v>
      </c>
      <c r="S173" s="46">
        <f t="shared" si="117"/>
        <v>61994.102767310003</v>
      </c>
      <c r="T173" s="46">
        <f t="shared" si="100"/>
        <v>117.19998254558</v>
      </c>
      <c r="U173" s="47">
        <f t="shared" si="118"/>
        <v>33782.337541771543</v>
      </c>
      <c r="V173" s="47">
        <f t="shared" si="101"/>
        <v>28211.76522553846</v>
      </c>
      <c r="W173" s="47">
        <f t="shared" si="119"/>
        <v>54675.990124013675</v>
      </c>
      <c r="X173" s="47">
        <f t="shared" si="102"/>
        <v>7318.1126432963283</v>
      </c>
      <c r="Y173" s="48">
        <f t="shared" si="120"/>
        <v>61020.03666731</v>
      </c>
      <c r="Z173" s="47">
        <f t="shared" si="103"/>
        <v>974.06610000000364</v>
      </c>
      <c r="AA173" s="48">
        <f t="shared" si="121"/>
        <v>61994.102767310003</v>
      </c>
      <c r="AB173" s="47">
        <f t="shared" si="104"/>
        <v>0</v>
      </c>
      <c r="AC173" s="47">
        <f t="shared" si="122"/>
        <v>36503.943968834792</v>
      </c>
      <c r="AD173" s="47">
        <f t="shared" si="123"/>
        <v>25490.158798475211</v>
      </c>
      <c r="AE173" s="47">
        <f t="shared" si="99"/>
        <v>48.189199180420466</v>
      </c>
      <c r="AF173" s="49">
        <f t="shared" si="124"/>
        <v>0.58882929729380029</v>
      </c>
      <c r="AG173" s="47">
        <f>IF(ISBLANK($D173),"",S173*_xlfn.XLOOKUP(Q173,DATA!$B$24:$B$25,DATA!$C$24:$C$25,"error",0,1)/1000)</f>
        <v>8.3051349955839964</v>
      </c>
      <c r="AH173" s="47">
        <f>IF(ISBLANK($D173),"",V173*_xlfn.XLOOKUP(Q173,DATA!$B$24:$B$25,DATA!$C$24:$C$25,"error",0,1)/1000)</f>
        <v>3.779432368611821</v>
      </c>
      <c r="AI173" s="47">
        <f>IF(ISBLANK($D173),"",X173*_xlfn.XLOOKUP(Q173,DATA!$B$24:$B$25,DATA!$C$24:$C$25,"error",0,1)/1000)</f>
        <v>0.98038217673044092</v>
      </c>
      <c r="AJ173" s="47">
        <f>IF(ISBLANK($D173),"",Z173*_xlfn.XLOOKUP(Q173,DATA!$B$24:$B$25,DATA!$C$24:$C$25,"error",0,1)/1000)</f>
        <v>0.13049225803761194</v>
      </c>
      <c r="AK173" s="47">
        <f>IF(ISBLANK($D173),"",AB173*_xlfn.XLOOKUP(Q173,DATA!$B$24:$B$25,DATA!$C$24:$C$25,"error",0,1)/1000)</f>
        <v>0</v>
      </c>
      <c r="AL173" s="47">
        <f t="shared" si="105"/>
        <v>4.8903068033798736</v>
      </c>
      <c r="AM173" s="47">
        <f t="shared" si="106"/>
        <v>3.4148281922041228</v>
      </c>
      <c r="AN173" s="47">
        <f t="shared" si="125"/>
        <v>0.8418189025242333</v>
      </c>
      <c r="AO173" s="47">
        <f t="shared" si="126"/>
        <v>0.38308800644433655</v>
      </c>
      <c r="AP173" s="47">
        <f t="shared" si="127"/>
        <v>9.9372767391303019E-2</v>
      </c>
      <c r="AQ173" s="47">
        <f t="shared" si="128"/>
        <v>1.322685898634296E-2</v>
      </c>
      <c r="AR173" s="47">
        <f t="shared" si="129"/>
        <v>0</v>
      </c>
      <c r="AS173" s="47">
        <f t="shared" si="130"/>
        <v>0.49568763282198253</v>
      </c>
      <c r="AT173" s="47">
        <f t="shared" si="131"/>
        <v>0.34613126970225078</v>
      </c>
      <c r="AU173" s="47">
        <f t="shared" si="132"/>
        <v>4.5783530523697991E-2</v>
      </c>
      <c r="AV173" s="47">
        <f t="shared" si="133"/>
        <v>2.0834791644277668E-2</v>
      </c>
      <c r="AW173" s="47">
        <f t="shared" si="134"/>
        <v>5.4045307315406738E-3</v>
      </c>
      <c r="AX173" s="47">
        <f t="shared" si="135"/>
        <v>7.1936173008000292E-4</v>
      </c>
      <c r="AY173" s="47">
        <f t="shared" si="136"/>
        <v>0</v>
      </c>
      <c r="AZ173" s="47">
        <f t="shared" si="137"/>
        <v>2.6958684105898346E-2</v>
      </c>
      <c r="BA173" s="47">
        <f t="shared" si="138"/>
        <v>1.8824846417799645E-2</v>
      </c>
      <c r="BB173" s="23">
        <f>IF(V173&gt;0,J173*DATA!$C$4,0)</f>
        <v>47970</v>
      </c>
      <c r="BC173" s="23">
        <f>IF(X173&gt;0,N173*_xlfn.XLOOKUP(Burgas!O173,DATA!$B$5:$B$6,DATA!$C$5:$C$6,"error",0,1),0)</f>
        <v>5554.08</v>
      </c>
      <c r="BD173" s="23">
        <f>IF(Z173&gt;0,(L173-M173)*DATA!$C$7,"0,00 ")</f>
        <v>2760.0000000000009</v>
      </c>
      <c r="BE173" s="23">
        <f>IF(G173="basement",D173*DATA!$C$8,IF(G173="ground",0,"error"))</f>
        <v>0</v>
      </c>
      <c r="BF173" s="23">
        <f t="shared" si="139"/>
        <v>56284.08</v>
      </c>
      <c r="BG173" s="23">
        <v>1.48</v>
      </c>
      <c r="BH173" s="23">
        <v>1.2745257452574528</v>
      </c>
      <c r="BI173" s="23">
        <f t="shared" si="140"/>
        <v>0.56999999999999995</v>
      </c>
      <c r="BJ173" s="23">
        <v>2.33</v>
      </c>
      <c r="BK173" s="23">
        <f t="shared" si="141"/>
        <v>0.21630769230769231</v>
      </c>
      <c r="BL173" s="23">
        <f t="shared" si="142"/>
        <v>0.23928112965340181</v>
      </c>
      <c r="BM173" s="5">
        <v>1.1000000000000001</v>
      </c>
      <c r="BN173" s="5">
        <f t="shared" si="143"/>
        <v>0.56999999999999995</v>
      </c>
      <c r="BO173" s="50"/>
      <c r="BP173" s="48">
        <f t="shared" si="107"/>
        <v>2259.1</v>
      </c>
      <c r="BQ173" s="51">
        <f t="shared" si="108"/>
        <v>6</v>
      </c>
      <c r="BR173" s="47">
        <f t="shared" si="144"/>
        <v>722.91200000000003</v>
      </c>
      <c r="BS173" s="46">
        <f t="shared" si="109"/>
        <v>20.5</v>
      </c>
      <c r="BT173" s="46">
        <f t="shared" si="145"/>
        <v>1807.28</v>
      </c>
      <c r="BU173" s="46">
        <f t="shared" si="110"/>
        <v>53.795646274999996</v>
      </c>
      <c r="BV173" s="46">
        <f t="shared" si="111"/>
        <v>29.31476704423077</v>
      </c>
      <c r="BW173" s="46">
        <f t="shared" si="112"/>
        <v>47.445322912195131</v>
      </c>
      <c r="BX173" s="46">
        <f t="shared" si="113"/>
        <v>52.950396274999996</v>
      </c>
      <c r="BY173" s="46">
        <f t="shared" si="114"/>
        <v>53.795646274999996</v>
      </c>
      <c r="BZ173" s="46">
        <f t="shared" ref="BZ173:CD223" si="146">BU173*1152.4</f>
        <v>61994.102767310003</v>
      </c>
      <c r="CA173" s="46">
        <f t="shared" si="146"/>
        <v>33782.337541771543</v>
      </c>
      <c r="CB173" s="46">
        <f t="shared" si="146"/>
        <v>54675.990124013675</v>
      </c>
      <c r="CC173" s="46">
        <f t="shared" si="146"/>
        <v>61020.03666731</v>
      </c>
      <c r="CD173" s="46">
        <f t="shared" si="146"/>
        <v>61994.102767310003</v>
      </c>
    </row>
    <row r="174" spans="1:82" s="54" customFormat="1" ht="15" customHeight="1" x14ac:dyDescent="0.35">
      <c r="A174" s="39">
        <v>171</v>
      </c>
      <c r="B174" s="40" t="s">
        <v>125</v>
      </c>
      <c r="C174" s="40" t="s">
        <v>296</v>
      </c>
      <c r="D174" s="41">
        <v>187.9</v>
      </c>
      <c r="E174" s="41">
        <f t="shared" si="115"/>
        <v>901.92000000000007</v>
      </c>
      <c r="F174" s="41">
        <v>55.2</v>
      </c>
      <c r="G174" s="42" t="s">
        <v>118</v>
      </c>
      <c r="H174" s="43">
        <v>6</v>
      </c>
      <c r="I174" s="44">
        <v>20.5</v>
      </c>
      <c r="J174" s="41">
        <f t="shared" si="116"/>
        <v>905.2800000000002</v>
      </c>
      <c r="K174" s="42" t="s">
        <v>120</v>
      </c>
      <c r="L174" s="44">
        <v>226.32</v>
      </c>
      <c r="M174" s="44">
        <v>203.7</v>
      </c>
      <c r="N174" s="41">
        <v>197.29500000000002</v>
      </c>
      <c r="O174" s="45" t="s">
        <v>69</v>
      </c>
      <c r="P174" s="45" t="s">
        <v>120</v>
      </c>
      <c r="Q174" s="45" t="s">
        <v>122</v>
      </c>
      <c r="R174" s="45" t="s">
        <v>864</v>
      </c>
      <c r="S174" s="46">
        <f t="shared" si="117"/>
        <v>86497.242813695018</v>
      </c>
      <c r="T174" s="46">
        <f t="shared" si="100"/>
        <v>95.903453536560903</v>
      </c>
      <c r="U174" s="47">
        <f t="shared" si="118"/>
        <v>51890.810803701163</v>
      </c>
      <c r="V174" s="47">
        <f t="shared" si="101"/>
        <v>34606.432009993856</v>
      </c>
      <c r="W174" s="47">
        <f t="shared" si="119"/>
        <v>74019.26308887302</v>
      </c>
      <c r="X174" s="47">
        <f t="shared" si="102"/>
        <v>12477.979724821998</v>
      </c>
      <c r="Y174" s="48">
        <f t="shared" si="120"/>
        <v>85299.776771195029</v>
      </c>
      <c r="Z174" s="47">
        <f t="shared" si="103"/>
        <v>1197.4660424999893</v>
      </c>
      <c r="AA174" s="48">
        <f t="shared" si="121"/>
        <v>86497.242813695018</v>
      </c>
      <c r="AB174" s="47">
        <f t="shared" si="104"/>
        <v>0</v>
      </c>
      <c r="AC174" s="47">
        <f t="shared" si="122"/>
        <v>48281.877777315844</v>
      </c>
      <c r="AD174" s="47">
        <f t="shared" si="123"/>
        <v>38215.365036379175</v>
      </c>
      <c r="AE174" s="47">
        <f t="shared" si="99"/>
        <v>42.37112497381051</v>
      </c>
      <c r="AF174" s="49">
        <f t="shared" si="124"/>
        <v>0.55818978971745237</v>
      </c>
      <c r="AG174" s="47">
        <f>IF(ISBLANK($D174),"",S174*_xlfn.XLOOKUP(Q174,DATA!$B$24:$B$25,DATA!$C$24:$C$25,"error",0,1)/1000)</f>
        <v>11.587735707860714</v>
      </c>
      <c r="AH174" s="47">
        <f>IF(ISBLANK($D174),"",V174*_xlfn.XLOOKUP(Q174,DATA!$B$24:$B$25,DATA!$C$24:$C$25,"error",0,1)/1000)</f>
        <v>4.6361037054971685</v>
      </c>
      <c r="AI174" s="47">
        <f>IF(ISBLANK($D174),"",X174*_xlfn.XLOOKUP(Q174,DATA!$B$24:$B$25,DATA!$C$24:$C$25,"error",0,1)/1000)</f>
        <v>1.6716316788353034</v>
      </c>
      <c r="AJ174" s="47">
        <f>IF(ISBLANK($D174),"",Z174*_xlfn.XLOOKUP(Q174,DATA!$B$24:$B$25,DATA!$C$24:$C$25,"error",0,1)/1000)</f>
        <v>0.16042037373971441</v>
      </c>
      <c r="AK174" s="47">
        <f>IF(ISBLANK($D174),"",AB174*_xlfn.XLOOKUP(Q174,DATA!$B$24:$B$25,DATA!$C$24:$C$25,"error",0,1)/1000)</f>
        <v>0</v>
      </c>
      <c r="AL174" s="47">
        <f t="shared" si="105"/>
        <v>6.4681557580721858</v>
      </c>
      <c r="AM174" s="47">
        <f t="shared" si="106"/>
        <v>5.1195799497885286</v>
      </c>
      <c r="AN174" s="47">
        <f t="shared" si="125"/>
        <v>1.1745474289724347</v>
      </c>
      <c r="AO174" s="47">
        <f t="shared" si="126"/>
        <v>0.46992128790505294</v>
      </c>
      <c r="AP174" s="47">
        <f t="shared" si="127"/>
        <v>0.16943868414542554</v>
      </c>
      <c r="AQ174" s="47">
        <f t="shared" si="128"/>
        <v>1.6260410340819233E-2</v>
      </c>
      <c r="AR174" s="47">
        <f t="shared" si="129"/>
        <v>0</v>
      </c>
      <c r="AS174" s="47">
        <f t="shared" si="130"/>
        <v>0.65562038239129772</v>
      </c>
      <c r="AT174" s="47">
        <f t="shared" si="131"/>
        <v>0.51892704658113697</v>
      </c>
      <c r="AU174" s="47">
        <f t="shared" si="132"/>
        <v>6.387944949281113E-2</v>
      </c>
      <c r="AV174" s="47">
        <f t="shared" si="133"/>
        <v>2.5557344416980616E-2</v>
      </c>
      <c r="AW174" s="47">
        <f t="shared" si="134"/>
        <v>9.2151662836342605E-3</v>
      </c>
      <c r="AX174" s="47">
        <f t="shared" si="135"/>
        <v>8.8434577904399243E-4</v>
      </c>
      <c r="AY174" s="47">
        <f t="shared" si="136"/>
        <v>0</v>
      </c>
      <c r="AZ174" s="47">
        <f t="shared" si="137"/>
        <v>3.5656856479658869E-2</v>
      </c>
      <c r="BA174" s="47">
        <f t="shared" si="138"/>
        <v>2.8222593013152261E-2</v>
      </c>
      <c r="BB174" s="23">
        <f>IF(V174&gt;0,J174*DATA!$C$4,0)</f>
        <v>58843.200000000012</v>
      </c>
      <c r="BC174" s="23">
        <f>IF(X174&gt;0,N174*_xlfn.XLOOKUP(Burgas!O174,DATA!$B$5:$B$6,DATA!$C$5:$C$6,"error",0,1),0)</f>
        <v>9470.16</v>
      </c>
      <c r="BD174" s="23">
        <f>IF(Z174&gt;0,(L174-M174)*DATA!$C$7,"0,00 ")</f>
        <v>3393.0000000000009</v>
      </c>
      <c r="BE174" s="23">
        <f>IF(G174="basement",D174*DATA!$C$8,IF(G174="ground",0,"error"))</f>
        <v>0</v>
      </c>
      <c r="BF174" s="23">
        <f t="shared" si="139"/>
        <v>71706.360000000015</v>
      </c>
      <c r="BG174" s="23">
        <v>1.48</v>
      </c>
      <c r="BH174" s="23">
        <v>1.2749072110286321</v>
      </c>
      <c r="BI174" s="23">
        <f t="shared" si="140"/>
        <v>0.56999999999999995</v>
      </c>
      <c r="BJ174" s="23">
        <v>2.33</v>
      </c>
      <c r="BK174" s="23">
        <f t="shared" si="141"/>
        <v>0.21630769230769231</v>
      </c>
      <c r="BL174" s="23">
        <f t="shared" si="142"/>
        <v>0.23928112965340181</v>
      </c>
      <c r="BM174" s="5">
        <v>1.1000000000000001</v>
      </c>
      <c r="BN174" s="5">
        <f t="shared" si="143"/>
        <v>0.56999999999999995</v>
      </c>
      <c r="BO174" s="50"/>
      <c r="BP174" s="48">
        <f t="shared" si="107"/>
        <v>3851.9500000000003</v>
      </c>
      <c r="BQ174" s="51">
        <f t="shared" si="108"/>
        <v>6</v>
      </c>
      <c r="BR174" s="47">
        <f t="shared" si="144"/>
        <v>1232.624</v>
      </c>
      <c r="BS174" s="46">
        <f t="shared" si="109"/>
        <v>20.5</v>
      </c>
      <c r="BT174" s="46">
        <f t="shared" si="145"/>
        <v>3081.5600000000004</v>
      </c>
      <c r="BU174" s="46">
        <f t="shared" si="110"/>
        <v>75.058350237500008</v>
      </c>
      <c r="BV174" s="46">
        <f t="shared" si="111"/>
        <v>45.028471714423084</v>
      </c>
      <c r="BW174" s="46">
        <f t="shared" si="112"/>
        <v>64.230530274967904</v>
      </c>
      <c r="BX174" s="46">
        <f t="shared" si="113"/>
        <v>74.019243987500019</v>
      </c>
      <c r="BY174" s="46">
        <f t="shared" si="114"/>
        <v>75.058350237500008</v>
      </c>
      <c r="BZ174" s="46">
        <f t="shared" si="146"/>
        <v>86497.242813695018</v>
      </c>
      <c r="CA174" s="46">
        <f t="shared" si="146"/>
        <v>51890.810803701163</v>
      </c>
      <c r="CB174" s="46">
        <f t="shared" si="146"/>
        <v>74019.26308887302</v>
      </c>
      <c r="CC174" s="46">
        <f t="shared" si="146"/>
        <v>85299.776771195029</v>
      </c>
      <c r="CD174" s="46">
        <f t="shared" si="146"/>
        <v>86497.242813695018</v>
      </c>
    </row>
    <row r="175" spans="1:82" s="54" customFormat="1" ht="15" customHeight="1" x14ac:dyDescent="0.35">
      <c r="A175" s="39">
        <v>172</v>
      </c>
      <c r="B175" s="40" t="s">
        <v>125</v>
      </c>
      <c r="C175" s="40" t="s">
        <v>297</v>
      </c>
      <c r="D175" s="41">
        <v>101.2</v>
      </c>
      <c r="E175" s="41">
        <f t="shared" si="115"/>
        <v>485.76000000000005</v>
      </c>
      <c r="F175" s="41">
        <v>41.4</v>
      </c>
      <c r="G175" s="42" t="s">
        <v>118</v>
      </c>
      <c r="H175" s="43">
        <v>6</v>
      </c>
      <c r="I175" s="44">
        <v>20.5</v>
      </c>
      <c r="J175" s="41">
        <f t="shared" si="116"/>
        <v>678.95999999999992</v>
      </c>
      <c r="K175" s="42" t="s">
        <v>120</v>
      </c>
      <c r="L175" s="44">
        <v>169.74</v>
      </c>
      <c r="M175" s="44">
        <v>59.4</v>
      </c>
      <c r="N175" s="41">
        <v>106.26</v>
      </c>
      <c r="O175" s="45" t="s">
        <v>69</v>
      </c>
      <c r="P175" s="45" t="s">
        <v>120</v>
      </c>
      <c r="Q175" s="45" t="s">
        <v>122</v>
      </c>
      <c r="R175" s="45" t="s">
        <v>864</v>
      </c>
      <c r="S175" s="46">
        <f t="shared" si="117"/>
        <v>61943.188150760012</v>
      </c>
      <c r="T175" s="46">
        <f t="shared" si="100"/>
        <v>127.51809154883071</v>
      </c>
      <c r="U175" s="47">
        <f t="shared" si="118"/>
        <v>35988.364143264618</v>
      </c>
      <c r="V175" s="47">
        <f t="shared" si="101"/>
        <v>25954.824007495394</v>
      </c>
      <c r="W175" s="47">
        <f t="shared" si="119"/>
        <v>55222.74350918478</v>
      </c>
      <c r="X175" s="47">
        <f t="shared" si="102"/>
        <v>6720.4446415752318</v>
      </c>
      <c r="Y175" s="48">
        <f t="shared" si="120"/>
        <v>56101.967853260001</v>
      </c>
      <c r="Z175" s="47">
        <f t="shared" si="103"/>
        <v>5841.2202975000109</v>
      </c>
      <c r="AA175" s="48">
        <f t="shared" si="121"/>
        <v>61943.188150760012</v>
      </c>
      <c r="AB175" s="47">
        <f t="shared" si="104"/>
        <v>0</v>
      </c>
      <c r="AC175" s="47">
        <f t="shared" si="122"/>
        <v>38516.488946570636</v>
      </c>
      <c r="AD175" s="47">
        <f t="shared" si="123"/>
        <v>23426.699204189375</v>
      </c>
      <c r="AE175" s="47">
        <f t="shared" si="99"/>
        <v>48.22690053563359</v>
      </c>
      <c r="AF175" s="49">
        <f t="shared" si="124"/>
        <v>0.62180346372917616</v>
      </c>
      <c r="AG175" s="47">
        <f>IF(ISBLANK($D175),"",S175*_xlfn.XLOOKUP(Q175,DATA!$B$24:$B$25,DATA!$C$24:$C$25,"error",0,1)/1000)</f>
        <v>8.2983141409410432</v>
      </c>
      <c r="AH175" s="47">
        <f>IF(ISBLANK($D175),"",V175*_xlfn.XLOOKUP(Q175,DATA!$B$24:$B$25,DATA!$C$24:$C$25,"error",0,1)/1000)</f>
        <v>3.4770777791228764</v>
      </c>
      <c r="AI175" s="47">
        <f>IF(ISBLANK($D175),"",X175*_xlfn.XLOOKUP(Q175,DATA!$B$24:$B$25,DATA!$C$24:$C$25,"error",0,1)/1000)</f>
        <v>0.90031466683412809</v>
      </c>
      <c r="AJ175" s="47">
        <f>IF(ISBLANK($D175),"",Z175*_xlfn.XLOOKUP(Q175,DATA!$B$24:$B$25,DATA!$C$24:$C$25,"error",0,1)/1000)</f>
        <v>0.78252802999293902</v>
      </c>
      <c r="AK175" s="47">
        <f>IF(ISBLANK($D175),"",AB175*_xlfn.XLOOKUP(Q175,DATA!$B$24:$B$25,DATA!$C$24:$C$25,"error",0,1)/1000)</f>
        <v>0</v>
      </c>
      <c r="AL175" s="47">
        <f t="shared" si="105"/>
        <v>5.1599204759499431</v>
      </c>
      <c r="AM175" s="47">
        <f t="shared" si="106"/>
        <v>3.1383936649911002</v>
      </c>
      <c r="AN175" s="47">
        <f t="shared" si="125"/>
        <v>0.84112753214038527</v>
      </c>
      <c r="AO175" s="47">
        <f t="shared" si="126"/>
        <v>0.35244096592878976</v>
      </c>
      <c r="AP175" s="47">
        <f t="shared" si="127"/>
        <v>9.1257024137930076E-2</v>
      </c>
      <c r="AQ175" s="47">
        <f t="shared" si="128"/>
        <v>7.9318022856145615E-2</v>
      </c>
      <c r="AR175" s="47">
        <f t="shared" si="129"/>
        <v>0</v>
      </c>
      <c r="AS175" s="47">
        <f t="shared" si="130"/>
        <v>0.52301601292286548</v>
      </c>
      <c r="AT175" s="47">
        <f t="shared" si="131"/>
        <v>0.31811151921751979</v>
      </c>
      <c r="AU175" s="47">
        <f t="shared" si="132"/>
        <v>4.5745929352024157E-2</v>
      </c>
      <c r="AV175" s="47">
        <f t="shared" si="133"/>
        <v>1.9168008312735463E-2</v>
      </c>
      <c r="AW175" s="47">
        <f t="shared" si="134"/>
        <v>4.9631443741553335E-3</v>
      </c>
      <c r="AX175" s="47">
        <f t="shared" si="135"/>
        <v>4.3138246357080105E-3</v>
      </c>
      <c r="AY175" s="47">
        <f t="shared" si="136"/>
        <v>0</v>
      </c>
      <c r="AZ175" s="47">
        <f t="shared" si="137"/>
        <v>2.8444977322598805E-2</v>
      </c>
      <c r="BA175" s="47">
        <f t="shared" si="138"/>
        <v>1.7300952029425352E-2</v>
      </c>
      <c r="BB175" s="23">
        <f>IF(V175&gt;0,J175*DATA!$C$4,0)</f>
        <v>44132.399999999994</v>
      </c>
      <c r="BC175" s="23">
        <f>IF(X175&gt;0,N175*_xlfn.XLOOKUP(Burgas!O175,DATA!$B$5:$B$6,DATA!$C$5:$C$6,"error",0,1),0)</f>
        <v>5100.4800000000005</v>
      </c>
      <c r="BD175" s="23">
        <f>IF(Z175&gt;0,(L175-M175)*DATA!$C$7,"0,00 ")</f>
        <v>16551</v>
      </c>
      <c r="BE175" s="23">
        <f>IF(G175="basement",D175*DATA!$C$8,IF(G175="ground",0,"error"))</f>
        <v>0</v>
      </c>
      <c r="BF175" s="23">
        <f t="shared" si="139"/>
        <v>65783.88</v>
      </c>
      <c r="BG175" s="23">
        <v>1.48</v>
      </c>
      <c r="BH175" s="23">
        <v>2.2375927889713676</v>
      </c>
      <c r="BI175" s="23">
        <f t="shared" si="140"/>
        <v>0.56999999999999995</v>
      </c>
      <c r="BJ175" s="23">
        <v>2.33</v>
      </c>
      <c r="BK175" s="23">
        <f t="shared" si="141"/>
        <v>0.21630769230769231</v>
      </c>
      <c r="BL175" s="23">
        <f t="shared" si="142"/>
        <v>0.23928112965340181</v>
      </c>
      <c r="BM175" s="5">
        <v>1.1000000000000001</v>
      </c>
      <c r="BN175" s="5">
        <f t="shared" si="143"/>
        <v>0.56999999999999995</v>
      </c>
      <c r="BO175" s="50"/>
      <c r="BP175" s="48">
        <f t="shared" si="107"/>
        <v>2074.6</v>
      </c>
      <c r="BQ175" s="51">
        <f t="shared" si="108"/>
        <v>6</v>
      </c>
      <c r="BR175" s="47">
        <f t="shared" si="144"/>
        <v>663.87199999999996</v>
      </c>
      <c r="BS175" s="46">
        <f t="shared" si="109"/>
        <v>20.5</v>
      </c>
      <c r="BT175" s="46">
        <f t="shared" si="145"/>
        <v>1659.68</v>
      </c>
      <c r="BU175" s="46">
        <f t="shared" si="110"/>
        <v>53.751464900000009</v>
      </c>
      <c r="BV175" s="46">
        <f t="shared" si="111"/>
        <v>31.229056007692311</v>
      </c>
      <c r="BW175" s="46">
        <f t="shared" si="112"/>
        <v>47.919770486970478</v>
      </c>
      <c r="BX175" s="46">
        <f t="shared" si="113"/>
        <v>48.682721149999999</v>
      </c>
      <c r="BY175" s="46">
        <f t="shared" si="114"/>
        <v>53.751464900000009</v>
      </c>
      <c r="BZ175" s="46">
        <f t="shared" si="146"/>
        <v>61943.188150760012</v>
      </c>
      <c r="CA175" s="46">
        <f t="shared" si="146"/>
        <v>35988.364143264618</v>
      </c>
      <c r="CB175" s="46">
        <f t="shared" si="146"/>
        <v>55222.74350918478</v>
      </c>
      <c r="CC175" s="46">
        <f t="shared" si="146"/>
        <v>56101.967853260001</v>
      </c>
      <c r="CD175" s="46">
        <f t="shared" si="146"/>
        <v>61943.188150760012</v>
      </c>
    </row>
    <row r="176" spans="1:82" s="54" customFormat="1" ht="15" customHeight="1" x14ac:dyDescent="0.35">
      <c r="A176" s="39">
        <v>173</v>
      </c>
      <c r="B176" s="40" t="s">
        <v>125</v>
      </c>
      <c r="C176" s="40" t="s">
        <v>298</v>
      </c>
      <c r="D176" s="41">
        <v>124.1</v>
      </c>
      <c r="E176" s="41">
        <f t="shared" si="115"/>
        <v>496.4</v>
      </c>
      <c r="F176" s="41">
        <v>44.6</v>
      </c>
      <c r="G176" s="42" t="s">
        <v>118</v>
      </c>
      <c r="H176" s="43">
        <v>5</v>
      </c>
      <c r="I176" s="44">
        <v>17.5</v>
      </c>
      <c r="J176" s="41">
        <f t="shared" si="116"/>
        <v>624.4</v>
      </c>
      <c r="K176" s="42" t="s">
        <v>120</v>
      </c>
      <c r="L176" s="44">
        <v>156.1</v>
      </c>
      <c r="M176" s="44">
        <v>85.85</v>
      </c>
      <c r="N176" s="41">
        <v>130.30500000000001</v>
      </c>
      <c r="O176" s="45" t="s">
        <v>69</v>
      </c>
      <c r="P176" s="45" t="s">
        <v>120</v>
      </c>
      <c r="Q176" s="45" t="s">
        <v>122</v>
      </c>
      <c r="R176" s="45" t="s">
        <v>864</v>
      </c>
      <c r="S176" s="46">
        <f t="shared" si="117"/>
        <v>59420.511935155002</v>
      </c>
      <c r="T176" s="46">
        <f t="shared" si="100"/>
        <v>119.70288463971596</v>
      </c>
      <c r="U176" s="47">
        <f t="shared" si="118"/>
        <v>35551.370733493466</v>
      </c>
      <c r="V176" s="47">
        <f t="shared" si="101"/>
        <v>23869.141201661536</v>
      </c>
      <c r="W176" s="47">
        <f t="shared" si="119"/>
        <v>51179.334266978265</v>
      </c>
      <c r="X176" s="47">
        <f t="shared" si="102"/>
        <v>8241.1776681767369</v>
      </c>
      <c r="Y176" s="48">
        <f t="shared" si="120"/>
        <v>55701.591091405004</v>
      </c>
      <c r="Z176" s="47">
        <f t="shared" si="103"/>
        <v>3718.9208437499983</v>
      </c>
      <c r="AA176" s="48">
        <f t="shared" si="121"/>
        <v>59420.511935155002</v>
      </c>
      <c r="AB176" s="47">
        <f t="shared" si="104"/>
        <v>0</v>
      </c>
      <c r="AC176" s="47">
        <f t="shared" si="122"/>
        <v>35829.239713588271</v>
      </c>
      <c r="AD176" s="47">
        <f t="shared" si="123"/>
        <v>23591.272221566731</v>
      </c>
      <c r="AE176" s="47">
        <f t="shared" si="99"/>
        <v>47.524722444735559</v>
      </c>
      <c r="AF176" s="49">
        <f t="shared" si="124"/>
        <v>0.60297763426690687</v>
      </c>
      <c r="AG176" s="47">
        <f>IF(ISBLANK($D176),"",S176*_xlfn.XLOOKUP(Q176,DATA!$B$24:$B$25,DATA!$C$24:$C$25,"error",0,1)/1000)</f>
        <v>7.9603599552116826</v>
      </c>
      <c r="AH176" s="47">
        <f>IF(ISBLANK($D176),"",V176*_xlfn.XLOOKUP(Q176,DATA!$B$24:$B$25,DATA!$C$24:$C$25,"error",0,1)/1000)</f>
        <v>3.1976660853133074</v>
      </c>
      <c r="AI176" s="47">
        <f>IF(ISBLANK($D176),"",X176*_xlfn.XLOOKUP(Q176,DATA!$B$24:$B$25,DATA!$C$24:$C$25,"error",0,1)/1000)</f>
        <v>1.1040419975703086</v>
      </c>
      <c r="AJ176" s="47">
        <f>IF(ISBLANK($D176),"",Z176*_xlfn.XLOOKUP(Q176,DATA!$B$24:$B$25,DATA!$C$24:$C$25,"error",0,1)/1000)</f>
        <v>0.49821093082294571</v>
      </c>
      <c r="AK176" s="47">
        <f>IF(ISBLANK($D176),"",AB176*_xlfn.XLOOKUP(Q176,DATA!$B$24:$B$25,DATA!$C$24:$C$25,"error",0,1)/1000)</f>
        <v>0</v>
      </c>
      <c r="AL176" s="47">
        <f t="shared" si="105"/>
        <v>4.7999190137065622</v>
      </c>
      <c r="AM176" s="47">
        <f t="shared" si="106"/>
        <v>3.1604409415051204</v>
      </c>
      <c r="AN176" s="47">
        <f t="shared" si="125"/>
        <v>0.80687207188773025</v>
      </c>
      <c r="AO176" s="47">
        <f t="shared" si="126"/>
        <v>0.32411944610276933</v>
      </c>
      <c r="AP176" s="47">
        <f t="shared" si="127"/>
        <v>0.111907081971513</v>
      </c>
      <c r="AQ176" s="47">
        <f t="shared" si="128"/>
        <v>5.049928498861897E-2</v>
      </c>
      <c r="AR176" s="47">
        <f t="shared" si="129"/>
        <v>0</v>
      </c>
      <c r="AS176" s="47">
        <f t="shared" si="130"/>
        <v>0.48652581306290127</v>
      </c>
      <c r="AT176" s="47">
        <f t="shared" si="131"/>
        <v>0.32034625882482898</v>
      </c>
      <c r="AU176" s="47">
        <f t="shared" si="132"/>
        <v>4.3882896928568199E-2</v>
      </c>
      <c r="AV176" s="47">
        <f t="shared" si="133"/>
        <v>1.7627701765158502E-2</v>
      </c>
      <c r="AW176" s="47">
        <f t="shared" si="134"/>
        <v>6.0862274390580682E-3</v>
      </c>
      <c r="AX176" s="47">
        <f t="shared" si="135"/>
        <v>2.7464761705499998E-3</v>
      </c>
      <c r="AY176" s="47">
        <f t="shared" si="136"/>
        <v>0</v>
      </c>
      <c r="AZ176" s="47">
        <f t="shared" si="137"/>
        <v>2.6460405374766575E-2</v>
      </c>
      <c r="BA176" s="47">
        <f t="shared" si="138"/>
        <v>1.7422491553801624E-2</v>
      </c>
      <c r="BB176" s="23">
        <f>IF(V176&gt;0,J176*DATA!$C$4,0)</f>
        <v>40586</v>
      </c>
      <c r="BC176" s="23">
        <f>IF(X176&gt;0,N176*_xlfn.XLOOKUP(Burgas!O176,DATA!$B$5:$B$6,DATA!$C$5:$C$6,"error",0,1),0)</f>
        <v>6254.64</v>
      </c>
      <c r="BD176" s="23">
        <f>IF(Z176&gt;0,(L176-M176)*DATA!$C$7,"0,00 ")</f>
        <v>10537.5</v>
      </c>
      <c r="BE176" s="23">
        <f>IF(G176="basement",D176*DATA!$C$8,IF(G176="ground",0,"error"))</f>
        <v>0</v>
      </c>
      <c r="BF176" s="23">
        <f t="shared" si="139"/>
        <v>57378.14</v>
      </c>
      <c r="BG176" s="23">
        <v>1.48</v>
      </c>
      <c r="BH176" s="23">
        <v>1.8875560538116596</v>
      </c>
      <c r="BI176" s="23">
        <f t="shared" si="140"/>
        <v>0.56999999999999995</v>
      </c>
      <c r="BJ176" s="23">
        <v>2.33</v>
      </c>
      <c r="BK176" s="23">
        <f t="shared" si="141"/>
        <v>0.21630769230769231</v>
      </c>
      <c r="BL176" s="23">
        <f t="shared" si="142"/>
        <v>0.23928112965340181</v>
      </c>
      <c r="BM176" s="5">
        <v>1.1000000000000001</v>
      </c>
      <c r="BN176" s="5">
        <f t="shared" si="143"/>
        <v>0.56999999999999995</v>
      </c>
      <c r="BO176" s="50"/>
      <c r="BP176" s="48">
        <f t="shared" si="107"/>
        <v>2171.75</v>
      </c>
      <c r="BQ176" s="51">
        <f t="shared" si="108"/>
        <v>5</v>
      </c>
      <c r="BR176" s="47">
        <f t="shared" si="144"/>
        <v>694.96</v>
      </c>
      <c r="BS176" s="46">
        <f t="shared" si="109"/>
        <v>17.5</v>
      </c>
      <c r="BT176" s="46">
        <f t="shared" si="145"/>
        <v>1737.4</v>
      </c>
      <c r="BU176" s="46">
        <f t="shared" si="110"/>
        <v>51.562401887499995</v>
      </c>
      <c r="BV176" s="46">
        <f t="shared" si="111"/>
        <v>30.84985311826923</v>
      </c>
      <c r="BW176" s="46">
        <f t="shared" si="112"/>
        <v>44.411084924486516</v>
      </c>
      <c r="BX176" s="46">
        <f t="shared" si="113"/>
        <v>48.335292512499997</v>
      </c>
      <c r="BY176" s="46">
        <f t="shared" si="114"/>
        <v>51.562401887499995</v>
      </c>
      <c r="BZ176" s="46">
        <f t="shared" si="146"/>
        <v>59420.511935155002</v>
      </c>
      <c r="CA176" s="46">
        <f t="shared" si="146"/>
        <v>35551.370733493466</v>
      </c>
      <c r="CB176" s="46">
        <f t="shared" si="146"/>
        <v>51179.334266978265</v>
      </c>
      <c r="CC176" s="46">
        <f t="shared" si="146"/>
        <v>55701.591091405004</v>
      </c>
      <c r="CD176" s="46">
        <f t="shared" si="146"/>
        <v>59420.511935155002</v>
      </c>
    </row>
    <row r="177" spans="1:82" s="54" customFormat="1" ht="15" customHeight="1" x14ac:dyDescent="0.35">
      <c r="A177" s="39">
        <v>174</v>
      </c>
      <c r="B177" s="40" t="s">
        <v>125</v>
      </c>
      <c r="C177" s="40" t="s">
        <v>299</v>
      </c>
      <c r="D177" s="41">
        <v>82.8</v>
      </c>
      <c r="E177" s="41">
        <f t="shared" si="115"/>
        <v>331.2</v>
      </c>
      <c r="F177" s="41">
        <v>37.200000000000003</v>
      </c>
      <c r="G177" s="42" t="s">
        <v>118</v>
      </c>
      <c r="H177" s="43">
        <v>5</v>
      </c>
      <c r="I177" s="44">
        <v>17.5</v>
      </c>
      <c r="J177" s="41">
        <f t="shared" si="116"/>
        <v>520.79999999999995</v>
      </c>
      <c r="K177" s="42" t="s">
        <v>121</v>
      </c>
      <c r="L177" s="44">
        <v>130.19999999999999</v>
      </c>
      <c r="M177" s="44">
        <v>130</v>
      </c>
      <c r="N177" s="41">
        <v>86.94</v>
      </c>
      <c r="O177" s="45" t="s">
        <v>69</v>
      </c>
      <c r="P177" s="45" t="s">
        <v>121</v>
      </c>
      <c r="Q177" s="45" t="s">
        <v>122</v>
      </c>
      <c r="R177" s="45" t="s">
        <v>864</v>
      </c>
      <c r="S177" s="46">
        <f t="shared" si="117"/>
        <v>17779.49179104</v>
      </c>
      <c r="T177" s="46">
        <f t="shared" si="100"/>
        <v>53.682040431884062</v>
      </c>
      <c r="U177" s="47">
        <f t="shared" si="118"/>
        <v>17779.49179104</v>
      </c>
      <c r="V177" s="47">
        <f t="shared" si="101"/>
        <v>0</v>
      </c>
      <c r="W177" s="47">
        <f t="shared" si="119"/>
        <v>17517.935028133154</v>
      </c>
      <c r="X177" s="47">
        <f t="shared" si="102"/>
        <v>261.55676290684642</v>
      </c>
      <c r="Y177" s="48">
        <f t="shared" si="120"/>
        <v>17768.904116040001</v>
      </c>
      <c r="Z177" s="47">
        <f t="shared" si="103"/>
        <v>10.587674999998853</v>
      </c>
      <c r="AA177" s="48">
        <f t="shared" si="121"/>
        <v>17779.49179104</v>
      </c>
      <c r="AB177" s="47">
        <f t="shared" si="104"/>
        <v>0</v>
      </c>
      <c r="AC177" s="47">
        <f t="shared" si="122"/>
        <v>272.14443790684527</v>
      </c>
      <c r="AD177" s="47">
        <f t="shared" si="123"/>
        <v>17507.347353133155</v>
      </c>
      <c r="AE177" s="47">
        <f t="shared" si="99"/>
        <v>52.860348288445515</v>
      </c>
      <c r="AF177" s="49">
        <f t="shared" si="124"/>
        <v>1.530664886855726E-2</v>
      </c>
      <c r="AG177" s="47">
        <f>IF(ISBLANK($D177),"",S177*_xlfn.XLOOKUP(Q177,DATA!$B$24:$B$25,DATA!$C$24:$C$25,"error",0,1)/1000)</f>
        <v>2.3818568684137418</v>
      </c>
      <c r="AH177" s="47">
        <f>IF(ISBLANK($D177),"",V177*_xlfn.XLOOKUP(Q177,DATA!$B$24:$B$25,DATA!$C$24:$C$25,"error",0,1)/1000)</f>
        <v>0</v>
      </c>
      <c r="AI177" s="47">
        <f>IF(ISBLANK($D177),"",X177*_xlfn.XLOOKUP(Q177,DATA!$B$24:$B$25,DATA!$C$24:$C$25,"error",0,1)/1000)</f>
        <v>3.5039852630866189E-2</v>
      </c>
      <c r="AJ177" s="47">
        <f>IF(ISBLANK($D177),"",Z177*_xlfn.XLOOKUP(Q177,DATA!$B$24:$B$25,DATA!$C$24:$C$25,"error",0,1)/1000)</f>
        <v>1.4183941091043188E-3</v>
      </c>
      <c r="AK177" s="47">
        <f>IF(ISBLANK($D177),"",AB177*_xlfn.XLOOKUP(Q177,DATA!$B$24:$B$25,DATA!$C$24:$C$25,"error",0,1)/1000)</f>
        <v>0</v>
      </c>
      <c r="AL177" s="47">
        <f t="shared" si="105"/>
        <v>3.6458246739970508E-2</v>
      </c>
      <c r="AM177" s="47">
        <f t="shared" si="106"/>
        <v>2.3453986216737714</v>
      </c>
      <c r="AN177" s="47">
        <f t="shared" si="125"/>
        <v>0.24142800038819481</v>
      </c>
      <c r="AO177" s="47">
        <f t="shared" si="126"/>
        <v>0</v>
      </c>
      <c r="AP177" s="47">
        <f t="shared" si="127"/>
        <v>3.5516834226067234E-3</v>
      </c>
      <c r="AQ177" s="47">
        <f t="shared" si="128"/>
        <v>1.4377020637327691E-4</v>
      </c>
      <c r="AR177" s="47">
        <f t="shared" si="129"/>
        <v>0</v>
      </c>
      <c r="AS177" s="47">
        <f t="shared" si="130"/>
        <v>3.6954536289800005E-3</v>
      </c>
      <c r="AT177" s="47">
        <f t="shared" si="131"/>
        <v>0.23773254675921482</v>
      </c>
      <c r="AU177" s="47">
        <f t="shared" si="132"/>
        <v>1.3130408680422917E-2</v>
      </c>
      <c r="AV177" s="47">
        <f t="shared" si="133"/>
        <v>0</v>
      </c>
      <c r="AW177" s="47">
        <f t="shared" si="134"/>
        <v>1.9316340593189055E-4</v>
      </c>
      <c r="AX177" s="47">
        <f t="shared" si="135"/>
        <v>7.8191492399991573E-6</v>
      </c>
      <c r="AY177" s="47">
        <f t="shared" si="136"/>
        <v>0</v>
      </c>
      <c r="AZ177" s="47">
        <f t="shared" si="137"/>
        <v>2.0098255517188971E-4</v>
      </c>
      <c r="BA177" s="47">
        <f t="shared" si="138"/>
        <v>1.2929426125251027E-2</v>
      </c>
      <c r="BB177" s="23">
        <f>IF(V177&gt;0,J177*DATA!$C$4,0)</f>
        <v>0</v>
      </c>
      <c r="BC177" s="23">
        <f>IF(X177&gt;0,N177*_xlfn.XLOOKUP(Burgas!O177,DATA!$B$5:$B$6,DATA!$C$5:$C$6,"error",0,1),0)</f>
        <v>4173.12</v>
      </c>
      <c r="BD177" s="23">
        <f>IF(Z177&gt;0,(L177-M177)*DATA!$C$7,"0,00 ")</f>
        <v>29.999999999998295</v>
      </c>
      <c r="BE177" s="23">
        <f>IF(G177="basement",D177*DATA!$C$8,IF(G177="ground",0,"error"))</f>
        <v>0</v>
      </c>
      <c r="BF177" s="23">
        <f t="shared" si="139"/>
        <v>4203.1199999999981</v>
      </c>
      <c r="BG177" s="23">
        <v>0.25</v>
      </c>
      <c r="BH177" s="23">
        <v>1.1026881720430106</v>
      </c>
      <c r="BI177" s="23">
        <f t="shared" si="140"/>
        <v>0.56999999999999995</v>
      </c>
      <c r="BJ177" s="23">
        <v>0.22</v>
      </c>
      <c r="BK177" s="23">
        <f t="shared" si="141"/>
        <v>0.25</v>
      </c>
      <c r="BL177" s="23">
        <f t="shared" si="142"/>
        <v>0.12054794520547943</v>
      </c>
      <c r="BM177" s="5">
        <v>1.1000000000000001</v>
      </c>
      <c r="BN177" s="5">
        <f t="shared" si="143"/>
        <v>0.56999999999999995</v>
      </c>
      <c r="BO177" s="50"/>
      <c r="BP177" s="48">
        <f t="shared" si="107"/>
        <v>1449</v>
      </c>
      <c r="BQ177" s="51">
        <f t="shared" si="108"/>
        <v>5</v>
      </c>
      <c r="BR177" s="47">
        <f t="shared" si="144"/>
        <v>463.68</v>
      </c>
      <c r="BS177" s="46">
        <f t="shared" si="109"/>
        <v>17.5</v>
      </c>
      <c r="BT177" s="46">
        <f t="shared" si="145"/>
        <v>1159.2</v>
      </c>
      <c r="BU177" s="46">
        <f t="shared" si="110"/>
        <v>15.428229599999998</v>
      </c>
      <c r="BV177" s="46">
        <f t="shared" si="111"/>
        <v>15.428229599999998</v>
      </c>
      <c r="BW177" s="46">
        <f t="shared" si="112"/>
        <v>15.201262606849316</v>
      </c>
      <c r="BX177" s="46">
        <f t="shared" si="113"/>
        <v>15.419042099999999</v>
      </c>
      <c r="BY177" s="46">
        <f t="shared" si="114"/>
        <v>15.428229599999998</v>
      </c>
      <c r="BZ177" s="46">
        <f t="shared" si="146"/>
        <v>17779.49179104</v>
      </c>
      <c r="CA177" s="46">
        <f t="shared" si="146"/>
        <v>17779.49179104</v>
      </c>
      <c r="CB177" s="46">
        <f t="shared" si="146"/>
        <v>17517.935028133154</v>
      </c>
      <c r="CC177" s="46">
        <f t="shared" si="146"/>
        <v>17768.904116040001</v>
      </c>
      <c r="CD177" s="46">
        <f t="shared" si="146"/>
        <v>17779.49179104</v>
      </c>
    </row>
    <row r="178" spans="1:82" s="54" customFormat="1" ht="15" customHeight="1" x14ac:dyDescent="0.35">
      <c r="A178" s="39">
        <v>175</v>
      </c>
      <c r="B178" s="40" t="s">
        <v>125</v>
      </c>
      <c r="C178" s="40" t="s">
        <v>300</v>
      </c>
      <c r="D178" s="41">
        <v>228.4</v>
      </c>
      <c r="E178" s="41">
        <f t="shared" si="115"/>
        <v>913.60000000000014</v>
      </c>
      <c r="F178" s="41">
        <v>61.2</v>
      </c>
      <c r="G178" s="42" t="s">
        <v>118</v>
      </c>
      <c r="H178" s="43">
        <v>5</v>
      </c>
      <c r="I178" s="44">
        <v>17.5</v>
      </c>
      <c r="J178" s="41">
        <f t="shared" si="116"/>
        <v>856.8</v>
      </c>
      <c r="K178" s="42" t="s">
        <v>121</v>
      </c>
      <c r="L178" s="44">
        <v>214.2</v>
      </c>
      <c r="M178" s="44">
        <v>214.2</v>
      </c>
      <c r="N178" s="41">
        <v>239.82000000000002</v>
      </c>
      <c r="O178" s="45" t="s">
        <v>69</v>
      </c>
      <c r="P178" s="45" t="s">
        <v>121</v>
      </c>
      <c r="Q178" s="45" t="s">
        <v>122</v>
      </c>
      <c r="R178" s="45" t="s">
        <v>864</v>
      </c>
      <c r="S178" s="46">
        <f t="shared" si="117"/>
        <v>39806.559542120005</v>
      </c>
      <c r="T178" s="46">
        <f t="shared" si="100"/>
        <v>43.571102826313485</v>
      </c>
      <c r="U178" s="47">
        <f t="shared" si="118"/>
        <v>39806.559542120005</v>
      </c>
      <c r="V178" s="47">
        <f t="shared" si="101"/>
        <v>0</v>
      </c>
      <c r="W178" s="47">
        <f t="shared" si="119"/>
        <v>39085.067215454255</v>
      </c>
      <c r="X178" s="47">
        <f t="shared" si="102"/>
        <v>721.49232666574972</v>
      </c>
      <c r="Y178" s="48">
        <f t="shared" si="120"/>
        <v>39806.559542120005</v>
      </c>
      <c r="Z178" s="47">
        <f t="shared" si="103"/>
        <v>0</v>
      </c>
      <c r="AA178" s="48">
        <f t="shared" si="121"/>
        <v>39806.559542120005</v>
      </c>
      <c r="AB178" s="47">
        <f t="shared" si="104"/>
        <v>0</v>
      </c>
      <c r="AC178" s="47">
        <f t="shared" si="122"/>
        <v>721.49232666574972</v>
      </c>
      <c r="AD178" s="47">
        <f t="shared" si="123"/>
        <v>39085.067215454255</v>
      </c>
      <c r="AE178" s="47">
        <f t="shared" si="99"/>
        <v>42.781378300628553</v>
      </c>
      <c r="AF178" s="49">
        <f t="shared" si="124"/>
        <v>1.8124960683987945E-2</v>
      </c>
      <c r="AG178" s="47">
        <f>IF(ISBLANK($D178),"",S178*_xlfn.XLOOKUP(Q178,DATA!$B$24:$B$25,DATA!$C$24:$C$25,"error",0,1)/1000)</f>
        <v>5.3327467605739169</v>
      </c>
      <c r="AH178" s="47">
        <f>IF(ISBLANK($D178),"",V178*_xlfn.XLOOKUP(Q178,DATA!$B$24:$B$25,DATA!$C$24:$C$25,"error",0,1)/1000)</f>
        <v>0</v>
      </c>
      <c r="AI178" s="47">
        <f>IF(ISBLANK($D178),"",X178*_xlfn.XLOOKUP(Q178,DATA!$B$24:$B$25,DATA!$C$24:$C$25,"error",0,1)/1000)</f>
        <v>9.6655825373066231E-2</v>
      </c>
      <c r="AJ178" s="47">
        <f>IF(ISBLANK($D178),"",Z178*_xlfn.XLOOKUP(Q178,DATA!$B$24:$B$25,DATA!$C$24:$C$25,"error",0,1)/1000)</f>
        <v>0</v>
      </c>
      <c r="AK178" s="47">
        <f>IF(ISBLANK($D178),"",AB178*_xlfn.XLOOKUP(Q178,DATA!$B$24:$B$25,DATA!$C$24:$C$25,"error",0,1)/1000)</f>
        <v>0</v>
      </c>
      <c r="AL178" s="47">
        <f t="shared" si="105"/>
        <v>9.6655825373066231E-2</v>
      </c>
      <c r="AM178" s="47">
        <f t="shared" si="106"/>
        <v>5.2360909352008509</v>
      </c>
      <c r="AN178" s="47">
        <f t="shared" si="125"/>
        <v>0.54053390195499473</v>
      </c>
      <c r="AO178" s="47">
        <f t="shared" si="126"/>
        <v>0</v>
      </c>
      <c r="AP178" s="47">
        <f t="shared" si="127"/>
        <v>9.7971557212968661E-3</v>
      </c>
      <c r="AQ178" s="47">
        <f t="shared" si="128"/>
        <v>0</v>
      </c>
      <c r="AR178" s="47">
        <f t="shared" si="129"/>
        <v>0</v>
      </c>
      <c r="AS178" s="47">
        <f t="shared" si="130"/>
        <v>9.7971557212968661E-3</v>
      </c>
      <c r="AT178" s="47">
        <f t="shared" si="131"/>
        <v>0.53073674623369782</v>
      </c>
      <c r="AU178" s="47">
        <f t="shared" si="132"/>
        <v>2.9397712886991952E-2</v>
      </c>
      <c r="AV178" s="47">
        <f t="shared" si="133"/>
        <v>0</v>
      </c>
      <c r="AW178" s="47">
        <f t="shared" si="134"/>
        <v>5.3283239027589451E-4</v>
      </c>
      <c r="AX178" s="47">
        <f t="shared" si="135"/>
        <v>0</v>
      </c>
      <c r="AY178" s="47">
        <f t="shared" si="136"/>
        <v>0</v>
      </c>
      <c r="AZ178" s="47">
        <f t="shared" si="137"/>
        <v>5.3283239027589451E-4</v>
      </c>
      <c r="BA178" s="47">
        <f t="shared" si="138"/>
        <v>2.8864880496716056E-2</v>
      </c>
      <c r="BB178" s="23">
        <f>IF(V178&gt;0,J178*DATA!$C$4,0)</f>
        <v>0</v>
      </c>
      <c r="BC178" s="23">
        <f>IF(X178&gt;0,N178*_xlfn.XLOOKUP(Burgas!O178,DATA!$B$5:$B$6,DATA!$C$5:$C$6,"error",0,1),0)</f>
        <v>11511.36</v>
      </c>
      <c r="BD178" s="23" t="str">
        <f>IF(Z178&gt;0,(L178-M178)*DATA!$C$7,"0,00 ")</f>
        <v xml:space="preserve">0,00 </v>
      </c>
      <c r="BE178" s="23">
        <f>IF(G178="basement",D178*DATA!$C$8,IF(G178="ground",0,"error"))</f>
        <v>0</v>
      </c>
      <c r="BF178" s="23">
        <f t="shared" si="139"/>
        <v>11511.36</v>
      </c>
      <c r="BG178" s="23">
        <v>0.25</v>
      </c>
      <c r="BH178" s="23">
        <v>1.1000000000000001</v>
      </c>
      <c r="BI178" s="23">
        <f t="shared" si="140"/>
        <v>0.56999999999999995</v>
      </c>
      <c r="BJ178" s="23">
        <v>0.22</v>
      </c>
      <c r="BK178" s="23">
        <f t="shared" si="141"/>
        <v>0.25</v>
      </c>
      <c r="BL178" s="23">
        <f t="shared" si="142"/>
        <v>0.12054794520547943</v>
      </c>
      <c r="BM178" s="5">
        <v>1.1000000000000001</v>
      </c>
      <c r="BN178" s="5">
        <f t="shared" si="143"/>
        <v>0.56999999999999995</v>
      </c>
      <c r="BO178" s="50"/>
      <c r="BP178" s="48">
        <f t="shared" si="107"/>
        <v>3997</v>
      </c>
      <c r="BQ178" s="51">
        <f t="shared" si="108"/>
        <v>5</v>
      </c>
      <c r="BR178" s="47">
        <f t="shared" si="144"/>
        <v>1279.04</v>
      </c>
      <c r="BS178" s="46">
        <f t="shared" si="109"/>
        <v>17.5</v>
      </c>
      <c r="BT178" s="46">
        <f t="shared" si="145"/>
        <v>3197.6000000000004</v>
      </c>
      <c r="BU178" s="46">
        <f t="shared" si="110"/>
        <v>34.542311300000001</v>
      </c>
      <c r="BV178" s="46">
        <f t="shared" si="111"/>
        <v>34.542311300000001</v>
      </c>
      <c r="BW178" s="46">
        <f t="shared" si="112"/>
        <v>33.916233265753426</v>
      </c>
      <c r="BX178" s="46">
        <f t="shared" si="113"/>
        <v>34.542311300000001</v>
      </c>
      <c r="BY178" s="46">
        <f t="shared" si="114"/>
        <v>34.542311300000001</v>
      </c>
      <c r="BZ178" s="46">
        <f t="shared" si="146"/>
        <v>39806.559542120005</v>
      </c>
      <c r="CA178" s="46">
        <f t="shared" si="146"/>
        <v>39806.559542120005</v>
      </c>
      <c r="CB178" s="46">
        <f t="shared" si="146"/>
        <v>39085.067215454255</v>
      </c>
      <c r="CC178" s="46">
        <f t="shared" si="146"/>
        <v>39806.559542120005</v>
      </c>
      <c r="CD178" s="46">
        <f t="shared" si="146"/>
        <v>39806.559542120005</v>
      </c>
    </row>
    <row r="179" spans="1:82" s="54" customFormat="1" ht="15" customHeight="1" x14ac:dyDescent="0.35">
      <c r="A179" s="39">
        <v>176</v>
      </c>
      <c r="B179" s="40" t="s">
        <v>125</v>
      </c>
      <c r="C179" s="40" t="s">
        <v>301</v>
      </c>
      <c r="D179" s="41">
        <v>178.1</v>
      </c>
      <c r="E179" s="41">
        <f t="shared" si="115"/>
        <v>712.4</v>
      </c>
      <c r="F179" s="41">
        <v>54.8</v>
      </c>
      <c r="G179" s="42" t="s">
        <v>119</v>
      </c>
      <c r="H179" s="43">
        <v>5</v>
      </c>
      <c r="I179" s="44">
        <v>17.5</v>
      </c>
      <c r="J179" s="41">
        <f t="shared" si="116"/>
        <v>767.2</v>
      </c>
      <c r="K179" s="42" t="s">
        <v>120</v>
      </c>
      <c r="L179" s="44">
        <v>191.8</v>
      </c>
      <c r="M179" s="44">
        <v>153.4</v>
      </c>
      <c r="N179" s="41">
        <v>187.005</v>
      </c>
      <c r="O179" s="45" t="s">
        <v>69</v>
      </c>
      <c r="P179" s="45" t="s">
        <v>120</v>
      </c>
      <c r="Q179" s="45" t="s">
        <v>122</v>
      </c>
      <c r="R179" s="45" t="s">
        <v>864</v>
      </c>
      <c r="S179" s="46">
        <f t="shared" si="117"/>
        <v>76154.72976422502</v>
      </c>
      <c r="T179" s="46">
        <f t="shared" si="100"/>
        <v>106.89883459324119</v>
      </c>
      <c r="U179" s="47">
        <f t="shared" si="118"/>
        <v>46826.726673394238</v>
      </c>
      <c r="V179" s="47">
        <f t="shared" si="101"/>
        <v>29328.003090830782</v>
      </c>
      <c r="W179" s="47">
        <f t="shared" si="119"/>
        <v>64327.544085721573</v>
      </c>
      <c r="X179" s="47">
        <f t="shared" si="102"/>
        <v>11827.185678503447</v>
      </c>
      <c r="Y179" s="48">
        <f t="shared" si="120"/>
        <v>74121.896164225021</v>
      </c>
      <c r="Z179" s="47">
        <f t="shared" si="103"/>
        <v>2032.8335999999981</v>
      </c>
      <c r="AA179" s="48">
        <f t="shared" si="121"/>
        <v>74510.670892942406</v>
      </c>
      <c r="AB179" s="47">
        <f t="shared" si="104"/>
        <v>1644.0588712826138</v>
      </c>
      <c r="AC179" s="47">
        <f t="shared" si="122"/>
        <v>44832.081240616841</v>
      </c>
      <c r="AD179" s="47">
        <f t="shared" si="123"/>
        <v>31322.648523608179</v>
      </c>
      <c r="AE179" s="47">
        <f t="shared" si="99"/>
        <v>43.967782879854269</v>
      </c>
      <c r="AF179" s="49">
        <f t="shared" si="124"/>
        <v>0.58869726646548326</v>
      </c>
      <c r="AG179" s="47">
        <f>IF(ISBLANK($D179),"",S179*_xlfn.XLOOKUP(Q179,DATA!$B$24:$B$25,DATA!$C$24:$C$25,"error",0,1)/1000)</f>
        <v>10.202185095218715</v>
      </c>
      <c r="AH179" s="47">
        <f>IF(ISBLANK($D179),"",V179*_xlfn.XLOOKUP(Q179,DATA!$B$24:$B$25,DATA!$C$24:$C$25,"error",0,1)/1000)</f>
        <v>3.928970885093483</v>
      </c>
      <c r="AI179" s="47">
        <f>IF(ISBLANK($D179),"",X179*_xlfn.XLOOKUP(Q179,DATA!$B$24:$B$25,DATA!$C$24:$C$25,"error",0,1)/1000)</f>
        <v>1.5844470569482036</v>
      </c>
      <c r="AJ179" s="47">
        <f>IF(ISBLANK($D179),"",Z179*_xlfn.XLOOKUP(Q179,DATA!$B$24:$B$25,DATA!$C$24:$C$25,"error",0,1)/1000)</f>
        <v>0.27233166894805844</v>
      </c>
      <c r="AK179" s="47">
        <f>IF(ISBLANK($D179),"",AB179*_xlfn.XLOOKUP(Q179,DATA!$B$24:$B$25,DATA!$C$24:$C$25,"error",0,1)/1000)</f>
        <v>0.2202488665404074</v>
      </c>
      <c r="AL179" s="47">
        <f t="shared" si="105"/>
        <v>6.0059984775301523</v>
      </c>
      <c r="AM179" s="47">
        <f t="shared" si="106"/>
        <v>4.1961866176885625</v>
      </c>
      <c r="AN179" s="47">
        <f t="shared" si="125"/>
        <v>1.0341062806050385</v>
      </c>
      <c r="AO179" s="47">
        <f t="shared" si="126"/>
        <v>0.39824541808142971</v>
      </c>
      <c r="AP179" s="47">
        <f t="shared" si="127"/>
        <v>0.16060154149175243</v>
      </c>
      <c r="AQ179" s="47">
        <f t="shared" si="128"/>
        <v>2.7603879623672133E-2</v>
      </c>
      <c r="AR179" s="47">
        <f t="shared" si="129"/>
        <v>2.2324701430119807E-2</v>
      </c>
      <c r="AS179" s="47">
        <f t="shared" si="130"/>
        <v>0.60877554062697414</v>
      </c>
      <c r="AT179" s="47">
        <f t="shared" si="131"/>
        <v>0.42533073997806436</v>
      </c>
      <c r="AU179" s="47">
        <f t="shared" si="132"/>
        <v>5.6241355855591119E-2</v>
      </c>
      <c r="AV179" s="47">
        <f t="shared" si="133"/>
        <v>2.1659149254051269E-2</v>
      </c>
      <c r="AW179" s="47">
        <f t="shared" si="134"/>
        <v>8.7345455833702061E-3</v>
      </c>
      <c r="AX179" s="47">
        <f t="shared" si="135"/>
        <v>1.5012766540799991E-3</v>
      </c>
      <c r="AY179" s="47">
        <f t="shared" si="136"/>
        <v>1.2141609629975148E-3</v>
      </c>
      <c r="AZ179" s="47">
        <f t="shared" si="137"/>
        <v>3.3109132454498993E-2</v>
      </c>
      <c r="BA179" s="47">
        <f t="shared" si="138"/>
        <v>2.3132223401092125E-2</v>
      </c>
      <c r="BB179" s="23">
        <f>IF(V179&gt;0,J179*DATA!$C$4,0)</f>
        <v>49868</v>
      </c>
      <c r="BC179" s="23">
        <f>IF(X179&gt;0,N179*_xlfn.XLOOKUP(Burgas!O179,DATA!$B$5:$B$6,DATA!$C$5:$C$6,"error",0,1),0)</f>
        <v>8976.24</v>
      </c>
      <c r="BD179" s="23">
        <f>IF(Z179&gt;0,(L179-M179)*DATA!$C$7,"0,00 ")</f>
        <v>5760.0000000000009</v>
      </c>
      <c r="BE179" s="23">
        <f>IF(G179="basement",D179*DATA!$C$8,IF(G179="ground",0,"error"))</f>
        <v>7124</v>
      </c>
      <c r="BF179" s="23">
        <f t="shared" si="139"/>
        <v>71728.239999999991</v>
      </c>
      <c r="BG179" s="23">
        <v>1.48</v>
      </c>
      <c r="BH179" s="23">
        <v>1.45036496350365</v>
      </c>
      <c r="BI179" s="23">
        <f t="shared" si="140"/>
        <v>0.85</v>
      </c>
      <c r="BJ179" s="23">
        <v>2.33</v>
      </c>
      <c r="BK179" s="23">
        <f t="shared" si="141"/>
        <v>0.21630769230769231</v>
      </c>
      <c r="BL179" s="23">
        <f t="shared" si="142"/>
        <v>0.23928112965340181</v>
      </c>
      <c r="BM179" s="5">
        <v>1.1000000000000001</v>
      </c>
      <c r="BN179" s="5">
        <f t="shared" si="143"/>
        <v>0.40124223602484466</v>
      </c>
      <c r="BO179" s="50"/>
      <c r="BP179" s="48">
        <f t="shared" si="107"/>
        <v>3116.75</v>
      </c>
      <c r="BQ179" s="51">
        <f t="shared" si="108"/>
        <v>5</v>
      </c>
      <c r="BR179" s="47">
        <f t="shared" si="144"/>
        <v>997.36</v>
      </c>
      <c r="BS179" s="46">
        <f t="shared" si="109"/>
        <v>17.5</v>
      </c>
      <c r="BT179" s="46">
        <f t="shared" si="145"/>
        <v>2493.4</v>
      </c>
      <c r="BU179" s="46">
        <f t="shared" si="110"/>
        <v>66.083590562500007</v>
      </c>
      <c r="BV179" s="46">
        <f t="shared" si="111"/>
        <v>40.634091177884621</v>
      </c>
      <c r="BW179" s="46">
        <f t="shared" si="112"/>
        <v>55.820499900834406</v>
      </c>
      <c r="BX179" s="46">
        <f t="shared" si="113"/>
        <v>64.319590562500011</v>
      </c>
      <c r="BY179" s="46">
        <f t="shared" si="114"/>
        <v>64.65695148641305</v>
      </c>
      <c r="BZ179" s="46">
        <f t="shared" si="146"/>
        <v>76154.72976422502</v>
      </c>
      <c r="CA179" s="46">
        <f t="shared" si="146"/>
        <v>46826.726673394238</v>
      </c>
      <c r="CB179" s="46">
        <f t="shared" si="146"/>
        <v>64327.544085721573</v>
      </c>
      <c r="CC179" s="46">
        <f t="shared" si="146"/>
        <v>74121.896164225021</v>
      </c>
      <c r="CD179" s="46">
        <f t="shared" si="146"/>
        <v>74510.670892942406</v>
      </c>
    </row>
    <row r="180" spans="1:82" s="54" customFormat="1" ht="15" customHeight="1" x14ac:dyDescent="0.35">
      <c r="A180" s="39">
        <v>177</v>
      </c>
      <c r="B180" s="40" t="s">
        <v>125</v>
      </c>
      <c r="C180" s="40" t="s">
        <v>302</v>
      </c>
      <c r="D180" s="41">
        <v>277.7</v>
      </c>
      <c r="E180" s="41">
        <f t="shared" si="115"/>
        <v>1332.96</v>
      </c>
      <c r="F180" s="41">
        <v>68.8</v>
      </c>
      <c r="G180" s="42" t="s">
        <v>118</v>
      </c>
      <c r="H180" s="43">
        <v>6</v>
      </c>
      <c r="I180" s="44">
        <v>20.5</v>
      </c>
      <c r="J180" s="41">
        <f t="shared" si="116"/>
        <v>1128.32</v>
      </c>
      <c r="K180" s="42" t="s">
        <v>121</v>
      </c>
      <c r="L180" s="44">
        <v>282.08</v>
      </c>
      <c r="M180" s="44">
        <v>282.08</v>
      </c>
      <c r="N180" s="41">
        <v>291.58499999999998</v>
      </c>
      <c r="O180" s="45" t="s">
        <v>69</v>
      </c>
      <c r="P180" s="45" t="s">
        <v>121</v>
      </c>
      <c r="Q180" s="45" t="s">
        <v>122</v>
      </c>
      <c r="R180" s="45" t="s">
        <v>864</v>
      </c>
      <c r="S180" s="46">
        <f t="shared" si="117"/>
        <v>54343.713000010001</v>
      </c>
      <c r="T180" s="46">
        <f t="shared" si="100"/>
        <v>40.76920012604279</v>
      </c>
      <c r="U180" s="47">
        <f t="shared" si="118"/>
        <v>54343.713000010001</v>
      </c>
      <c r="V180" s="47">
        <f t="shared" si="101"/>
        <v>0</v>
      </c>
      <c r="W180" s="47">
        <f t="shared" si="119"/>
        <v>53466.48699687919</v>
      </c>
      <c r="X180" s="47">
        <f t="shared" si="102"/>
        <v>877.22600313081057</v>
      </c>
      <c r="Y180" s="48">
        <f t="shared" si="120"/>
        <v>54343.713000010001</v>
      </c>
      <c r="Z180" s="47">
        <f t="shared" si="103"/>
        <v>0</v>
      </c>
      <c r="AA180" s="48">
        <f t="shared" si="121"/>
        <v>54343.713000010001</v>
      </c>
      <c r="AB180" s="47">
        <f t="shared" si="104"/>
        <v>0</v>
      </c>
      <c r="AC180" s="47">
        <f t="shared" si="122"/>
        <v>877.22600313081057</v>
      </c>
      <c r="AD180" s="47">
        <f t="shared" si="123"/>
        <v>53466.48699687919</v>
      </c>
      <c r="AE180" s="47">
        <f t="shared" si="99"/>
        <v>40.11109635463869</v>
      </c>
      <c r="AF180" s="49">
        <f t="shared" si="124"/>
        <v>1.6142180110708448E-2</v>
      </c>
      <c r="AG180" s="47">
        <f>IF(ISBLANK($D180),"",S180*_xlfn.XLOOKUP(Q180,DATA!$B$24:$B$25,DATA!$C$24:$C$25,"error",0,1)/1000)</f>
        <v>7.2802388046552551</v>
      </c>
      <c r="AH180" s="47">
        <f>IF(ISBLANK($D180),"",V180*_xlfn.XLOOKUP(Q180,DATA!$B$24:$B$25,DATA!$C$24:$C$25,"error",0,1)/1000)</f>
        <v>0</v>
      </c>
      <c r="AI180" s="47">
        <f>IF(ISBLANK($D180),"",X180*_xlfn.XLOOKUP(Q180,DATA!$B$24:$B$25,DATA!$C$24:$C$25,"error",0,1)/1000)</f>
        <v>0.11751892603371404</v>
      </c>
      <c r="AJ180" s="47">
        <f>IF(ISBLANK($D180),"",Z180*_xlfn.XLOOKUP(Q180,DATA!$B$24:$B$25,DATA!$C$24:$C$25,"error",0,1)/1000)</f>
        <v>0</v>
      </c>
      <c r="AK180" s="47">
        <f>IF(ISBLANK($D180),"",AB180*_xlfn.XLOOKUP(Q180,DATA!$B$24:$B$25,DATA!$C$24:$C$25,"error",0,1)/1000)</f>
        <v>0</v>
      </c>
      <c r="AL180" s="47">
        <f t="shared" si="105"/>
        <v>0.11751892603371404</v>
      </c>
      <c r="AM180" s="47">
        <f t="shared" si="106"/>
        <v>7.1627198786215409</v>
      </c>
      <c r="AN180" s="47">
        <f t="shared" si="125"/>
        <v>0.73793413880785108</v>
      </c>
      <c r="AO180" s="47">
        <f t="shared" si="126"/>
        <v>0</v>
      </c>
      <c r="AP180" s="47">
        <f t="shared" si="127"/>
        <v>1.1911865778476876E-2</v>
      </c>
      <c r="AQ180" s="47">
        <f t="shared" si="128"/>
        <v>0</v>
      </c>
      <c r="AR180" s="47">
        <f t="shared" si="129"/>
        <v>0</v>
      </c>
      <c r="AS180" s="47">
        <f t="shared" si="130"/>
        <v>1.1911865778476876E-2</v>
      </c>
      <c r="AT180" s="47">
        <f t="shared" si="131"/>
        <v>0.72602227302937417</v>
      </c>
      <c r="AU180" s="47">
        <f t="shared" si="132"/>
        <v>4.0133608389264545E-2</v>
      </c>
      <c r="AV180" s="47">
        <f t="shared" si="133"/>
        <v>0</v>
      </c>
      <c r="AW180" s="47">
        <f t="shared" si="134"/>
        <v>6.4784393511214857E-4</v>
      </c>
      <c r="AX180" s="47">
        <f t="shared" si="135"/>
        <v>0</v>
      </c>
      <c r="AY180" s="47">
        <f t="shared" si="136"/>
        <v>0</v>
      </c>
      <c r="AZ180" s="47">
        <f t="shared" si="137"/>
        <v>6.4784393511214857E-4</v>
      </c>
      <c r="BA180" s="47">
        <f t="shared" si="138"/>
        <v>3.9485764454152396E-2</v>
      </c>
      <c r="BB180" s="23">
        <f>IF(V180&gt;0,J180*DATA!$C$4,0)</f>
        <v>0</v>
      </c>
      <c r="BC180" s="23">
        <f>IF(X180&gt;0,N180*_xlfn.XLOOKUP(Burgas!O180,DATA!$B$5:$B$6,DATA!$C$5:$C$6,"error",0,1),0)</f>
        <v>13996.079999999998</v>
      </c>
      <c r="BD180" s="23" t="str">
        <f>IF(Z180&gt;0,(L180-M180)*DATA!$C$7,"0,00 ")</f>
        <v xml:space="preserve">0,00 </v>
      </c>
      <c r="BE180" s="23">
        <f>IF(G180="basement",D180*DATA!$C$8,IF(G180="ground",0,"error"))</f>
        <v>0</v>
      </c>
      <c r="BF180" s="23">
        <f t="shared" si="139"/>
        <v>13996.079999999998</v>
      </c>
      <c r="BG180" s="23">
        <v>0.25</v>
      </c>
      <c r="BH180" s="23">
        <v>1.1000000000000001</v>
      </c>
      <c r="BI180" s="23">
        <f t="shared" si="140"/>
        <v>0.56999999999999995</v>
      </c>
      <c r="BJ180" s="23">
        <v>0.22</v>
      </c>
      <c r="BK180" s="23">
        <f t="shared" si="141"/>
        <v>0.25</v>
      </c>
      <c r="BL180" s="23">
        <f t="shared" si="142"/>
        <v>0.12054794520547943</v>
      </c>
      <c r="BM180" s="5">
        <v>1.1000000000000001</v>
      </c>
      <c r="BN180" s="5">
        <f t="shared" si="143"/>
        <v>0.56999999999999995</v>
      </c>
      <c r="BO180" s="50"/>
      <c r="BP180" s="48">
        <f t="shared" si="107"/>
        <v>5692.8499999999995</v>
      </c>
      <c r="BQ180" s="51">
        <f t="shared" si="108"/>
        <v>6</v>
      </c>
      <c r="BR180" s="47">
        <f t="shared" si="144"/>
        <v>1821.7119999999998</v>
      </c>
      <c r="BS180" s="46">
        <f t="shared" si="109"/>
        <v>20.5</v>
      </c>
      <c r="BT180" s="46">
        <f t="shared" si="145"/>
        <v>4554.28</v>
      </c>
      <c r="BU180" s="46">
        <f t="shared" si="110"/>
        <v>47.156988024999997</v>
      </c>
      <c r="BV180" s="46">
        <f t="shared" si="111"/>
        <v>47.156988024999997</v>
      </c>
      <c r="BW180" s="46">
        <f t="shared" si="112"/>
        <v>46.395771430821924</v>
      </c>
      <c r="BX180" s="46">
        <f t="shared" si="113"/>
        <v>47.156988024999997</v>
      </c>
      <c r="BY180" s="46">
        <f t="shared" si="114"/>
        <v>47.156988024999997</v>
      </c>
      <c r="BZ180" s="46">
        <f t="shared" si="146"/>
        <v>54343.713000010001</v>
      </c>
      <c r="CA180" s="46">
        <f t="shared" si="146"/>
        <v>54343.713000010001</v>
      </c>
      <c r="CB180" s="46">
        <f t="shared" si="146"/>
        <v>53466.48699687919</v>
      </c>
      <c r="CC180" s="46">
        <f t="shared" si="146"/>
        <v>54343.713000010001</v>
      </c>
      <c r="CD180" s="46">
        <f t="shared" si="146"/>
        <v>54343.713000010001</v>
      </c>
    </row>
    <row r="181" spans="1:82" s="54" customFormat="1" ht="15" customHeight="1" x14ac:dyDescent="0.35">
      <c r="A181" s="39">
        <v>178</v>
      </c>
      <c r="B181" s="40" t="s">
        <v>125</v>
      </c>
      <c r="C181" s="40" t="s">
        <v>303</v>
      </c>
      <c r="D181" s="41">
        <v>156.5</v>
      </c>
      <c r="E181" s="41">
        <f t="shared" si="115"/>
        <v>876.4</v>
      </c>
      <c r="F181" s="41">
        <v>51.2</v>
      </c>
      <c r="G181" s="42" t="s">
        <v>118</v>
      </c>
      <c r="H181" s="43">
        <v>7</v>
      </c>
      <c r="I181" s="44">
        <v>22.25</v>
      </c>
      <c r="J181" s="41">
        <f t="shared" si="116"/>
        <v>911.36</v>
      </c>
      <c r="K181" s="42" t="s">
        <v>120</v>
      </c>
      <c r="L181" s="44">
        <v>227.84</v>
      </c>
      <c r="M181" s="44">
        <v>205.1</v>
      </c>
      <c r="N181" s="41">
        <v>164.32500000000002</v>
      </c>
      <c r="O181" s="45" t="s">
        <v>69</v>
      </c>
      <c r="P181" s="45" t="s">
        <v>120</v>
      </c>
      <c r="Q181" s="45" t="s">
        <v>122</v>
      </c>
      <c r="R181" s="45" t="s">
        <v>864</v>
      </c>
      <c r="S181" s="46">
        <f t="shared" si="117"/>
        <v>82105.719042725017</v>
      </c>
      <c r="T181" s="46">
        <f t="shared" si="100"/>
        <v>93.685211139576694</v>
      </c>
      <c r="U181" s="47">
        <f t="shared" si="118"/>
        <v>47266.864901875779</v>
      </c>
      <c r="V181" s="47">
        <f t="shared" si="101"/>
        <v>34838.854140849238</v>
      </c>
      <c r="W181" s="47">
        <f t="shared" si="119"/>
        <v>71712.936568352263</v>
      </c>
      <c r="X181" s="47">
        <f t="shared" si="102"/>
        <v>10392.782474372754</v>
      </c>
      <c r="Y181" s="48">
        <f t="shared" si="120"/>
        <v>80901.900395225006</v>
      </c>
      <c r="Z181" s="47">
        <f t="shared" si="103"/>
        <v>1203.8186475000111</v>
      </c>
      <c r="AA181" s="48">
        <f t="shared" si="121"/>
        <v>82105.719042725017</v>
      </c>
      <c r="AB181" s="47">
        <f t="shared" si="104"/>
        <v>0</v>
      </c>
      <c r="AC181" s="47">
        <f t="shared" si="122"/>
        <v>46435.455262722004</v>
      </c>
      <c r="AD181" s="47">
        <f t="shared" si="123"/>
        <v>35670.263780003013</v>
      </c>
      <c r="AE181" s="47">
        <f t="shared" si="99"/>
        <v>40.700894317666609</v>
      </c>
      <c r="AF181" s="49">
        <f t="shared" si="124"/>
        <v>0.56555689182331592</v>
      </c>
      <c r="AG181" s="47">
        <f>IF(ISBLANK($D181),"",S181*_xlfn.XLOOKUP(Q181,DATA!$B$24:$B$25,DATA!$C$24:$C$25,"error",0,1)/1000)</f>
        <v>10.999418494994234</v>
      </c>
      <c r="AH181" s="47">
        <f>IF(ISBLANK($D181),"",V181*_xlfn.XLOOKUP(Q181,DATA!$B$24:$B$25,DATA!$C$24:$C$25,"error",0,1)/1000)</f>
        <v>4.6672404924906097</v>
      </c>
      <c r="AI181" s="47">
        <f>IF(ISBLANK($D181),"",X181*_xlfn.XLOOKUP(Q181,DATA!$B$24:$B$25,DATA!$C$24:$C$25,"error",0,1)/1000)</f>
        <v>1.3922850331970444</v>
      </c>
      <c r="AJ181" s="47">
        <f>IF(ISBLANK($D181),"",Z181*_xlfn.XLOOKUP(Q181,DATA!$B$24:$B$25,DATA!$C$24:$C$25,"error",0,1)/1000)</f>
        <v>0.16127141020518002</v>
      </c>
      <c r="AK181" s="47">
        <f>IF(ISBLANK($D181),"",AB181*_xlfn.XLOOKUP(Q181,DATA!$B$24:$B$25,DATA!$C$24:$C$25,"error",0,1)/1000)</f>
        <v>0</v>
      </c>
      <c r="AL181" s="47">
        <f t="shared" si="105"/>
        <v>6.2207969358928343</v>
      </c>
      <c r="AM181" s="47">
        <f t="shared" si="106"/>
        <v>4.7786215591014001</v>
      </c>
      <c r="AN181" s="47">
        <f t="shared" si="125"/>
        <v>1.1149148581912598</v>
      </c>
      <c r="AO181" s="47">
        <f t="shared" si="126"/>
        <v>0.47307735169798187</v>
      </c>
      <c r="AP181" s="47">
        <f t="shared" si="127"/>
        <v>0.14112375768365654</v>
      </c>
      <c r="AQ181" s="47">
        <f t="shared" si="128"/>
        <v>1.6346672464643507E-2</v>
      </c>
      <c r="AR181" s="47">
        <f t="shared" si="129"/>
        <v>0</v>
      </c>
      <c r="AS181" s="47">
        <f t="shared" si="130"/>
        <v>0.63054778184628202</v>
      </c>
      <c r="AT181" s="47">
        <f t="shared" si="131"/>
        <v>0.48436707634497778</v>
      </c>
      <c r="AU181" s="47">
        <f t="shared" si="132"/>
        <v>6.0636246451895914E-2</v>
      </c>
      <c r="AV181" s="47">
        <f t="shared" si="133"/>
        <v>2.572899148093347E-2</v>
      </c>
      <c r="AW181" s="47">
        <f t="shared" si="134"/>
        <v>7.6752183256453442E-3</v>
      </c>
      <c r="AX181" s="47">
        <f t="shared" si="135"/>
        <v>8.8903726858800857E-4</v>
      </c>
      <c r="AY181" s="47">
        <f t="shared" si="136"/>
        <v>0</v>
      </c>
      <c r="AZ181" s="47">
        <f t="shared" si="137"/>
        <v>3.4293247075166823E-2</v>
      </c>
      <c r="BA181" s="47">
        <f t="shared" si="138"/>
        <v>2.6342999376729091E-2</v>
      </c>
      <c r="BB181" s="23">
        <f>IF(V181&gt;0,J181*DATA!$C$4,0)</f>
        <v>59238.400000000001</v>
      </c>
      <c r="BC181" s="23">
        <f>IF(X181&gt;0,N181*_xlfn.XLOOKUP(Burgas!O181,DATA!$B$5:$B$6,DATA!$C$5:$C$6,"error",0,1),0)</f>
        <v>7887.6</v>
      </c>
      <c r="BD181" s="23">
        <f>IF(Z181&gt;0,(L181-M181)*DATA!$C$7,"0,00 ")</f>
        <v>3411.0000000000014</v>
      </c>
      <c r="BE181" s="23">
        <f>IF(G181="basement",D181*DATA!$C$8,IF(G181="ground",0,"error"))</f>
        <v>0</v>
      </c>
      <c r="BF181" s="23">
        <f t="shared" si="139"/>
        <v>70537</v>
      </c>
      <c r="BG181" s="23">
        <v>1.48</v>
      </c>
      <c r="BH181" s="23">
        <v>1.2746620435393261</v>
      </c>
      <c r="BI181" s="23">
        <f t="shared" si="140"/>
        <v>0.56999999999999995</v>
      </c>
      <c r="BJ181" s="23">
        <v>2.33</v>
      </c>
      <c r="BK181" s="23">
        <f t="shared" si="141"/>
        <v>0.21630769230769231</v>
      </c>
      <c r="BL181" s="23">
        <f t="shared" si="142"/>
        <v>0.23928112965340181</v>
      </c>
      <c r="BM181" s="5">
        <v>1.1000000000000001</v>
      </c>
      <c r="BN181" s="5">
        <f t="shared" si="143"/>
        <v>0.56999999999999995</v>
      </c>
      <c r="BO181" s="50"/>
      <c r="BP181" s="48">
        <f t="shared" si="107"/>
        <v>3482.125</v>
      </c>
      <c r="BQ181" s="51">
        <f t="shared" si="108"/>
        <v>7</v>
      </c>
      <c r="BR181" s="47">
        <f t="shared" si="144"/>
        <v>1114.28</v>
      </c>
      <c r="BS181" s="46">
        <f t="shared" si="109"/>
        <v>22.25</v>
      </c>
      <c r="BT181" s="46">
        <f t="shared" si="145"/>
        <v>2785.7000000000003</v>
      </c>
      <c r="BU181" s="46">
        <f t="shared" si="110"/>
        <v>71.247586812500003</v>
      </c>
      <c r="BV181" s="46">
        <f t="shared" si="111"/>
        <v>41.016022997115392</v>
      </c>
      <c r="BW181" s="46">
        <f t="shared" si="112"/>
        <v>62.229205630295255</v>
      </c>
      <c r="BX181" s="46">
        <f t="shared" si="113"/>
        <v>70.202968062500005</v>
      </c>
      <c r="BY181" s="46">
        <f t="shared" si="114"/>
        <v>71.247586812500003</v>
      </c>
      <c r="BZ181" s="46">
        <f t="shared" si="146"/>
        <v>82105.719042725017</v>
      </c>
      <c r="CA181" s="46">
        <f t="shared" si="146"/>
        <v>47266.864901875779</v>
      </c>
      <c r="CB181" s="46">
        <f t="shared" si="146"/>
        <v>71712.936568352263</v>
      </c>
      <c r="CC181" s="46">
        <f t="shared" si="146"/>
        <v>80901.900395225006</v>
      </c>
      <c r="CD181" s="46">
        <f t="shared" si="146"/>
        <v>82105.719042725017</v>
      </c>
    </row>
    <row r="182" spans="1:82" s="54" customFormat="1" ht="15" customHeight="1" x14ac:dyDescent="0.35">
      <c r="A182" s="39">
        <v>179</v>
      </c>
      <c r="B182" s="40" t="s">
        <v>125</v>
      </c>
      <c r="C182" s="40" t="s">
        <v>304</v>
      </c>
      <c r="D182" s="41">
        <v>132.30000000000001</v>
      </c>
      <c r="E182" s="41">
        <f t="shared" si="115"/>
        <v>635.04000000000008</v>
      </c>
      <c r="F182" s="41">
        <v>47.8</v>
      </c>
      <c r="G182" s="42" t="s">
        <v>118</v>
      </c>
      <c r="H182" s="43">
        <v>6</v>
      </c>
      <c r="I182" s="44">
        <v>20.5</v>
      </c>
      <c r="J182" s="41">
        <f t="shared" si="116"/>
        <v>783.92</v>
      </c>
      <c r="K182" s="42" t="s">
        <v>120</v>
      </c>
      <c r="L182" s="44">
        <v>195.98</v>
      </c>
      <c r="M182" s="44">
        <v>88.2</v>
      </c>
      <c r="N182" s="41">
        <v>138.91500000000002</v>
      </c>
      <c r="O182" s="45" t="s">
        <v>69</v>
      </c>
      <c r="P182" s="45" t="s">
        <v>120</v>
      </c>
      <c r="Q182" s="45" t="s">
        <v>122</v>
      </c>
      <c r="R182" s="45" t="s">
        <v>864</v>
      </c>
      <c r="S182" s="46">
        <f t="shared" si="117"/>
        <v>73543.479782115013</v>
      </c>
      <c r="T182" s="46">
        <f t="shared" si="100"/>
        <v>115.80920852562831</v>
      </c>
      <c r="U182" s="47">
        <f t="shared" si="118"/>
        <v>43576.31583143193</v>
      </c>
      <c r="V182" s="47">
        <f t="shared" si="101"/>
        <v>29967.163950683083</v>
      </c>
      <c r="W182" s="47">
        <f t="shared" si="119"/>
        <v>64757.760156814591</v>
      </c>
      <c r="X182" s="47">
        <f t="shared" si="102"/>
        <v>8785.7196253004222</v>
      </c>
      <c r="Y182" s="48">
        <f t="shared" si="120"/>
        <v>67837.781724615008</v>
      </c>
      <c r="Z182" s="47">
        <f t="shared" si="103"/>
        <v>5705.6980575000052</v>
      </c>
      <c r="AA182" s="48">
        <f t="shared" si="121"/>
        <v>73543.479782115013</v>
      </c>
      <c r="AB182" s="47">
        <f t="shared" si="104"/>
        <v>0</v>
      </c>
      <c r="AC182" s="47">
        <f t="shared" si="122"/>
        <v>44458.581633483511</v>
      </c>
      <c r="AD182" s="47">
        <f t="shared" si="123"/>
        <v>29084.898148631502</v>
      </c>
      <c r="AE182" s="47">
        <f t="shared" si="99"/>
        <v>45.80010416451168</v>
      </c>
      <c r="AF182" s="49">
        <f t="shared" si="124"/>
        <v>0.60452105020322089</v>
      </c>
      <c r="AG182" s="47">
        <f>IF(ISBLANK($D182),"",S182*_xlfn.XLOOKUP(Q182,DATA!$B$24:$B$25,DATA!$C$24:$C$25,"error",0,1)/1000)</f>
        <v>9.8523649891024991</v>
      </c>
      <c r="AH182" s="47">
        <f>IF(ISBLANK($D182),"",V182*_xlfn.XLOOKUP(Q182,DATA!$B$24:$B$25,DATA!$C$24:$C$25,"error",0,1)/1000)</f>
        <v>4.014597049325447</v>
      </c>
      <c r="AI182" s="47">
        <f>IF(ISBLANK($D182),"",X182*_xlfn.XLOOKUP(Q182,DATA!$B$24:$B$25,DATA!$C$24:$C$25,"error",0,1)/1000)</f>
        <v>1.1769923954758408</v>
      </c>
      <c r="AJ182" s="47">
        <f>IF(ISBLANK($D182),"",Z182*_xlfn.XLOOKUP(Q182,DATA!$B$24:$B$25,DATA!$C$24:$C$25,"error",0,1)/1000)</f>
        <v>0.76437258539640096</v>
      </c>
      <c r="AK182" s="47">
        <f>IF(ISBLANK($D182),"",AB182*_xlfn.XLOOKUP(Q182,DATA!$B$24:$B$25,DATA!$C$24:$C$25,"error",0,1)/1000)</f>
        <v>0</v>
      </c>
      <c r="AL182" s="47">
        <f t="shared" si="105"/>
        <v>5.9559620301976892</v>
      </c>
      <c r="AM182" s="47">
        <f t="shared" si="106"/>
        <v>3.8964029589048099</v>
      </c>
      <c r="AN182" s="47">
        <f t="shared" si="125"/>
        <v>0.9986480757753462</v>
      </c>
      <c r="AO182" s="47">
        <f t="shared" si="126"/>
        <v>0.40692459351198423</v>
      </c>
      <c r="AP182" s="47">
        <f t="shared" si="127"/>
        <v>0.11930142582458639</v>
      </c>
      <c r="AQ182" s="47">
        <f t="shared" si="128"/>
        <v>7.7477764214567396E-2</v>
      </c>
      <c r="AR182" s="47">
        <f t="shared" si="129"/>
        <v>0</v>
      </c>
      <c r="AS182" s="47">
        <f t="shared" si="130"/>
        <v>0.60370378355113807</v>
      </c>
      <c r="AT182" s="47">
        <f t="shared" si="131"/>
        <v>0.39494429222420813</v>
      </c>
      <c r="AU182" s="47">
        <f t="shared" si="132"/>
        <v>5.4312910440231704E-2</v>
      </c>
      <c r="AV182" s="47">
        <f t="shared" si="133"/>
        <v>2.2131178679921617E-2</v>
      </c>
      <c r="AW182" s="47">
        <f t="shared" si="134"/>
        <v>6.4883794535647256E-3</v>
      </c>
      <c r="AX182" s="47">
        <f t="shared" si="135"/>
        <v>4.2137395254360057E-3</v>
      </c>
      <c r="AY182" s="47">
        <f t="shared" si="136"/>
        <v>0</v>
      </c>
      <c r="AZ182" s="47">
        <f t="shared" si="137"/>
        <v>3.2833297658922345E-2</v>
      </c>
      <c r="BA182" s="47">
        <f t="shared" si="138"/>
        <v>2.147961278130936E-2</v>
      </c>
      <c r="BB182" s="23">
        <f>IF(V182&gt;0,J182*DATA!$C$4,0)</f>
        <v>50954.799999999996</v>
      </c>
      <c r="BC182" s="23">
        <f>IF(X182&gt;0,N182*_xlfn.XLOOKUP(Burgas!O182,DATA!$B$5:$B$6,DATA!$C$5:$C$6,"error",0,1),0)</f>
        <v>6667.920000000001</v>
      </c>
      <c r="BD182" s="23">
        <f>IF(Z182&gt;0,(L182-M182)*DATA!$C$7,"0,00 ")</f>
        <v>16166.999999999998</v>
      </c>
      <c r="BE182" s="23">
        <f>IF(G182="basement",D182*DATA!$C$8,IF(G182="ground",0,"error"))</f>
        <v>0</v>
      </c>
      <c r="BF182" s="23">
        <f t="shared" si="139"/>
        <v>73789.719999999987</v>
      </c>
      <c r="BG182" s="23">
        <v>1.48</v>
      </c>
      <c r="BH182" s="23">
        <v>2.0624196346565977</v>
      </c>
      <c r="BI182" s="23">
        <f t="shared" si="140"/>
        <v>0.56999999999999995</v>
      </c>
      <c r="BJ182" s="23">
        <v>2.33</v>
      </c>
      <c r="BK182" s="23">
        <f t="shared" si="141"/>
        <v>0.21630769230769231</v>
      </c>
      <c r="BL182" s="23">
        <f t="shared" si="142"/>
        <v>0.23928112965340181</v>
      </c>
      <c r="BM182" s="5">
        <v>1.1000000000000001</v>
      </c>
      <c r="BN182" s="5">
        <f t="shared" si="143"/>
        <v>0.56999999999999995</v>
      </c>
      <c r="BO182" s="50"/>
      <c r="BP182" s="48">
        <f t="shared" si="107"/>
        <v>2712.15</v>
      </c>
      <c r="BQ182" s="51">
        <f t="shared" si="108"/>
        <v>6</v>
      </c>
      <c r="BR182" s="47">
        <f t="shared" si="144"/>
        <v>867.88800000000003</v>
      </c>
      <c r="BS182" s="46">
        <f t="shared" si="109"/>
        <v>20.5</v>
      </c>
      <c r="BT182" s="46">
        <f t="shared" si="145"/>
        <v>2169.7200000000003</v>
      </c>
      <c r="BU182" s="46">
        <f t="shared" si="110"/>
        <v>63.817667287500008</v>
      </c>
      <c r="BV182" s="46">
        <f t="shared" si="111"/>
        <v>37.813533349038465</v>
      </c>
      <c r="BW182" s="46">
        <f t="shared" si="112"/>
        <v>56.193821725802316</v>
      </c>
      <c r="BX182" s="46">
        <f t="shared" si="113"/>
        <v>58.866523537500008</v>
      </c>
      <c r="BY182" s="46">
        <f t="shared" si="114"/>
        <v>63.817667287500008</v>
      </c>
      <c r="BZ182" s="46">
        <f t="shared" si="146"/>
        <v>73543.479782115013</v>
      </c>
      <c r="CA182" s="46">
        <f t="shared" si="146"/>
        <v>43576.31583143193</v>
      </c>
      <c r="CB182" s="46">
        <f t="shared" si="146"/>
        <v>64757.760156814591</v>
      </c>
      <c r="CC182" s="46">
        <f t="shared" si="146"/>
        <v>67837.781724615008</v>
      </c>
      <c r="CD182" s="46">
        <f t="shared" si="146"/>
        <v>73543.479782115013</v>
      </c>
    </row>
    <row r="183" spans="1:82" s="54" customFormat="1" ht="15" customHeight="1" x14ac:dyDescent="0.35">
      <c r="A183" s="39">
        <v>180</v>
      </c>
      <c r="B183" s="40" t="s">
        <v>125</v>
      </c>
      <c r="C183" s="40" t="s">
        <v>305</v>
      </c>
      <c r="D183" s="41">
        <v>128.5</v>
      </c>
      <c r="E183" s="41">
        <f t="shared" si="115"/>
        <v>514</v>
      </c>
      <c r="F183" s="41">
        <v>45.6</v>
      </c>
      <c r="G183" s="42" t="s">
        <v>118</v>
      </c>
      <c r="H183" s="43">
        <v>5</v>
      </c>
      <c r="I183" s="44">
        <v>17.5</v>
      </c>
      <c r="J183" s="41">
        <f t="shared" si="116"/>
        <v>638.4</v>
      </c>
      <c r="K183" s="42" t="s">
        <v>120</v>
      </c>
      <c r="L183" s="44">
        <v>159.6</v>
      </c>
      <c r="M183" s="44">
        <v>71.8</v>
      </c>
      <c r="N183" s="41">
        <v>134.92500000000001</v>
      </c>
      <c r="O183" s="45" t="s">
        <v>69</v>
      </c>
      <c r="P183" s="45" t="s">
        <v>120</v>
      </c>
      <c r="Q183" s="45" t="s">
        <v>122</v>
      </c>
      <c r="R183" s="45" t="s">
        <v>864</v>
      </c>
      <c r="S183" s="46">
        <f t="shared" si="117"/>
        <v>61892.437794425008</v>
      </c>
      <c r="T183" s="46">
        <f t="shared" si="100"/>
        <v>120.41330310199417</v>
      </c>
      <c r="U183" s="47">
        <f t="shared" si="118"/>
        <v>37488.114054609621</v>
      </c>
      <c r="V183" s="47">
        <f t="shared" si="101"/>
        <v>24404.323739815387</v>
      </c>
      <c r="W183" s="47">
        <f t="shared" si="119"/>
        <v>53359.066880962382</v>
      </c>
      <c r="X183" s="47">
        <f t="shared" si="102"/>
        <v>8533.370913462626</v>
      </c>
      <c r="Y183" s="48">
        <f t="shared" si="120"/>
        <v>57244.44846942502</v>
      </c>
      <c r="Z183" s="47">
        <f t="shared" si="103"/>
        <v>4647.9893249999877</v>
      </c>
      <c r="AA183" s="48">
        <f t="shared" si="121"/>
        <v>61892.437794425008</v>
      </c>
      <c r="AB183" s="47">
        <f t="shared" si="104"/>
        <v>0</v>
      </c>
      <c r="AC183" s="47">
        <f t="shared" si="122"/>
        <v>37585.683978278001</v>
      </c>
      <c r="AD183" s="47">
        <f t="shared" si="123"/>
        <v>24306.753816147007</v>
      </c>
      <c r="AE183" s="47">
        <f t="shared" si="99"/>
        <v>47.289404311570053</v>
      </c>
      <c r="AF183" s="49">
        <f t="shared" si="124"/>
        <v>0.6072742538130167</v>
      </c>
      <c r="AG183" s="47">
        <f>IF(ISBLANK($D183),"",S183*_xlfn.XLOOKUP(Q183,DATA!$B$24:$B$25,DATA!$C$24:$C$25,"error",0,1)/1000)</f>
        <v>8.2915152916695529</v>
      </c>
      <c r="AH183" s="47">
        <f>IF(ISBLANK($D183),"",V183*_xlfn.XLOOKUP(Q183,DATA!$B$24:$B$25,DATA!$C$24:$C$25,"error",0,1)/1000)</f>
        <v>3.2693626343113644</v>
      </c>
      <c r="AI183" s="47">
        <f>IF(ISBLANK($D183),"",X183*_xlfn.XLOOKUP(Q183,DATA!$B$24:$B$25,DATA!$C$24:$C$25,"error",0,1)/1000)</f>
        <v>1.1431861135196197</v>
      </c>
      <c r="AJ183" s="47">
        <f>IF(ISBLANK($D183),"",Z183*_xlfn.XLOOKUP(Q183,DATA!$B$24:$B$25,DATA!$C$24:$C$25,"error",0,1)/1000)</f>
        <v>0.62267501389686175</v>
      </c>
      <c r="AK183" s="47">
        <f>IF(ISBLANK($D183),"",AB183*_xlfn.XLOOKUP(Q183,DATA!$B$24:$B$25,DATA!$C$24:$C$25,"error",0,1)/1000)</f>
        <v>0</v>
      </c>
      <c r="AL183" s="47">
        <f t="shared" si="105"/>
        <v>5.0352237617278455</v>
      </c>
      <c r="AM183" s="47">
        <f t="shared" si="106"/>
        <v>3.2562915299417075</v>
      </c>
      <c r="AN183" s="47">
        <f t="shared" si="125"/>
        <v>0.84043839224859573</v>
      </c>
      <c r="AO183" s="47">
        <f t="shared" si="126"/>
        <v>0.33138669825753991</v>
      </c>
      <c r="AP183" s="47">
        <f t="shared" si="127"/>
        <v>0.11587477867316226</v>
      </c>
      <c r="AQ183" s="47">
        <f t="shared" si="128"/>
        <v>6.3115120597875246E-2</v>
      </c>
      <c r="AR183" s="47">
        <f t="shared" si="129"/>
        <v>0</v>
      </c>
      <c r="AS183" s="47">
        <f t="shared" si="130"/>
        <v>0.51037659752857745</v>
      </c>
      <c r="AT183" s="47">
        <f t="shared" si="131"/>
        <v>0.33006179472001829</v>
      </c>
      <c r="AU183" s="47">
        <f t="shared" si="132"/>
        <v>4.5708449488865661E-2</v>
      </c>
      <c r="AV183" s="47">
        <f t="shared" si="133"/>
        <v>1.8022941715049954E-2</v>
      </c>
      <c r="AW183" s="47">
        <f t="shared" si="134"/>
        <v>6.3020163248909159E-3</v>
      </c>
      <c r="AX183" s="47">
        <f t="shared" si="135"/>
        <v>3.4326065163599925E-3</v>
      </c>
      <c r="AY183" s="47">
        <f t="shared" si="136"/>
        <v>0</v>
      </c>
      <c r="AZ183" s="47">
        <f t="shared" si="137"/>
        <v>2.7757564556300861E-2</v>
      </c>
      <c r="BA183" s="47">
        <f t="shared" si="138"/>
        <v>1.79508849325648E-2</v>
      </c>
      <c r="BB183" s="23">
        <f>IF(V183&gt;0,J183*DATA!$C$4,0)</f>
        <v>41496</v>
      </c>
      <c r="BC183" s="23">
        <f>IF(X183&gt;0,N183*_xlfn.XLOOKUP(Burgas!O183,DATA!$B$5:$B$6,DATA!$C$5:$C$6,"error",0,1),0)</f>
        <v>6476.4000000000005</v>
      </c>
      <c r="BD183" s="23">
        <f>IF(Z183&gt;0,(L183-M183)*DATA!$C$7,"0,00 ")</f>
        <v>13170</v>
      </c>
      <c r="BE183" s="23">
        <f>IF(G183="basement",D183*DATA!$C$8,IF(G183="ground",0,"error"))</f>
        <v>0</v>
      </c>
      <c r="BF183" s="23">
        <f t="shared" si="139"/>
        <v>61142.400000000001</v>
      </c>
      <c r="BG183" s="23">
        <v>1.48</v>
      </c>
      <c r="BH183" s="23">
        <v>2.062719298245614</v>
      </c>
      <c r="BI183" s="23">
        <f t="shared" si="140"/>
        <v>0.56999999999999995</v>
      </c>
      <c r="BJ183" s="23">
        <v>2.33</v>
      </c>
      <c r="BK183" s="23">
        <f t="shared" si="141"/>
        <v>0.21630769230769231</v>
      </c>
      <c r="BL183" s="23">
        <f t="shared" si="142"/>
        <v>0.23928112965340181</v>
      </c>
      <c r="BM183" s="5">
        <v>1.1000000000000001</v>
      </c>
      <c r="BN183" s="5">
        <f t="shared" si="143"/>
        <v>0.56999999999999995</v>
      </c>
      <c r="BO183" s="50"/>
      <c r="BP183" s="48">
        <f t="shared" si="107"/>
        <v>2248.75</v>
      </c>
      <c r="BQ183" s="51">
        <f t="shared" si="108"/>
        <v>5</v>
      </c>
      <c r="BR183" s="47">
        <f t="shared" si="144"/>
        <v>719.6</v>
      </c>
      <c r="BS183" s="46">
        <f t="shared" si="109"/>
        <v>17.5</v>
      </c>
      <c r="BT183" s="46">
        <f t="shared" si="145"/>
        <v>1799</v>
      </c>
      <c r="BU183" s="46">
        <f t="shared" si="110"/>
        <v>53.707426062500005</v>
      </c>
      <c r="BV183" s="46">
        <f t="shared" si="111"/>
        <v>32.530470370192312</v>
      </c>
      <c r="BW183" s="46">
        <f t="shared" si="112"/>
        <v>46.30255716848523</v>
      </c>
      <c r="BX183" s="46">
        <f t="shared" si="113"/>
        <v>49.674113562500011</v>
      </c>
      <c r="BY183" s="46">
        <f t="shared" si="114"/>
        <v>53.707426062500005</v>
      </c>
      <c r="BZ183" s="46">
        <f t="shared" si="146"/>
        <v>61892.437794425008</v>
      </c>
      <c r="CA183" s="46">
        <f t="shared" si="146"/>
        <v>37488.114054609621</v>
      </c>
      <c r="CB183" s="46">
        <f t="shared" si="146"/>
        <v>53359.066880962382</v>
      </c>
      <c r="CC183" s="46">
        <f t="shared" si="146"/>
        <v>57244.44846942502</v>
      </c>
      <c r="CD183" s="46">
        <f t="shared" si="146"/>
        <v>61892.437794425008</v>
      </c>
    </row>
    <row r="184" spans="1:82" s="54" customFormat="1" ht="15" customHeight="1" x14ac:dyDescent="0.35">
      <c r="A184" s="39">
        <v>181</v>
      </c>
      <c r="B184" s="40" t="s">
        <v>125</v>
      </c>
      <c r="C184" s="40" t="s">
        <v>306</v>
      </c>
      <c r="D184" s="41">
        <v>115.5</v>
      </c>
      <c r="E184" s="41">
        <f t="shared" si="115"/>
        <v>369.6</v>
      </c>
      <c r="F184" s="41">
        <v>49.4</v>
      </c>
      <c r="G184" s="42" t="s">
        <v>118</v>
      </c>
      <c r="H184" s="43">
        <v>4</v>
      </c>
      <c r="I184" s="44">
        <v>14.5</v>
      </c>
      <c r="J184" s="41">
        <f t="shared" si="116"/>
        <v>573.04</v>
      </c>
      <c r="K184" s="42" t="s">
        <v>120</v>
      </c>
      <c r="L184" s="44">
        <v>143.26</v>
      </c>
      <c r="M184" s="44">
        <v>64.5</v>
      </c>
      <c r="N184" s="41">
        <v>121.27500000000001</v>
      </c>
      <c r="O184" s="45" t="s">
        <v>69</v>
      </c>
      <c r="P184" s="45" t="s">
        <v>120</v>
      </c>
      <c r="Q184" s="45" t="s">
        <v>122</v>
      </c>
      <c r="R184" s="45" t="s">
        <v>864</v>
      </c>
      <c r="S184" s="46">
        <f t="shared" si="117"/>
        <v>53680.775208375017</v>
      </c>
      <c r="T184" s="46">
        <f t="shared" si="100"/>
        <v>145.2401926633523</v>
      </c>
      <c r="U184" s="47">
        <f t="shared" si="118"/>
        <v>31774.989375255005</v>
      </c>
      <c r="V184" s="47">
        <f t="shared" si="101"/>
        <v>21905.785833120011</v>
      </c>
      <c r="W184" s="47">
        <f t="shared" si="119"/>
        <v>46010.702519620667</v>
      </c>
      <c r="X184" s="47">
        <f t="shared" si="102"/>
        <v>7670.0726887543497</v>
      </c>
      <c r="Y184" s="48">
        <f t="shared" si="120"/>
        <v>49511.348793375008</v>
      </c>
      <c r="Z184" s="47">
        <f t="shared" si="103"/>
        <v>4169.426415000009</v>
      </c>
      <c r="AA184" s="48">
        <f t="shared" si="121"/>
        <v>53680.775208375017</v>
      </c>
      <c r="AB184" s="47">
        <f t="shared" si="104"/>
        <v>0</v>
      </c>
      <c r="AC184" s="47">
        <f t="shared" si="122"/>
        <v>33745.28493687437</v>
      </c>
      <c r="AD184" s="47">
        <f t="shared" si="123"/>
        <v>19935.490271500646</v>
      </c>
      <c r="AE184" s="47">
        <f t="shared" si="99"/>
        <v>53.938014803843735</v>
      </c>
      <c r="AF184" s="49">
        <f t="shared" si="124"/>
        <v>0.62862886770699222</v>
      </c>
      <c r="AG184" s="47">
        <f>IF(ISBLANK($D184),"",S184*_xlfn.XLOOKUP(Q184,DATA!$B$24:$B$25,DATA!$C$24:$C$25,"error",0,1)/1000)</f>
        <v>7.1914273273141207</v>
      </c>
      <c r="AH184" s="47">
        <f>IF(ISBLANK($D184),"",V184*_xlfn.XLOOKUP(Q184,DATA!$B$24:$B$25,DATA!$C$24:$C$25,"error",0,1)/1000)</f>
        <v>2.9346421741318687</v>
      </c>
      <c r="AI184" s="47">
        <f>IF(ISBLANK($D184),"",X184*_xlfn.XLOOKUP(Q184,DATA!$B$24:$B$25,DATA!$C$24:$C$25,"error",0,1)/1000)</f>
        <v>1.0275330436693864</v>
      </c>
      <c r="AJ184" s="47">
        <f>IF(ISBLANK($D184),"",Z184*_xlfn.XLOOKUP(Q184,DATA!$B$24:$B$25,DATA!$C$24:$C$25,"error",0,1)/1000)</f>
        <v>0.55856360016534246</v>
      </c>
      <c r="AK184" s="47">
        <f>IF(ISBLANK($D184),"",AB184*_xlfn.XLOOKUP(Q184,DATA!$B$24:$B$25,DATA!$C$24:$C$25,"error",0,1)/1000)</f>
        <v>0</v>
      </c>
      <c r="AL184" s="47">
        <f t="shared" si="105"/>
        <v>4.5207388179665973</v>
      </c>
      <c r="AM184" s="47">
        <f t="shared" si="106"/>
        <v>2.6706885093475234</v>
      </c>
      <c r="AN184" s="47">
        <f t="shared" si="125"/>
        <v>0.72893209604435349</v>
      </c>
      <c r="AO184" s="47">
        <f t="shared" si="126"/>
        <v>0.29745901248355389</v>
      </c>
      <c r="AP184" s="47">
        <f t="shared" si="127"/>
        <v>0.10415203841828988</v>
      </c>
      <c r="AQ184" s="47">
        <f t="shared" si="128"/>
        <v>5.6616707269802703E-2</v>
      </c>
      <c r="AR184" s="47">
        <f t="shared" si="129"/>
        <v>0</v>
      </c>
      <c r="AS184" s="47">
        <f t="shared" si="130"/>
        <v>0.4582277581716464</v>
      </c>
      <c r="AT184" s="47">
        <f t="shared" si="131"/>
        <v>0.27070433787270709</v>
      </c>
      <c r="AU184" s="47">
        <f t="shared" si="132"/>
        <v>3.9644019359602226E-2</v>
      </c>
      <c r="AV184" s="47">
        <f t="shared" si="133"/>
        <v>1.617773577755675E-2</v>
      </c>
      <c r="AW184" s="47">
        <f t="shared" si="134"/>
        <v>5.6644582531120719E-3</v>
      </c>
      <c r="AX184" s="47">
        <f t="shared" si="135"/>
        <v>3.0791809707120077E-3</v>
      </c>
      <c r="AY184" s="47">
        <f t="shared" si="136"/>
        <v>0</v>
      </c>
      <c r="AZ184" s="47">
        <f t="shared" si="137"/>
        <v>2.4921375001380832E-2</v>
      </c>
      <c r="BA184" s="47">
        <f t="shared" si="138"/>
        <v>1.4722644358221394E-2</v>
      </c>
      <c r="BB184" s="23">
        <f>IF(V184&gt;0,J184*DATA!$C$4,0)</f>
        <v>37247.599999999999</v>
      </c>
      <c r="BC184" s="23">
        <f>IF(X184&gt;0,N184*_xlfn.XLOOKUP(Burgas!O184,DATA!$B$5:$B$6,DATA!$C$5:$C$6,"error",0,1),0)</f>
        <v>5821.2000000000007</v>
      </c>
      <c r="BD184" s="23">
        <f>IF(Z184&gt;0,(L184-M184)*DATA!$C$7,"0,00 ")</f>
        <v>11813.999999999998</v>
      </c>
      <c r="BE184" s="23">
        <f>IF(G184="basement",D184*DATA!$C$8,IF(G184="ground",0,"error"))</f>
        <v>0</v>
      </c>
      <c r="BF184" s="23">
        <f t="shared" si="139"/>
        <v>54882.8</v>
      </c>
      <c r="BG184" s="23">
        <v>1.48</v>
      </c>
      <c r="BH184" s="23">
        <v>2.0620968867792824</v>
      </c>
      <c r="BI184" s="23">
        <f t="shared" si="140"/>
        <v>0.56999999999999995</v>
      </c>
      <c r="BJ184" s="23">
        <v>2.33</v>
      </c>
      <c r="BK184" s="23">
        <f t="shared" si="141"/>
        <v>0.21630769230769231</v>
      </c>
      <c r="BL184" s="23">
        <f t="shared" si="142"/>
        <v>0.23928112965340181</v>
      </c>
      <c r="BM184" s="5">
        <v>1.1000000000000001</v>
      </c>
      <c r="BN184" s="5">
        <f t="shared" si="143"/>
        <v>0.56999999999999995</v>
      </c>
      <c r="BO184" s="50"/>
      <c r="BP184" s="48">
        <f t="shared" si="107"/>
        <v>1674.75</v>
      </c>
      <c r="BQ184" s="51">
        <f t="shared" si="108"/>
        <v>4</v>
      </c>
      <c r="BR184" s="47">
        <f t="shared" si="144"/>
        <v>535.91999999999996</v>
      </c>
      <c r="BS184" s="46">
        <f t="shared" si="109"/>
        <v>14.5</v>
      </c>
      <c r="BT184" s="46">
        <f t="shared" si="145"/>
        <v>1339.8000000000002</v>
      </c>
      <c r="BU184" s="46">
        <f t="shared" si="110"/>
        <v>46.581720937500009</v>
      </c>
      <c r="BV184" s="46">
        <f t="shared" si="111"/>
        <v>27.572882137500002</v>
      </c>
      <c r="BW184" s="46">
        <f t="shared" si="112"/>
        <v>39.925982748716301</v>
      </c>
      <c r="BX184" s="46">
        <f t="shared" si="113"/>
        <v>42.963683437500002</v>
      </c>
      <c r="BY184" s="46">
        <f t="shared" si="114"/>
        <v>46.581720937500009</v>
      </c>
      <c r="BZ184" s="46">
        <f t="shared" si="146"/>
        <v>53680.775208375017</v>
      </c>
      <c r="CA184" s="46">
        <f t="shared" si="146"/>
        <v>31774.989375255005</v>
      </c>
      <c r="CB184" s="46">
        <f t="shared" si="146"/>
        <v>46010.702519620667</v>
      </c>
      <c r="CC184" s="46">
        <f t="shared" si="146"/>
        <v>49511.348793375008</v>
      </c>
      <c r="CD184" s="46">
        <f t="shared" si="146"/>
        <v>53680.775208375017</v>
      </c>
    </row>
    <row r="185" spans="1:82" s="54" customFormat="1" ht="15" customHeight="1" x14ac:dyDescent="0.35">
      <c r="A185" s="39">
        <v>182</v>
      </c>
      <c r="B185" s="40" t="s">
        <v>125</v>
      </c>
      <c r="C185" s="40" t="s">
        <v>307</v>
      </c>
      <c r="D185" s="41">
        <v>217.5</v>
      </c>
      <c r="E185" s="41">
        <f t="shared" si="115"/>
        <v>870</v>
      </c>
      <c r="F185" s="41">
        <v>59.8</v>
      </c>
      <c r="G185" s="42" t="s">
        <v>118</v>
      </c>
      <c r="H185" s="43">
        <v>5</v>
      </c>
      <c r="I185" s="44">
        <v>17.5</v>
      </c>
      <c r="J185" s="41">
        <f t="shared" si="116"/>
        <v>837.2</v>
      </c>
      <c r="K185" s="42" t="s">
        <v>121</v>
      </c>
      <c r="L185" s="44">
        <v>209.3</v>
      </c>
      <c r="M185" s="44">
        <v>209.3</v>
      </c>
      <c r="N185" s="41">
        <v>228.375</v>
      </c>
      <c r="O185" s="45" t="s">
        <v>69</v>
      </c>
      <c r="P185" s="45" t="s">
        <v>121</v>
      </c>
      <c r="Q185" s="45" t="s">
        <v>122</v>
      </c>
      <c r="R185" s="45" t="s">
        <v>864</v>
      </c>
      <c r="S185" s="46">
        <f t="shared" si="117"/>
        <v>38244.966012749996</v>
      </c>
      <c r="T185" s="46">
        <f t="shared" si="100"/>
        <v>43.959731049137929</v>
      </c>
      <c r="U185" s="47">
        <f t="shared" si="118"/>
        <v>38244.966012749996</v>
      </c>
      <c r="V185" s="47">
        <f t="shared" si="101"/>
        <v>0</v>
      </c>
      <c r="W185" s="47">
        <f t="shared" si="119"/>
        <v>37557.905675404116</v>
      </c>
      <c r="X185" s="47">
        <f t="shared" si="102"/>
        <v>687.06033734587982</v>
      </c>
      <c r="Y185" s="48">
        <f t="shared" si="120"/>
        <v>38244.966012749996</v>
      </c>
      <c r="Z185" s="47">
        <f t="shared" si="103"/>
        <v>0</v>
      </c>
      <c r="AA185" s="48">
        <f t="shared" si="121"/>
        <v>38244.966012749996</v>
      </c>
      <c r="AB185" s="47">
        <f t="shared" si="104"/>
        <v>0</v>
      </c>
      <c r="AC185" s="47">
        <f t="shared" si="122"/>
        <v>687.06033734587982</v>
      </c>
      <c r="AD185" s="47">
        <f t="shared" si="123"/>
        <v>37557.905675404116</v>
      </c>
      <c r="AE185" s="47">
        <f t="shared" si="99"/>
        <v>43.170006523453004</v>
      </c>
      <c r="AF185" s="49">
        <f t="shared" si="124"/>
        <v>1.7964726053536828E-2</v>
      </c>
      <c r="AG185" s="47">
        <f>IF(ISBLANK($D185),"",S185*_xlfn.XLOOKUP(Q185,DATA!$B$24:$B$25,DATA!$C$24:$C$25,"error",0,1)/1000)</f>
        <v>5.1235454899574604</v>
      </c>
      <c r="AH185" s="47">
        <f>IF(ISBLANK($D185),"",V185*_xlfn.XLOOKUP(Q185,DATA!$B$24:$B$25,DATA!$C$24:$C$25,"error",0,1)/1000)</f>
        <v>0</v>
      </c>
      <c r="AI185" s="47">
        <f>IF(ISBLANK($D185),"",X185*_xlfn.XLOOKUP(Q185,DATA!$B$24:$B$25,DATA!$C$24:$C$25,"error",0,1)/1000)</f>
        <v>9.2043091149919848E-2</v>
      </c>
      <c r="AJ185" s="47">
        <f>IF(ISBLANK($D185),"",Z185*_xlfn.XLOOKUP(Q185,DATA!$B$24:$B$25,DATA!$C$24:$C$25,"error",0,1)/1000)</f>
        <v>0</v>
      </c>
      <c r="AK185" s="47">
        <f>IF(ISBLANK($D185),"",AB185*_xlfn.XLOOKUP(Q185,DATA!$B$24:$B$25,DATA!$C$24:$C$25,"error",0,1)/1000)</f>
        <v>0</v>
      </c>
      <c r="AL185" s="47">
        <f t="shared" si="105"/>
        <v>9.2043091149919848E-2</v>
      </c>
      <c r="AM185" s="47">
        <f t="shared" si="106"/>
        <v>5.0315023988075405</v>
      </c>
      <c r="AN185" s="47">
        <f t="shared" si="125"/>
        <v>0.51932899870770721</v>
      </c>
      <c r="AO185" s="47">
        <f t="shared" si="126"/>
        <v>0</v>
      </c>
      <c r="AP185" s="47">
        <f t="shared" si="127"/>
        <v>9.3296031934415359E-3</v>
      </c>
      <c r="AQ185" s="47">
        <f t="shared" si="128"/>
        <v>0</v>
      </c>
      <c r="AR185" s="47">
        <f t="shared" si="129"/>
        <v>0</v>
      </c>
      <c r="AS185" s="47">
        <f t="shared" si="130"/>
        <v>9.3296031934415359E-3</v>
      </c>
      <c r="AT185" s="47">
        <f t="shared" si="131"/>
        <v>0.50999939551426565</v>
      </c>
      <c r="AU185" s="47">
        <f t="shared" si="132"/>
        <v>2.8244453757073209E-2</v>
      </c>
      <c r="AV185" s="47">
        <f t="shared" si="133"/>
        <v>0</v>
      </c>
      <c r="AW185" s="47">
        <f t="shared" si="134"/>
        <v>5.0740387427760877E-4</v>
      </c>
      <c r="AX185" s="47">
        <f t="shared" si="135"/>
        <v>0</v>
      </c>
      <c r="AY185" s="47">
        <f t="shared" si="136"/>
        <v>0</v>
      </c>
      <c r="AZ185" s="47">
        <f t="shared" si="137"/>
        <v>5.0740387427760877E-4</v>
      </c>
      <c r="BA185" s="47">
        <f t="shared" si="138"/>
        <v>2.77370498827956E-2</v>
      </c>
      <c r="BB185" s="23">
        <f>IF(V185&gt;0,J185*DATA!$C$4,0)</f>
        <v>0</v>
      </c>
      <c r="BC185" s="23">
        <f>IF(X185&gt;0,N185*_xlfn.XLOOKUP(Burgas!O185,DATA!$B$5:$B$6,DATA!$C$5:$C$6,"error",0,1),0)</f>
        <v>10962</v>
      </c>
      <c r="BD185" s="23" t="str">
        <f>IF(Z185&gt;0,(L185-M185)*DATA!$C$7,"0,00 ")</f>
        <v xml:space="preserve">0,00 </v>
      </c>
      <c r="BE185" s="23">
        <f>IF(G185="basement",D185*DATA!$C$8,IF(G185="ground",0,"error"))</f>
        <v>0</v>
      </c>
      <c r="BF185" s="23">
        <f t="shared" si="139"/>
        <v>10962</v>
      </c>
      <c r="BG185" s="23">
        <v>0.25</v>
      </c>
      <c r="BH185" s="23">
        <v>1.1000000000000001</v>
      </c>
      <c r="BI185" s="23">
        <f t="shared" si="140"/>
        <v>0.56999999999999995</v>
      </c>
      <c r="BJ185" s="23">
        <v>0.22</v>
      </c>
      <c r="BK185" s="23">
        <f t="shared" si="141"/>
        <v>0.25</v>
      </c>
      <c r="BL185" s="23">
        <f t="shared" si="142"/>
        <v>0.12054794520547943</v>
      </c>
      <c r="BM185" s="5">
        <v>1.1000000000000001</v>
      </c>
      <c r="BN185" s="5">
        <f t="shared" si="143"/>
        <v>0.56999999999999995</v>
      </c>
      <c r="BO185" s="50"/>
      <c r="BP185" s="48">
        <f t="shared" si="107"/>
        <v>3806.25</v>
      </c>
      <c r="BQ185" s="51">
        <f t="shared" si="108"/>
        <v>5</v>
      </c>
      <c r="BR185" s="47">
        <f t="shared" si="144"/>
        <v>1218</v>
      </c>
      <c r="BS185" s="46">
        <f t="shared" si="109"/>
        <v>17.5</v>
      </c>
      <c r="BT185" s="46">
        <f t="shared" si="145"/>
        <v>3045</v>
      </c>
      <c r="BU185" s="46">
        <f t="shared" si="110"/>
        <v>33.187231874999995</v>
      </c>
      <c r="BV185" s="46">
        <f t="shared" si="111"/>
        <v>33.187231874999995</v>
      </c>
      <c r="BW185" s="46">
        <f t="shared" si="112"/>
        <v>32.591032345890412</v>
      </c>
      <c r="BX185" s="46">
        <f t="shared" si="113"/>
        <v>33.187231874999995</v>
      </c>
      <c r="BY185" s="46">
        <f t="shared" si="114"/>
        <v>33.187231874999995</v>
      </c>
      <c r="BZ185" s="46">
        <f t="shared" si="146"/>
        <v>38244.966012749996</v>
      </c>
      <c r="CA185" s="46">
        <f t="shared" si="146"/>
        <v>38244.966012749996</v>
      </c>
      <c r="CB185" s="46">
        <f t="shared" si="146"/>
        <v>37557.905675404116</v>
      </c>
      <c r="CC185" s="46">
        <f t="shared" si="146"/>
        <v>38244.966012749996</v>
      </c>
      <c r="CD185" s="46">
        <f t="shared" si="146"/>
        <v>38244.966012749996</v>
      </c>
    </row>
    <row r="186" spans="1:82" s="54" customFormat="1" ht="15" customHeight="1" x14ac:dyDescent="0.35">
      <c r="A186" s="39">
        <v>183</v>
      </c>
      <c r="B186" s="40" t="s">
        <v>125</v>
      </c>
      <c r="C186" s="40" t="s">
        <v>308</v>
      </c>
      <c r="D186" s="41">
        <v>160</v>
      </c>
      <c r="E186" s="41">
        <f t="shared" si="115"/>
        <v>384</v>
      </c>
      <c r="F186" s="41">
        <v>50.6</v>
      </c>
      <c r="G186" s="42" t="s">
        <v>118</v>
      </c>
      <c r="H186" s="43">
        <v>3</v>
      </c>
      <c r="I186" s="44">
        <v>10.15</v>
      </c>
      <c r="J186" s="41">
        <f t="shared" si="116"/>
        <v>410.87</v>
      </c>
      <c r="K186" s="42" t="s">
        <v>120</v>
      </c>
      <c r="L186" s="44">
        <v>102.72</v>
      </c>
      <c r="M186" s="44">
        <v>61.6</v>
      </c>
      <c r="N186" s="41">
        <v>168</v>
      </c>
      <c r="O186" s="45" t="s">
        <v>69</v>
      </c>
      <c r="P186" s="45" t="s">
        <v>120</v>
      </c>
      <c r="Q186" s="45" t="s">
        <v>122</v>
      </c>
      <c r="R186" s="45" t="s">
        <v>864</v>
      </c>
      <c r="S186" s="46">
        <f t="shared" si="117"/>
        <v>46170.027295000007</v>
      </c>
      <c r="T186" s="46">
        <f t="shared" si="100"/>
        <v>120.23444608072919</v>
      </c>
      <c r="U186" s="47">
        <f t="shared" si="118"/>
        <v>30463.566619909237</v>
      </c>
      <c r="V186" s="47">
        <f t="shared" si="101"/>
        <v>15706.46067509077</v>
      </c>
      <c r="W186" s="47">
        <f t="shared" si="119"/>
        <v>35544.818375513481</v>
      </c>
      <c r="X186" s="47">
        <f t="shared" si="102"/>
        <v>10625.208919486526</v>
      </c>
      <c r="Y186" s="48">
        <f t="shared" si="120"/>
        <v>43993.201314999998</v>
      </c>
      <c r="Z186" s="47">
        <f t="shared" si="103"/>
        <v>2176.8259800000087</v>
      </c>
      <c r="AA186" s="48">
        <f t="shared" si="121"/>
        <v>46170.027295000007</v>
      </c>
      <c r="AB186" s="47">
        <f t="shared" si="104"/>
        <v>0</v>
      </c>
      <c r="AC186" s="47">
        <f t="shared" si="122"/>
        <v>28508.495574577304</v>
      </c>
      <c r="AD186" s="47">
        <f t="shared" si="123"/>
        <v>17661.531720422703</v>
      </c>
      <c r="AE186" s="47">
        <f t="shared" si="99"/>
        <v>45.993572188600787</v>
      </c>
      <c r="AF186" s="49">
        <f t="shared" si="124"/>
        <v>0.61746759196013379</v>
      </c>
      <c r="AG186" s="47">
        <f>IF(ISBLANK($D186),"",S186*_xlfn.XLOOKUP(Q186,DATA!$B$24:$B$25,DATA!$C$24:$C$25,"error",0,1)/1000)</f>
        <v>6.1852384713755111</v>
      </c>
      <c r="AH186" s="47">
        <f>IF(ISBLANK($D186),"",V186*_xlfn.XLOOKUP(Q186,DATA!$B$24:$B$25,DATA!$C$24:$C$25,"error",0,1)/1000)</f>
        <v>2.1041400776308121</v>
      </c>
      <c r="AI186" s="47">
        <f>IF(ISBLANK($D186),"",X186*_xlfn.XLOOKUP(Q186,DATA!$B$24:$B$25,DATA!$C$24:$C$25,"error",0,1)/1000)</f>
        <v>1.4234223981567233</v>
      </c>
      <c r="AJ186" s="47">
        <f>IF(ISBLANK($D186),"",Z186*_xlfn.XLOOKUP(Q186,DATA!$B$24:$B$25,DATA!$C$24:$C$25,"error",0,1)/1000)</f>
        <v>0.2916218288318807</v>
      </c>
      <c r="AK186" s="47">
        <f>IF(ISBLANK($D186),"",AB186*_xlfn.XLOOKUP(Q186,DATA!$B$24:$B$25,DATA!$C$24:$C$25,"error",0,1)/1000)</f>
        <v>0</v>
      </c>
      <c r="AL186" s="47">
        <f t="shared" si="105"/>
        <v>3.8191843046194158</v>
      </c>
      <c r="AM186" s="47">
        <f t="shared" si="106"/>
        <v>2.3660541667560953</v>
      </c>
      <c r="AN186" s="47">
        <f t="shared" si="125"/>
        <v>0.62694353127222902</v>
      </c>
      <c r="AO186" s="47">
        <f t="shared" si="126"/>
        <v>0.2132782780593287</v>
      </c>
      <c r="AP186" s="47">
        <f t="shared" si="127"/>
        <v>0.14427988005996842</v>
      </c>
      <c r="AQ186" s="47">
        <f t="shared" si="128"/>
        <v>2.9559154430349052E-2</v>
      </c>
      <c r="AR186" s="47">
        <f t="shared" si="129"/>
        <v>0</v>
      </c>
      <c r="AS186" s="47">
        <f t="shared" si="130"/>
        <v>0.38711731254964615</v>
      </c>
      <c r="AT186" s="47">
        <f t="shared" si="131"/>
        <v>0.23982621872258286</v>
      </c>
      <c r="AU186" s="47">
        <f t="shared" si="132"/>
        <v>3.4097224729176021E-2</v>
      </c>
      <c r="AV186" s="47">
        <f t="shared" si="133"/>
        <v>1.1599445586564181E-2</v>
      </c>
      <c r="AW186" s="47">
        <f t="shared" si="134"/>
        <v>7.846868575739652E-3</v>
      </c>
      <c r="AX186" s="47">
        <f t="shared" si="135"/>
        <v>1.6076170837440072E-3</v>
      </c>
      <c r="AY186" s="47">
        <f t="shared" si="136"/>
        <v>0</v>
      </c>
      <c r="AZ186" s="47">
        <f t="shared" si="137"/>
        <v>2.1053931246047843E-2</v>
      </c>
      <c r="BA186" s="47">
        <f t="shared" si="138"/>
        <v>1.3043293483128177E-2</v>
      </c>
      <c r="BB186" s="23">
        <f>IF(V186&gt;0,J186*DATA!$C$4,0)</f>
        <v>26706.55</v>
      </c>
      <c r="BC186" s="23">
        <f>IF(X186&gt;0,N186*_xlfn.XLOOKUP(Burgas!O186,DATA!$B$5:$B$6,DATA!$C$5:$C$6,"error",0,1),0)</f>
        <v>8064</v>
      </c>
      <c r="BD186" s="23">
        <f>IF(Z186&gt;0,(L186-M186)*DATA!$C$7,"0,00 ")</f>
        <v>6168</v>
      </c>
      <c r="BE186" s="23">
        <f>IF(G186="basement",D186*DATA!$C$8,IF(G186="ground",0,"error"))</f>
        <v>0</v>
      </c>
      <c r="BF186" s="23">
        <f t="shared" si="139"/>
        <v>40938.550000000003</v>
      </c>
      <c r="BG186" s="23">
        <v>1.48</v>
      </c>
      <c r="BH186" s="23">
        <v>1.8005451713395639</v>
      </c>
      <c r="BI186" s="23">
        <f t="shared" si="140"/>
        <v>0.56999999999999995</v>
      </c>
      <c r="BJ186" s="23">
        <v>2.33</v>
      </c>
      <c r="BK186" s="23">
        <f t="shared" si="141"/>
        <v>0.21630769230769231</v>
      </c>
      <c r="BL186" s="23">
        <f t="shared" si="142"/>
        <v>0.23928112965340181</v>
      </c>
      <c r="BM186" s="5">
        <v>1.1000000000000001</v>
      </c>
      <c r="BN186" s="5">
        <f t="shared" si="143"/>
        <v>0.56999999999999995</v>
      </c>
      <c r="BO186" s="50"/>
      <c r="BP186" s="48">
        <f t="shared" si="107"/>
        <v>1624</v>
      </c>
      <c r="BQ186" s="51">
        <f t="shared" si="108"/>
        <v>3</v>
      </c>
      <c r="BR186" s="47">
        <f t="shared" si="144"/>
        <v>519.68000000000006</v>
      </c>
      <c r="BS186" s="46">
        <f t="shared" si="109"/>
        <v>10.15</v>
      </c>
      <c r="BT186" s="46">
        <f t="shared" si="145"/>
        <v>1234.24</v>
      </c>
      <c r="BU186" s="46">
        <f t="shared" si="110"/>
        <v>40.064237500000004</v>
      </c>
      <c r="BV186" s="46">
        <f t="shared" si="111"/>
        <v>26.434889465384618</v>
      </c>
      <c r="BW186" s="46">
        <f t="shared" si="112"/>
        <v>30.844167281771504</v>
      </c>
      <c r="BX186" s="46">
        <f t="shared" si="113"/>
        <v>38.175287499999996</v>
      </c>
      <c r="BY186" s="46">
        <f t="shared" si="114"/>
        <v>40.064237500000004</v>
      </c>
      <c r="BZ186" s="46">
        <f t="shared" si="146"/>
        <v>46170.027295000007</v>
      </c>
      <c r="CA186" s="46">
        <f t="shared" si="146"/>
        <v>30463.566619909237</v>
      </c>
      <c r="CB186" s="46">
        <f t="shared" si="146"/>
        <v>35544.818375513481</v>
      </c>
      <c r="CC186" s="46">
        <f t="shared" si="146"/>
        <v>43993.201314999998</v>
      </c>
      <c r="CD186" s="46">
        <f t="shared" si="146"/>
        <v>46170.027295000007</v>
      </c>
    </row>
    <row r="187" spans="1:82" s="54" customFormat="1" ht="15" customHeight="1" x14ac:dyDescent="0.35">
      <c r="A187" s="39">
        <v>184</v>
      </c>
      <c r="B187" s="40" t="s">
        <v>125</v>
      </c>
      <c r="C187" s="40" t="s">
        <v>309</v>
      </c>
      <c r="D187" s="41">
        <v>107.5</v>
      </c>
      <c r="E187" s="41">
        <f t="shared" si="115"/>
        <v>258</v>
      </c>
      <c r="F187" s="41">
        <v>42.6</v>
      </c>
      <c r="G187" s="42" t="s">
        <v>118</v>
      </c>
      <c r="H187" s="43">
        <v>3</v>
      </c>
      <c r="I187" s="44">
        <v>10.15</v>
      </c>
      <c r="J187" s="41">
        <f t="shared" si="116"/>
        <v>345.91</v>
      </c>
      <c r="K187" s="42" t="s">
        <v>120</v>
      </c>
      <c r="L187" s="44">
        <v>86.48</v>
      </c>
      <c r="M187" s="44">
        <v>86.48</v>
      </c>
      <c r="N187" s="41">
        <v>112.875</v>
      </c>
      <c r="O187" s="45" t="s">
        <v>69</v>
      </c>
      <c r="P187" s="45" t="s">
        <v>120</v>
      </c>
      <c r="Q187" s="45" t="s">
        <v>122</v>
      </c>
      <c r="R187" s="45" t="s">
        <v>864</v>
      </c>
      <c r="S187" s="46">
        <f t="shared" si="117"/>
        <v>33266.62660667501</v>
      </c>
      <c r="T187" s="46">
        <f t="shared" si="100"/>
        <v>128.9404132041667</v>
      </c>
      <c r="U187" s="47">
        <f t="shared" si="118"/>
        <v>20043.41290861808</v>
      </c>
      <c r="V187" s="47">
        <f t="shared" si="101"/>
        <v>13223.21369805693</v>
      </c>
      <c r="W187" s="47">
        <f t="shared" si="119"/>
        <v>26127.814363894999</v>
      </c>
      <c r="X187" s="47">
        <f t="shared" si="102"/>
        <v>7138.8122427800117</v>
      </c>
      <c r="Y187" s="48">
        <f t="shared" si="120"/>
        <v>33266.62660667501</v>
      </c>
      <c r="Z187" s="47">
        <f t="shared" si="103"/>
        <v>0</v>
      </c>
      <c r="AA187" s="48">
        <f t="shared" si="121"/>
        <v>33266.62660667501</v>
      </c>
      <c r="AB187" s="47">
        <f t="shared" si="104"/>
        <v>0</v>
      </c>
      <c r="AC187" s="47">
        <f t="shared" si="122"/>
        <v>20362.025940836942</v>
      </c>
      <c r="AD187" s="47">
        <f t="shared" si="123"/>
        <v>12904.600665838068</v>
      </c>
      <c r="AE187" s="47">
        <f t="shared" si="99"/>
        <v>50.017832038132049</v>
      </c>
      <c r="AF187" s="49">
        <f t="shared" si="124"/>
        <v>0.61208568519993145</v>
      </c>
      <c r="AG187" s="47">
        <f>IF(ISBLANK($D187),"",S187*_xlfn.XLOOKUP(Q187,DATA!$B$24:$B$25,DATA!$C$24:$C$25,"error",0,1)/1000)</f>
        <v>4.4566146211218172</v>
      </c>
      <c r="AH187" s="47">
        <f>IF(ISBLANK($D187),"",V187*_xlfn.XLOOKUP(Q187,DATA!$B$24:$B$25,DATA!$C$24:$C$25,"error",0,1)/1000)</f>
        <v>1.7714680902798319</v>
      </c>
      <c r="AI187" s="47">
        <f>IF(ISBLANK($D187),"",X187*_xlfn.XLOOKUP(Q187,DATA!$B$24:$B$25,DATA!$C$24:$C$25,"error",0,1)/1000)</f>
        <v>0.95636192376154883</v>
      </c>
      <c r="AJ187" s="47">
        <f>IF(ISBLANK($D187),"",Z187*_xlfn.XLOOKUP(Q187,DATA!$B$24:$B$25,DATA!$C$24:$C$25,"error",0,1)/1000)</f>
        <v>0</v>
      </c>
      <c r="AK187" s="47">
        <f>IF(ISBLANK($D187),"",AB187*_xlfn.XLOOKUP(Q187,DATA!$B$24:$B$25,DATA!$C$24:$C$25,"error",0,1)/1000)</f>
        <v>0</v>
      </c>
      <c r="AL187" s="47">
        <f t="shared" si="105"/>
        <v>2.7278300140413805</v>
      </c>
      <c r="AM187" s="47">
        <f t="shared" si="106"/>
        <v>1.7287846070804367</v>
      </c>
      <c r="AN187" s="47">
        <f t="shared" si="125"/>
        <v>0.45172804913117648</v>
      </c>
      <c r="AO187" s="47">
        <f t="shared" si="126"/>
        <v>0.17955822806119315</v>
      </c>
      <c r="AP187" s="47">
        <f t="shared" si="127"/>
        <v>9.6938044415291302E-2</v>
      </c>
      <c r="AQ187" s="47">
        <f t="shared" si="128"/>
        <v>0</v>
      </c>
      <c r="AR187" s="47">
        <f t="shared" si="129"/>
        <v>0</v>
      </c>
      <c r="AS187" s="47">
        <f t="shared" si="130"/>
        <v>0.27649627247648439</v>
      </c>
      <c r="AT187" s="47">
        <f t="shared" si="131"/>
        <v>0.17523177665469208</v>
      </c>
      <c r="AU187" s="47">
        <f t="shared" si="132"/>
        <v>2.4567878986552459E-2</v>
      </c>
      <c r="AV187" s="47">
        <f t="shared" si="133"/>
        <v>9.7655322190678771E-3</v>
      </c>
      <c r="AW187" s="47">
        <f t="shared" si="134"/>
        <v>5.27211482432508E-3</v>
      </c>
      <c r="AX187" s="47">
        <f t="shared" si="135"/>
        <v>0</v>
      </c>
      <c r="AY187" s="47">
        <f t="shared" si="136"/>
        <v>0</v>
      </c>
      <c r="AZ187" s="47">
        <f t="shared" si="137"/>
        <v>1.5037647043392957E-2</v>
      </c>
      <c r="BA187" s="47">
        <f t="shared" si="138"/>
        <v>9.530231943159502E-3</v>
      </c>
      <c r="BB187" s="23">
        <f>IF(V187&gt;0,J187*DATA!$C$4,0)</f>
        <v>22484.15</v>
      </c>
      <c r="BC187" s="23">
        <f>IF(X187&gt;0,N187*_xlfn.XLOOKUP(Burgas!O187,DATA!$B$5:$B$6,DATA!$C$5:$C$6,"error",0,1),0)</f>
        <v>5418</v>
      </c>
      <c r="BD187" s="23" t="str">
        <f>IF(Z187&gt;0,(L187-M187)*DATA!$C$7,"0,00 ")</f>
        <v xml:space="preserve">0,00 </v>
      </c>
      <c r="BE187" s="23">
        <f>IF(G187="basement",D187*DATA!$C$8,IF(G187="ground",0,"error"))</f>
        <v>0</v>
      </c>
      <c r="BF187" s="23">
        <f t="shared" si="139"/>
        <v>27902.15</v>
      </c>
      <c r="BG187" s="23">
        <v>1.48</v>
      </c>
      <c r="BH187" s="23">
        <v>1.1000000000000001</v>
      </c>
      <c r="BI187" s="23">
        <f t="shared" si="140"/>
        <v>0.56999999999999995</v>
      </c>
      <c r="BJ187" s="23">
        <v>2.33</v>
      </c>
      <c r="BK187" s="23">
        <f t="shared" si="141"/>
        <v>0.21630769230769231</v>
      </c>
      <c r="BL187" s="23">
        <f t="shared" si="142"/>
        <v>0.23928112965340181</v>
      </c>
      <c r="BM187" s="5">
        <v>1.1000000000000001</v>
      </c>
      <c r="BN187" s="5">
        <f t="shared" si="143"/>
        <v>0.56999999999999995</v>
      </c>
      <c r="BO187" s="50"/>
      <c r="BP187" s="48">
        <f t="shared" si="107"/>
        <v>1091.125</v>
      </c>
      <c r="BQ187" s="51">
        <f t="shared" si="108"/>
        <v>3</v>
      </c>
      <c r="BR187" s="47">
        <f t="shared" si="144"/>
        <v>349.16</v>
      </c>
      <c r="BS187" s="46">
        <f t="shared" si="109"/>
        <v>10.15</v>
      </c>
      <c r="BT187" s="46">
        <f t="shared" si="145"/>
        <v>829.255</v>
      </c>
      <c r="BU187" s="46">
        <f t="shared" si="110"/>
        <v>28.867256687500007</v>
      </c>
      <c r="BV187" s="46">
        <f t="shared" si="111"/>
        <v>17.392756775961541</v>
      </c>
      <c r="BW187" s="46">
        <f t="shared" si="112"/>
        <v>22.67252200962773</v>
      </c>
      <c r="BX187" s="46">
        <f t="shared" si="113"/>
        <v>28.867256687500007</v>
      </c>
      <c r="BY187" s="46">
        <f t="shared" si="114"/>
        <v>28.867256687500007</v>
      </c>
      <c r="BZ187" s="46">
        <f t="shared" si="146"/>
        <v>33266.62660667501</v>
      </c>
      <c r="CA187" s="46">
        <f t="shared" si="146"/>
        <v>20043.41290861808</v>
      </c>
      <c r="CB187" s="46">
        <f t="shared" si="146"/>
        <v>26127.814363894999</v>
      </c>
      <c r="CC187" s="46">
        <f t="shared" si="146"/>
        <v>33266.62660667501</v>
      </c>
      <c r="CD187" s="46">
        <f t="shared" si="146"/>
        <v>33266.62660667501</v>
      </c>
    </row>
    <row r="188" spans="1:82" s="54" customFormat="1" ht="15" customHeight="1" x14ac:dyDescent="0.35">
      <c r="A188" s="39">
        <v>185</v>
      </c>
      <c r="B188" s="40" t="s">
        <v>125</v>
      </c>
      <c r="C188" s="40" t="s">
        <v>310</v>
      </c>
      <c r="D188" s="41">
        <v>169.9</v>
      </c>
      <c r="E188" s="41">
        <f t="shared" si="115"/>
        <v>679.60000000000014</v>
      </c>
      <c r="F188" s="41">
        <v>53.8</v>
      </c>
      <c r="G188" s="42" t="s">
        <v>118</v>
      </c>
      <c r="H188" s="43">
        <v>5</v>
      </c>
      <c r="I188" s="44">
        <v>17.5</v>
      </c>
      <c r="J188" s="41">
        <f t="shared" si="116"/>
        <v>753.2</v>
      </c>
      <c r="K188" s="42" t="s">
        <v>121</v>
      </c>
      <c r="L188" s="44">
        <v>188.3</v>
      </c>
      <c r="M188" s="44">
        <v>188.3</v>
      </c>
      <c r="N188" s="41">
        <v>178.39500000000001</v>
      </c>
      <c r="O188" s="45" t="s">
        <v>69</v>
      </c>
      <c r="P188" s="45" t="s">
        <v>121</v>
      </c>
      <c r="Q188" s="45" t="s">
        <v>122</v>
      </c>
      <c r="R188" s="45" t="s">
        <v>864</v>
      </c>
      <c r="S188" s="46">
        <f t="shared" si="117"/>
        <v>31450.823908070004</v>
      </c>
      <c r="T188" s="46">
        <f t="shared" si="100"/>
        <v>46.278434237889932</v>
      </c>
      <c r="U188" s="47">
        <f t="shared" si="118"/>
        <v>31450.823908070004</v>
      </c>
      <c r="V188" s="47">
        <f t="shared" si="101"/>
        <v>0</v>
      </c>
      <c r="W188" s="47">
        <f t="shared" si="119"/>
        <v>30914.127120414523</v>
      </c>
      <c r="X188" s="47">
        <f t="shared" si="102"/>
        <v>536.69678765548088</v>
      </c>
      <c r="Y188" s="48">
        <f t="shared" si="120"/>
        <v>31450.823908070004</v>
      </c>
      <c r="Z188" s="47">
        <f t="shared" si="103"/>
        <v>0</v>
      </c>
      <c r="AA188" s="48">
        <f t="shared" si="121"/>
        <v>31450.823908070004</v>
      </c>
      <c r="AB188" s="47">
        <f t="shared" si="104"/>
        <v>0</v>
      </c>
      <c r="AC188" s="47">
        <f t="shared" si="122"/>
        <v>536.69678765548088</v>
      </c>
      <c r="AD188" s="47">
        <f t="shared" si="123"/>
        <v>30914.127120414523</v>
      </c>
      <c r="AE188" s="47">
        <f t="shared" ref="AE188:AE189" si="147">AD188/E188</f>
        <v>45.488709712205001</v>
      </c>
      <c r="AF188" s="49">
        <f t="shared" si="124"/>
        <v>1.7064633639622073E-2</v>
      </c>
      <c r="AG188" s="47">
        <f>IF(ISBLANK($D188),"",S188*_xlfn.XLOOKUP(Q188,DATA!$B$24:$B$25,DATA!$C$24:$C$25,"error",0,1)/1000)</f>
        <v>4.2133578295224021</v>
      </c>
      <c r="AH188" s="47">
        <f>IF(ISBLANK($D188),"",V188*_xlfn.XLOOKUP(Q188,DATA!$B$24:$B$25,DATA!$C$24:$C$25,"error",0,1)/1000)</f>
        <v>0</v>
      </c>
      <c r="AI188" s="47">
        <f>IF(ISBLANK($D188),"",X188*_xlfn.XLOOKUP(Q188,DATA!$B$24:$B$25,DATA!$C$24:$C$25,"error",0,1)/1000)</f>
        <v>7.189940775343294E-2</v>
      </c>
      <c r="AJ188" s="47">
        <f>IF(ISBLANK($D188),"",Z188*_xlfn.XLOOKUP(Q188,DATA!$B$24:$B$25,DATA!$C$24:$C$25,"error",0,1)/1000)</f>
        <v>0</v>
      </c>
      <c r="AK188" s="47">
        <f>IF(ISBLANK($D188),"",AB188*_xlfn.XLOOKUP(Q188,DATA!$B$24:$B$25,DATA!$C$24:$C$25,"error",0,1)/1000)</f>
        <v>0</v>
      </c>
      <c r="AL188" s="47">
        <f t="shared" si="105"/>
        <v>7.189940775343294E-2</v>
      </c>
      <c r="AM188" s="47">
        <f t="shared" si="106"/>
        <v>4.1414584217689692</v>
      </c>
      <c r="AN188" s="47">
        <f t="shared" si="125"/>
        <v>0.42707123555202686</v>
      </c>
      <c r="AO188" s="47">
        <f t="shared" si="126"/>
        <v>0</v>
      </c>
      <c r="AP188" s="47">
        <f t="shared" si="127"/>
        <v>7.2878141727160707E-3</v>
      </c>
      <c r="AQ188" s="47">
        <f t="shared" si="128"/>
        <v>0</v>
      </c>
      <c r="AR188" s="47">
        <f t="shared" si="129"/>
        <v>0</v>
      </c>
      <c r="AS188" s="47">
        <f t="shared" si="130"/>
        <v>7.2878141727160707E-3</v>
      </c>
      <c r="AT188" s="47">
        <f t="shared" si="131"/>
        <v>0.41978342137931079</v>
      </c>
      <c r="AU188" s="47">
        <f t="shared" si="132"/>
        <v>2.3226882753594108E-2</v>
      </c>
      <c r="AV188" s="47">
        <f t="shared" si="133"/>
        <v>0</v>
      </c>
      <c r="AW188" s="47">
        <f t="shared" si="134"/>
        <v>3.9635824478053929E-4</v>
      </c>
      <c r="AX188" s="47">
        <f t="shared" si="135"/>
        <v>0</v>
      </c>
      <c r="AY188" s="47">
        <f t="shared" si="136"/>
        <v>0</v>
      </c>
      <c r="AZ188" s="47">
        <f t="shared" si="137"/>
        <v>3.9635824478053929E-4</v>
      </c>
      <c r="BA188" s="47">
        <f t="shared" si="138"/>
        <v>2.2830524508813569E-2</v>
      </c>
      <c r="BB188" s="23">
        <f>IF(V188&gt;0,J188*DATA!$C$4,0)</f>
        <v>0</v>
      </c>
      <c r="BC188" s="23">
        <f>IF(X188&gt;0,N188*_xlfn.XLOOKUP(Burgas!O188,DATA!$B$5:$B$6,DATA!$C$5:$C$6,"error",0,1),0)</f>
        <v>8562.9600000000009</v>
      </c>
      <c r="BD188" s="23" t="str">
        <f>IF(Z188&gt;0,(L188-M188)*DATA!$C$7,"0,00 ")</f>
        <v xml:space="preserve">0,00 </v>
      </c>
      <c r="BE188" s="23">
        <f>IF(G188="basement",D188*DATA!$C$8,IF(G188="ground",0,"error"))</f>
        <v>0</v>
      </c>
      <c r="BF188" s="23">
        <f t="shared" si="139"/>
        <v>8562.9600000000009</v>
      </c>
      <c r="BG188" s="23">
        <v>0.25</v>
      </c>
      <c r="BH188" s="23">
        <v>1.1000000000000001</v>
      </c>
      <c r="BI188" s="23">
        <f t="shared" si="140"/>
        <v>0.56999999999999995</v>
      </c>
      <c r="BJ188" s="23">
        <v>0.22</v>
      </c>
      <c r="BK188" s="23">
        <f t="shared" si="141"/>
        <v>0.25</v>
      </c>
      <c r="BL188" s="23">
        <f t="shared" si="142"/>
        <v>0.12054794520547943</v>
      </c>
      <c r="BM188" s="5">
        <v>1.1000000000000001</v>
      </c>
      <c r="BN188" s="5">
        <f t="shared" si="143"/>
        <v>0.56999999999999995</v>
      </c>
      <c r="BO188" s="50"/>
      <c r="BP188" s="48">
        <f t="shared" si="107"/>
        <v>2973.25</v>
      </c>
      <c r="BQ188" s="51">
        <f t="shared" si="108"/>
        <v>5</v>
      </c>
      <c r="BR188" s="47">
        <f t="shared" si="144"/>
        <v>951.44</v>
      </c>
      <c r="BS188" s="46">
        <f t="shared" si="109"/>
        <v>17.5</v>
      </c>
      <c r="BT188" s="46">
        <f t="shared" si="145"/>
        <v>2378.6</v>
      </c>
      <c r="BU188" s="46">
        <f t="shared" si="110"/>
        <v>27.291586175000003</v>
      </c>
      <c r="BV188" s="46">
        <f t="shared" si="111"/>
        <v>27.291586175000003</v>
      </c>
      <c r="BW188" s="46">
        <f t="shared" si="112"/>
        <v>26.825865255479453</v>
      </c>
      <c r="BX188" s="46">
        <f t="shared" si="113"/>
        <v>27.291586175000003</v>
      </c>
      <c r="BY188" s="46">
        <f t="shared" si="114"/>
        <v>27.291586175000003</v>
      </c>
      <c r="BZ188" s="46">
        <f t="shared" si="146"/>
        <v>31450.823908070004</v>
      </c>
      <c r="CA188" s="46">
        <f t="shared" si="146"/>
        <v>31450.823908070004</v>
      </c>
      <c r="CB188" s="46">
        <f t="shared" si="146"/>
        <v>30914.127120414523</v>
      </c>
      <c r="CC188" s="46">
        <f t="shared" si="146"/>
        <v>31450.823908070004</v>
      </c>
      <c r="CD188" s="46">
        <f t="shared" si="146"/>
        <v>31450.823908070004</v>
      </c>
    </row>
    <row r="189" spans="1:82" s="54" customFormat="1" ht="15" customHeight="1" x14ac:dyDescent="0.35">
      <c r="A189" s="39">
        <v>186</v>
      </c>
      <c r="B189" s="40" t="s">
        <v>125</v>
      </c>
      <c r="C189" s="40" t="s">
        <v>311</v>
      </c>
      <c r="D189" s="41">
        <v>227</v>
      </c>
      <c r="E189" s="41">
        <f t="shared" si="115"/>
        <v>726.40000000000009</v>
      </c>
      <c r="F189" s="41">
        <v>85.6</v>
      </c>
      <c r="G189" s="42" t="s">
        <v>118</v>
      </c>
      <c r="H189" s="43">
        <v>4</v>
      </c>
      <c r="I189" s="44">
        <v>14.5</v>
      </c>
      <c r="J189" s="41">
        <f t="shared" si="116"/>
        <v>1032.81</v>
      </c>
      <c r="K189" s="42" t="s">
        <v>120</v>
      </c>
      <c r="L189" s="44">
        <v>208.39</v>
      </c>
      <c r="M189" s="44">
        <v>144.87</v>
      </c>
      <c r="N189" s="41">
        <v>238.35000000000002</v>
      </c>
      <c r="O189" s="45" t="s">
        <v>69</v>
      </c>
      <c r="P189" s="45" t="s">
        <v>120</v>
      </c>
      <c r="Q189" s="45" t="s">
        <v>122</v>
      </c>
      <c r="R189" s="45" t="s">
        <v>864</v>
      </c>
      <c r="S189" s="46">
        <f t="shared" si="117"/>
        <v>94053.25636525001</v>
      </c>
      <c r="T189" s="46">
        <f t="shared" si="100"/>
        <v>129.47860182440803</v>
      </c>
      <c r="U189" s="47">
        <f t="shared" si="118"/>
        <v>54571.693705916172</v>
      </c>
      <c r="V189" s="47">
        <f t="shared" si="101"/>
        <v>39481.562659333838</v>
      </c>
      <c r="W189" s="47">
        <f t="shared" si="119"/>
        <v>78978.741210728491</v>
      </c>
      <c r="X189" s="47">
        <f t="shared" si="102"/>
        <v>15074.515154521519</v>
      </c>
      <c r="Y189" s="48">
        <f t="shared" si="120"/>
        <v>90690.610785250014</v>
      </c>
      <c r="Z189" s="47">
        <f t="shared" si="103"/>
        <v>3362.6455799999967</v>
      </c>
      <c r="AA189" s="48">
        <f t="shared" si="121"/>
        <v>94053.25636525001</v>
      </c>
      <c r="AB189" s="47">
        <f t="shared" si="104"/>
        <v>0</v>
      </c>
      <c r="AC189" s="47">
        <f t="shared" si="122"/>
        <v>57918.723393855355</v>
      </c>
      <c r="AD189" s="47">
        <f t="shared" si="123"/>
        <v>36134.532971394656</v>
      </c>
      <c r="AE189" s="47">
        <f t="shared" si="147"/>
        <v>49.74467644740453</v>
      </c>
      <c r="AF189" s="49">
        <f t="shared" si="124"/>
        <v>0.61580774161536278</v>
      </c>
      <c r="AG189" s="47">
        <f>IF(ISBLANK($D189),"",S189*_xlfn.XLOOKUP(Q189,DATA!$B$24:$B$25,DATA!$C$24:$C$25,"error",0,1)/1000)</f>
        <v>12.599988644396747</v>
      </c>
      <c r="AH189" s="47">
        <f>IF(ISBLANK($D189),"",V189*_xlfn.XLOOKUP(Q189,DATA!$B$24:$B$25,DATA!$C$24:$C$25,"error",0,1)/1000)</f>
        <v>5.2892080550487455</v>
      </c>
      <c r="AI189" s="47">
        <f>IF(ISBLANK($D189),"",X189*_xlfn.XLOOKUP(Q189,DATA!$B$24:$B$25,DATA!$C$24:$C$25,"error",0,1)/1000)</f>
        <v>2.0194805273848528</v>
      </c>
      <c r="AJ189" s="47">
        <f>IF(ISBLANK($D189),"",Z189*_xlfn.XLOOKUP(Q189,DATA!$B$24:$B$25,DATA!$C$24:$C$25,"error",0,1)/1000)</f>
        <v>0.45048196905158006</v>
      </c>
      <c r="AK189" s="47">
        <f>IF(ISBLANK($D189),"",AB189*_xlfn.XLOOKUP(Q189,DATA!$B$24:$B$25,DATA!$C$24:$C$25,"error",0,1)/1000)</f>
        <v>0</v>
      </c>
      <c r="AL189" s="47">
        <f t="shared" si="105"/>
        <v>7.7591705514851785</v>
      </c>
      <c r="AM189" s="47">
        <f t="shared" si="106"/>
        <v>4.8408180929115687</v>
      </c>
      <c r="AN189" s="47">
        <f t="shared" si="125"/>
        <v>1.2771506565617268</v>
      </c>
      <c r="AO189" s="47">
        <f t="shared" si="126"/>
        <v>0.53612076414061671</v>
      </c>
      <c r="AP189" s="47">
        <f t="shared" si="127"/>
        <v>0.20469707983508031</v>
      </c>
      <c r="AQ189" s="47">
        <f t="shared" si="128"/>
        <v>4.5661417544157652E-2</v>
      </c>
      <c r="AR189" s="47">
        <f t="shared" si="129"/>
        <v>0</v>
      </c>
      <c r="AS189" s="47">
        <f t="shared" si="130"/>
        <v>0.7864792615198547</v>
      </c>
      <c r="AT189" s="47">
        <f t="shared" si="131"/>
        <v>0.49067139504187207</v>
      </c>
      <c r="AU189" s="47">
        <f t="shared" si="132"/>
        <v>6.9459673443685227E-2</v>
      </c>
      <c r="AV189" s="47">
        <f t="shared" si="133"/>
        <v>2.9157698046241756E-2</v>
      </c>
      <c r="AW189" s="47">
        <f t="shared" si="134"/>
        <v>1.1132744791830639E-2</v>
      </c>
      <c r="AX189" s="47">
        <f t="shared" si="135"/>
        <v>2.4833617986239984E-3</v>
      </c>
      <c r="AY189" s="47">
        <f t="shared" si="136"/>
        <v>0</v>
      </c>
      <c r="AZ189" s="47">
        <f t="shared" si="137"/>
        <v>4.2773804636696396E-2</v>
      </c>
      <c r="BA189" s="47">
        <f t="shared" si="138"/>
        <v>2.6685868806988831E-2</v>
      </c>
      <c r="BB189" s="23">
        <f>IF(V189&gt;0,J189*DATA!$C$4,0)</f>
        <v>67132.649999999994</v>
      </c>
      <c r="BC189" s="23">
        <f>IF(X189&gt;0,N189*_xlfn.XLOOKUP(Burgas!O189,DATA!$B$5:$B$6,DATA!$C$5:$C$6,"error",0,1),0)</f>
        <v>11440.800000000001</v>
      </c>
      <c r="BD189" s="23">
        <f>IF(Z189&gt;0,(L189-M189)*DATA!$C$7,"0,00 ")</f>
        <v>9527.9999999999964</v>
      </c>
      <c r="BE189" s="23">
        <f>IF(G189="basement",D189*DATA!$C$8,IF(G189="ground",0,"error"))</f>
        <v>0</v>
      </c>
      <c r="BF189" s="23">
        <f t="shared" si="139"/>
        <v>88101.45</v>
      </c>
      <c r="BG189" s="23">
        <v>1.48</v>
      </c>
      <c r="BH189" s="23">
        <v>1.6334229089687606</v>
      </c>
      <c r="BI189" s="23">
        <f t="shared" si="140"/>
        <v>0.56999999999999995</v>
      </c>
      <c r="BJ189" s="23">
        <v>2.33</v>
      </c>
      <c r="BK189" s="23">
        <f t="shared" si="141"/>
        <v>0.21630769230769231</v>
      </c>
      <c r="BL189" s="23">
        <f t="shared" si="142"/>
        <v>0.23928112965340181</v>
      </c>
      <c r="BM189" s="5">
        <v>1.1000000000000001</v>
      </c>
      <c r="BN189" s="5">
        <f t="shared" si="143"/>
        <v>0.56999999999999995</v>
      </c>
      <c r="BO189" s="50"/>
      <c r="BP189" s="48">
        <f t="shared" si="107"/>
        <v>3291.5</v>
      </c>
      <c r="BQ189" s="51">
        <f t="shared" si="108"/>
        <v>4</v>
      </c>
      <c r="BR189" s="47">
        <f t="shared" si="144"/>
        <v>1053.28</v>
      </c>
      <c r="BS189" s="46">
        <f t="shared" si="109"/>
        <v>14.5</v>
      </c>
      <c r="BT189" s="46">
        <f t="shared" si="145"/>
        <v>2633.2000000000003</v>
      </c>
      <c r="BU189" s="46">
        <f t="shared" si="110"/>
        <v>81.615113125000008</v>
      </c>
      <c r="BV189" s="46">
        <f t="shared" si="111"/>
        <v>47.354819251923089</v>
      </c>
      <c r="BW189" s="46">
        <f t="shared" si="112"/>
        <v>68.534138502888311</v>
      </c>
      <c r="BX189" s="46">
        <f t="shared" si="113"/>
        <v>78.697163125000003</v>
      </c>
      <c r="BY189" s="46">
        <f t="shared" si="114"/>
        <v>81.615113125000008</v>
      </c>
      <c r="BZ189" s="46">
        <f t="shared" si="146"/>
        <v>94053.25636525001</v>
      </c>
      <c r="CA189" s="46">
        <f t="shared" si="146"/>
        <v>54571.693705916172</v>
      </c>
      <c r="CB189" s="46">
        <f t="shared" si="146"/>
        <v>78978.741210728491</v>
      </c>
      <c r="CC189" s="46">
        <f t="shared" si="146"/>
        <v>90690.610785250014</v>
      </c>
      <c r="CD189" s="46">
        <f t="shared" si="146"/>
        <v>94053.25636525001</v>
      </c>
    </row>
    <row r="190" spans="1:82" s="54" customFormat="1" ht="15" hidden="1" customHeight="1" x14ac:dyDescent="0.35">
      <c r="A190" s="39">
        <v>187</v>
      </c>
      <c r="B190" s="40" t="s">
        <v>125</v>
      </c>
      <c r="C190" s="40" t="s">
        <v>312</v>
      </c>
      <c r="D190" s="41">
        <v>181.8</v>
      </c>
      <c r="E190" s="41">
        <f t="shared" si="115"/>
        <v>581.7600000000001</v>
      </c>
      <c r="F190" s="41">
        <v>58.4</v>
      </c>
      <c r="G190" s="42" t="s">
        <v>118</v>
      </c>
      <c r="H190" s="43">
        <v>4</v>
      </c>
      <c r="I190" s="44">
        <v>14.5</v>
      </c>
      <c r="J190" s="41">
        <f t="shared" si="116"/>
        <v>677.43999999999994</v>
      </c>
      <c r="K190" s="42" t="s">
        <v>120</v>
      </c>
      <c r="L190" s="44">
        <v>169.36</v>
      </c>
      <c r="M190" s="44">
        <v>169.36</v>
      </c>
      <c r="N190" s="41">
        <v>190.89000000000001</v>
      </c>
      <c r="O190" s="45" t="s">
        <v>69</v>
      </c>
      <c r="P190" s="45" t="s">
        <v>120</v>
      </c>
      <c r="Q190" s="45" t="s">
        <v>108</v>
      </c>
      <c r="R190" s="45" t="s">
        <v>112</v>
      </c>
      <c r="S190" s="46">
        <f t="shared" si="117"/>
        <v>66011.412324690013</v>
      </c>
      <c r="T190" s="46">
        <f t="shared" si="100"/>
        <v>113.46846177923887</v>
      </c>
      <c r="U190" s="47">
        <f t="shared" si="118"/>
        <v>40114.693849908472</v>
      </c>
      <c r="V190" s="47">
        <f t="shared" si="101"/>
        <v>25896.718474781541</v>
      </c>
      <c r="W190" s="47">
        <f t="shared" si="119"/>
        <v>53938.518689923454</v>
      </c>
      <c r="X190" s="47">
        <f t="shared" si="102"/>
        <v>12072.893634766559</v>
      </c>
      <c r="Y190" s="48">
        <f t="shared" si="120"/>
        <v>66011.412324690013</v>
      </c>
      <c r="Z190" s="47">
        <f t="shared" si="103"/>
        <v>0</v>
      </c>
      <c r="AA190" s="48">
        <f t="shared" si="121"/>
        <v>66011.412324690013</v>
      </c>
      <c r="AB190" s="47">
        <f t="shared" si="104"/>
        <v>0</v>
      </c>
      <c r="AC190" s="47">
        <f t="shared" si="122"/>
        <v>37969.612109548099</v>
      </c>
      <c r="AD190" s="47">
        <f t="shared" si="123"/>
        <v>28041.800215141913</v>
      </c>
      <c r="AE190" s="47">
        <f t="shared" ref="AE190" si="148">(S190-AD190)/E190</f>
        <v>65.266797493035085</v>
      </c>
      <c r="AF190" s="49">
        <f t="shared" si="124"/>
        <v>0.57519769343499505</v>
      </c>
      <c r="AG190" s="47">
        <f>IF(ISBLANK($D190),"",S190*_xlfn.XLOOKUP(Q190,DATA!$B$24:$B$25,DATA!$C$24:$C$25,"error",0,1)/1000)</f>
        <v>26.291025300677539</v>
      </c>
      <c r="AH190" s="47">
        <f>IF(ISBLANK($D190),"",V190*_xlfn.XLOOKUP(Q190,DATA!$B$24:$B$25,DATA!$C$24:$C$25,"error",0,1)/1000)</f>
        <v>10.314145034135992</v>
      </c>
      <c r="AI190" s="47">
        <f>IF(ISBLANK($D190),"",X190*_xlfn.XLOOKUP(Q190,DATA!$B$24:$B$25,DATA!$C$24:$C$25,"error",0,1)/1000)</f>
        <v>4.8083920768548252</v>
      </c>
      <c r="AJ190" s="47">
        <f>IF(ISBLANK($D190),"",Z190*_xlfn.XLOOKUP(Q190,DATA!$B$24:$B$25,DATA!$C$24:$C$25,"error",0,1)/1000)</f>
        <v>0</v>
      </c>
      <c r="AK190" s="47">
        <f>IF(ISBLANK($D190),"",AB190*_xlfn.XLOOKUP(Q190,DATA!$B$24:$B$25,DATA!$C$24:$C$25,"error",0,1)/1000)</f>
        <v>0</v>
      </c>
      <c r="AL190" s="47">
        <f t="shared" si="105"/>
        <v>15.122537110990816</v>
      </c>
      <c r="AM190" s="47">
        <f t="shared" si="106"/>
        <v>11.168488189686723</v>
      </c>
      <c r="AN190" s="47">
        <f t="shared" si="125"/>
        <v>0.89637001257718874</v>
      </c>
      <c r="AO190" s="47">
        <f t="shared" si="126"/>
        <v>0.35165194998055743</v>
      </c>
      <c r="AP190" s="47">
        <f t="shared" si="127"/>
        <v>0.16393801371813901</v>
      </c>
      <c r="AQ190" s="47">
        <f t="shared" si="128"/>
        <v>0</v>
      </c>
      <c r="AR190" s="47">
        <f t="shared" si="129"/>
        <v>0</v>
      </c>
      <c r="AS190" s="47">
        <f t="shared" si="130"/>
        <v>0.51558996369869647</v>
      </c>
      <c r="AT190" s="47">
        <f t="shared" si="131"/>
        <v>0.38078004887849226</v>
      </c>
      <c r="AU190" s="47">
        <f t="shared" si="132"/>
        <v>4.8750371021959657E-2</v>
      </c>
      <c r="AV190" s="47">
        <f t="shared" si="133"/>
        <v>1.9125096546747242E-2</v>
      </c>
      <c r="AW190" s="47">
        <f t="shared" si="134"/>
        <v>8.9160044191841752E-3</v>
      </c>
      <c r="AX190" s="47">
        <f t="shared" si="135"/>
        <v>0</v>
      </c>
      <c r="AY190" s="47">
        <f t="shared" si="136"/>
        <v>0</v>
      </c>
      <c r="AZ190" s="47">
        <f t="shared" si="137"/>
        <v>2.8041100965931421E-2</v>
      </c>
      <c r="BA190" s="47">
        <f t="shared" si="138"/>
        <v>2.0709270056028236E-2</v>
      </c>
      <c r="BB190" s="23">
        <f>IF(V190&gt;0,J190*DATA!$C$4,0)</f>
        <v>44033.599999999999</v>
      </c>
      <c r="BC190" s="23">
        <f>IF(X190&gt;0,N190*_xlfn.XLOOKUP(Burgas!O190,DATA!$B$5:$B$6,DATA!$C$5:$C$6,"error",0,1),0)</f>
        <v>9162.7200000000012</v>
      </c>
      <c r="BD190" s="23" t="str">
        <f>IF(Z190&gt;0,(L190-M190)*DATA!$C$7,"0,00 ")</f>
        <v xml:space="preserve">0,00 </v>
      </c>
      <c r="BE190" s="23">
        <f>IF(G190="basement",D190*DATA!$C$8,IF(G190="ground",0,"error"))</f>
        <v>0</v>
      </c>
      <c r="BF190" s="23">
        <f t="shared" si="139"/>
        <v>53196.32</v>
      </c>
      <c r="BG190" s="23">
        <v>1.48</v>
      </c>
      <c r="BH190" s="23">
        <v>1.1000000000000001</v>
      </c>
      <c r="BI190" s="23">
        <f t="shared" si="140"/>
        <v>0.56999999999999995</v>
      </c>
      <c r="BJ190" s="23">
        <v>2.33</v>
      </c>
      <c r="BK190" s="23">
        <f t="shared" si="141"/>
        <v>0.21630769230769231</v>
      </c>
      <c r="BL190" s="23">
        <f t="shared" si="142"/>
        <v>0.23928112965340181</v>
      </c>
      <c r="BM190" s="5">
        <v>1.1000000000000001</v>
      </c>
      <c r="BN190" s="5">
        <f t="shared" si="143"/>
        <v>0.56999999999999995</v>
      </c>
      <c r="BO190" s="50"/>
      <c r="BP190" s="48">
        <f t="shared" si="107"/>
        <v>2636.1000000000004</v>
      </c>
      <c r="BQ190" s="51">
        <f t="shared" si="108"/>
        <v>4</v>
      </c>
      <c r="BR190" s="47">
        <f t="shared" si="144"/>
        <v>843.55200000000013</v>
      </c>
      <c r="BS190" s="46">
        <f t="shared" si="109"/>
        <v>14.5</v>
      </c>
      <c r="BT190" s="46">
        <f t="shared" si="145"/>
        <v>2108.8800000000006</v>
      </c>
      <c r="BU190" s="46">
        <f t="shared" si="110"/>
        <v>57.281683725000001</v>
      </c>
      <c r="BV190" s="46">
        <f t="shared" si="111"/>
        <v>34.809696155769238</v>
      </c>
      <c r="BW190" s="46">
        <f t="shared" si="112"/>
        <v>46.805378939537874</v>
      </c>
      <c r="BX190" s="46">
        <f t="shared" si="113"/>
        <v>57.281683725000001</v>
      </c>
      <c r="BY190" s="46">
        <f t="shared" si="114"/>
        <v>57.281683725000001</v>
      </c>
      <c r="BZ190" s="46">
        <f t="shared" si="146"/>
        <v>66011.412324690013</v>
      </c>
      <c r="CA190" s="46">
        <f t="shared" si="146"/>
        <v>40114.693849908472</v>
      </c>
      <c r="CB190" s="46">
        <f t="shared" si="146"/>
        <v>53938.518689923454</v>
      </c>
      <c r="CC190" s="46">
        <f t="shared" si="146"/>
        <v>66011.412324690013</v>
      </c>
      <c r="CD190" s="46">
        <f t="shared" si="146"/>
        <v>66011.412324690013</v>
      </c>
    </row>
    <row r="191" spans="1:82" s="54" customFormat="1" ht="15" customHeight="1" x14ac:dyDescent="0.35">
      <c r="A191" s="39">
        <v>188</v>
      </c>
      <c r="B191" s="40" t="s">
        <v>125</v>
      </c>
      <c r="C191" s="40" t="s">
        <v>313</v>
      </c>
      <c r="D191" s="41">
        <v>111.2</v>
      </c>
      <c r="E191" s="41">
        <f t="shared" si="115"/>
        <v>800.6400000000001</v>
      </c>
      <c r="F191" s="41">
        <v>47.2</v>
      </c>
      <c r="G191" s="42" t="s">
        <v>118</v>
      </c>
      <c r="H191" s="43">
        <v>9</v>
      </c>
      <c r="I191" s="44">
        <v>29.1</v>
      </c>
      <c r="J191" s="41">
        <f t="shared" si="116"/>
        <v>1098.8200000000002</v>
      </c>
      <c r="K191" s="42" t="s">
        <v>120</v>
      </c>
      <c r="L191" s="44">
        <v>274.7</v>
      </c>
      <c r="M191" s="44">
        <v>105.35</v>
      </c>
      <c r="N191" s="41">
        <v>116.76</v>
      </c>
      <c r="O191" s="45" t="s">
        <v>69</v>
      </c>
      <c r="P191" s="45" t="s">
        <v>120</v>
      </c>
      <c r="Q191" s="45" t="s">
        <v>122</v>
      </c>
      <c r="R191" s="45" t="s">
        <v>864</v>
      </c>
      <c r="S191" s="46">
        <f t="shared" si="117"/>
        <v>94584.78830409002</v>
      </c>
      <c r="T191" s="46">
        <f t="shared" si="100"/>
        <v>118.13647619915319</v>
      </c>
      <c r="U191" s="47">
        <f t="shared" si="118"/>
        <v>52579.839977360774</v>
      </c>
      <c r="V191" s="47">
        <f t="shared" si="101"/>
        <v>42004.948326729245</v>
      </c>
      <c r="W191" s="47">
        <f t="shared" si="119"/>
        <v>87200.268105046882</v>
      </c>
      <c r="X191" s="47">
        <f t="shared" si="102"/>
        <v>7384.5201990431378</v>
      </c>
      <c r="Y191" s="48">
        <f t="shared" si="120"/>
        <v>85619.674497840009</v>
      </c>
      <c r="Z191" s="47">
        <f t="shared" si="103"/>
        <v>8965.1138062500104</v>
      </c>
      <c r="AA191" s="48">
        <f t="shared" si="121"/>
        <v>94584.78830409002</v>
      </c>
      <c r="AB191" s="47">
        <f t="shared" si="104"/>
        <v>0</v>
      </c>
      <c r="AC191" s="47">
        <f t="shared" si="122"/>
        <v>58354.582332022394</v>
      </c>
      <c r="AD191" s="47">
        <f t="shared" si="123"/>
        <v>36230.205972067626</v>
      </c>
      <c r="AE191" s="47">
        <f t="shared" ref="AE191:AE254" si="149">AD191/E191</f>
        <v>45.251556220108441</v>
      </c>
      <c r="AF191" s="49">
        <f t="shared" si="124"/>
        <v>0.61695525653038896</v>
      </c>
      <c r="AG191" s="47">
        <f>IF(ISBLANK($D191),"",S191*_xlfn.XLOOKUP(Q191,DATA!$B$24:$B$25,DATA!$C$24:$C$25,"error",0,1)/1000)</f>
        <v>12.671196135262454</v>
      </c>
      <c r="AH191" s="47">
        <f>IF(ISBLANK($D191),"",V191*_xlfn.XLOOKUP(Q191,DATA!$B$24:$B$25,DATA!$C$24:$C$25,"error",0,1)/1000)</f>
        <v>5.6272572835745844</v>
      </c>
      <c r="AI191" s="47">
        <f>IF(ISBLANK($D191),"",X191*_xlfn.XLOOKUP(Q191,DATA!$B$24:$B$25,DATA!$C$24:$C$25,"error",0,1)/1000)</f>
        <v>0.989278566718923</v>
      </c>
      <c r="AJ191" s="47">
        <f>IF(ISBLANK($D191),"",Z191*_xlfn.XLOOKUP(Q191,DATA!$B$24:$B$25,DATA!$C$24:$C$25,"error",0,1)/1000)</f>
        <v>1.2010252118842135</v>
      </c>
      <c r="AK191" s="47">
        <f>IF(ISBLANK($D191),"",AB191*_xlfn.XLOOKUP(Q191,DATA!$B$24:$B$25,DATA!$C$24:$C$25,"error",0,1)/1000)</f>
        <v>0</v>
      </c>
      <c r="AL191" s="47">
        <f t="shared" si="105"/>
        <v>7.8175610621777212</v>
      </c>
      <c r="AM191" s="47">
        <f t="shared" si="106"/>
        <v>4.8536350730847326</v>
      </c>
      <c r="AN191" s="47">
        <f t="shared" si="125"/>
        <v>1.2843683371706445</v>
      </c>
      <c r="AO191" s="47">
        <f t="shared" si="126"/>
        <v>0.57038585805036057</v>
      </c>
      <c r="AP191" s="47">
        <f t="shared" si="127"/>
        <v>0.10027451664167808</v>
      </c>
      <c r="AQ191" s="47">
        <f t="shared" si="128"/>
        <v>0.12173742224658556</v>
      </c>
      <c r="AR191" s="47">
        <f t="shared" si="129"/>
        <v>0</v>
      </c>
      <c r="AS191" s="47">
        <f t="shared" si="130"/>
        <v>0.79239779693862411</v>
      </c>
      <c r="AT191" s="47">
        <f t="shared" si="131"/>
        <v>0.49197054023202036</v>
      </c>
      <c r="AU191" s="47">
        <f t="shared" si="132"/>
        <v>6.9852217373831987E-2</v>
      </c>
      <c r="AV191" s="47">
        <f t="shared" si="133"/>
        <v>3.1021254409979944E-2</v>
      </c>
      <c r="AW191" s="47">
        <f t="shared" si="134"/>
        <v>5.4535736601390604E-3</v>
      </c>
      <c r="AX191" s="47">
        <f t="shared" si="135"/>
        <v>6.6208646189700104E-3</v>
      </c>
      <c r="AY191" s="47">
        <f t="shared" si="136"/>
        <v>0</v>
      </c>
      <c r="AZ191" s="47">
        <f t="shared" si="137"/>
        <v>4.3095692689089013E-2</v>
      </c>
      <c r="BA191" s="47">
        <f t="shared" si="138"/>
        <v>2.6756524684742974E-2</v>
      </c>
      <c r="BB191" s="23">
        <f>IF(V191&gt;0,J191*DATA!$C$4,0)</f>
        <v>71423.300000000017</v>
      </c>
      <c r="BC191" s="23">
        <f>IF(X191&gt;0,N191*_xlfn.XLOOKUP(Burgas!O191,DATA!$B$5:$B$6,DATA!$C$5:$C$6,"error",0,1),0)</f>
        <v>5604.4800000000005</v>
      </c>
      <c r="BD191" s="23">
        <f>IF(Z191&gt;0,(L191-M191)*DATA!$C$7,"0,00 ")</f>
        <v>25402.5</v>
      </c>
      <c r="BE191" s="23">
        <f>IF(G191="basement",D191*DATA!$C$8,IF(G191="ground",0,"error"))</f>
        <v>0</v>
      </c>
      <c r="BF191" s="23">
        <f t="shared" si="139"/>
        <v>102430.28000000001</v>
      </c>
      <c r="BG191" s="23">
        <v>1.48</v>
      </c>
      <c r="BH191" s="23">
        <v>2.1788587550054608</v>
      </c>
      <c r="BI191" s="23">
        <f t="shared" si="140"/>
        <v>0.56999999999999995</v>
      </c>
      <c r="BJ191" s="23">
        <v>2.33</v>
      </c>
      <c r="BK191" s="23">
        <f t="shared" si="141"/>
        <v>0.21630769230769231</v>
      </c>
      <c r="BL191" s="23">
        <f t="shared" si="142"/>
        <v>0.23928112965340181</v>
      </c>
      <c r="BM191" s="5">
        <v>1.1000000000000001</v>
      </c>
      <c r="BN191" s="5">
        <f t="shared" si="143"/>
        <v>0.56999999999999995</v>
      </c>
      <c r="BO191" s="50"/>
      <c r="BP191" s="48">
        <f t="shared" si="107"/>
        <v>3235.92</v>
      </c>
      <c r="BQ191" s="51">
        <f t="shared" si="108"/>
        <v>9</v>
      </c>
      <c r="BR191" s="47">
        <f t="shared" si="144"/>
        <v>1035.4944</v>
      </c>
      <c r="BS191" s="46">
        <f t="shared" si="109"/>
        <v>29.1</v>
      </c>
      <c r="BT191" s="46">
        <f t="shared" si="145"/>
        <v>2588.7360000000003</v>
      </c>
      <c r="BU191" s="46">
        <f t="shared" si="110"/>
        <v>82.076352225000008</v>
      </c>
      <c r="BV191" s="46">
        <f t="shared" si="111"/>
        <v>45.626379709615385</v>
      </c>
      <c r="BW191" s="46">
        <f t="shared" si="112"/>
        <v>75.668403423331199</v>
      </c>
      <c r="BX191" s="46">
        <f t="shared" si="113"/>
        <v>74.296836600000006</v>
      </c>
      <c r="BY191" s="46">
        <f t="shared" si="114"/>
        <v>82.076352225000008</v>
      </c>
      <c r="BZ191" s="46">
        <f t="shared" si="146"/>
        <v>94584.78830409002</v>
      </c>
      <c r="CA191" s="46">
        <f t="shared" si="146"/>
        <v>52579.839977360774</v>
      </c>
      <c r="CB191" s="46">
        <f t="shared" si="146"/>
        <v>87200.268105046882</v>
      </c>
      <c r="CC191" s="46">
        <f t="shared" si="146"/>
        <v>85619.674497840009</v>
      </c>
      <c r="CD191" s="46">
        <f t="shared" si="146"/>
        <v>94584.78830409002</v>
      </c>
    </row>
    <row r="192" spans="1:82" s="54" customFormat="1" ht="15" customHeight="1" x14ac:dyDescent="0.35">
      <c r="A192" s="39">
        <v>189</v>
      </c>
      <c r="B192" s="40" t="s">
        <v>125</v>
      </c>
      <c r="C192" s="40" t="s">
        <v>314</v>
      </c>
      <c r="D192" s="41">
        <v>195.6</v>
      </c>
      <c r="E192" s="41">
        <f t="shared" si="115"/>
        <v>469.44000000000005</v>
      </c>
      <c r="F192" s="41">
        <v>34.799999999999997</v>
      </c>
      <c r="G192" s="42" t="s">
        <v>118</v>
      </c>
      <c r="H192" s="43">
        <v>3</v>
      </c>
      <c r="I192" s="44">
        <v>10.15</v>
      </c>
      <c r="J192" s="41">
        <f t="shared" si="116"/>
        <v>282.58</v>
      </c>
      <c r="K192" s="42" t="s">
        <v>121</v>
      </c>
      <c r="L192" s="44">
        <v>70.64</v>
      </c>
      <c r="M192" s="44">
        <v>70.64</v>
      </c>
      <c r="N192" s="41">
        <v>205.38</v>
      </c>
      <c r="O192" s="45" t="s">
        <v>69</v>
      </c>
      <c r="P192" s="45" t="s">
        <v>121</v>
      </c>
      <c r="Q192" s="45" t="s">
        <v>122</v>
      </c>
      <c r="R192" s="45" t="s">
        <v>864</v>
      </c>
      <c r="S192" s="46">
        <f t="shared" si="117"/>
        <v>18493.796363532001</v>
      </c>
      <c r="T192" s="46">
        <f t="shared" si="100"/>
        <v>39.395442151354807</v>
      </c>
      <c r="U192" s="47">
        <f t="shared" si="118"/>
        <v>18493.796363532001</v>
      </c>
      <c r="V192" s="47">
        <f t="shared" si="101"/>
        <v>0</v>
      </c>
      <c r="W192" s="47">
        <f t="shared" si="119"/>
        <v>17875.915894636109</v>
      </c>
      <c r="X192" s="47">
        <f t="shared" si="102"/>
        <v>617.88046889589168</v>
      </c>
      <c r="Y192" s="48">
        <f t="shared" si="120"/>
        <v>18493.796363532001</v>
      </c>
      <c r="Z192" s="47">
        <f t="shared" si="103"/>
        <v>0</v>
      </c>
      <c r="AA192" s="48">
        <f t="shared" si="121"/>
        <v>18493.796363532001</v>
      </c>
      <c r="AB192" s="47">
        <f t="shared" si="104"/>
        <v>0</v>
      </c>
      <c r="AC192" s="47">
        <f t="shared" si="122"/>
        <v>617.88046889589168</v>
      </c>
      <c r="AD192" s="47">
        <f t="shared" si="123"/>
        <v>17875.915894636109</v>
      </c>
      <c r="AE192" s="47">
        <f t="shared" si="149"/>
        <v>38.079234608546585</v>
      </c>
      <c r="AF192" s="49">
        <f t="shared" si="124"/>
        <v>3.3410147746316343E-2</v>
      </c>
      <c r="AG192" s="47">
        <f>IF(ISBLANK($D192),"",S192*_xlfn.XLOOKUP(Q192,DATA!$B$24:$B$25,DATA!$C$24:$C$25,"error",0,1)/1000)</f>
        <v>2.4775497752822506</v>
      </c>
      <c r="AH192" s="47">
        <f>IF(ISBLANK($D192),"",V192*_xlfn.XLOOKUP(Q192,DATA!$B$24:$B$25,DATA!$C$24:$C$25,"error",0,1)/1000)</f>
        <v>0</v>
      </c>
      <c r="AI192" s="47">
        <f>IF(ISBLANK($D192),"",X192*_xlfn.XLOOKUP(Q192,DATA!$B$24:$B$25,DATA!$C$24:$C$25,"error",0,1)/1000)</f>
        <v>8.277530404103281E-2</v>
      </c>
      <c r="AJ192" s="47">
        <f>IF(ISBLANK($D192),"",Z192*_xlfn.XLOOKUP(Q192,DATA!$B$24:$B$25,DATA!$C$24:$C$25,"error",0,1)/1000)</f>
        <v>0</v>
      </c>
      <c r="AK192" s="47">
        <f>IF(ISBLANK($D192),"",AB192*_xlfn.XLOOKUP(Q192,DATA!$B$24:$B$25,DATA!$C$24:$C$25,"error",0,1)/1000)</f>
        <v>0</v>
      </c>
      <c r="AL192" s="47">
        <f t="shared" si="105"/>
        <v>8.277530404103281E-2</v>
      </c>
      <c r="AM192" s="47">
        <f t="shared" si="106"/>
        <v>2.394774471241218</v>
      </c>
      <c r="AN192" s="47">
        <f t="shared" si="125"/>
        <v>0.25112755348182125</v>
      </c>
      <c r="AO192" s="47">
        <f t="shared" si="126"/>
        <v>0</v>
      </c>
      <c r="AP192" s="47">
        <f t="shared" si="127"/>
        <v>8.3902086649986028E-3</v>
      </c>
      <c r="AQ192" s="47">
        <f t="shared" si="128"/>
        <v>0</v>
      </c>
      <c r="AR192" s="47">
        <f t="shared" si="129"/>
        <v>0</v>
      </c>
      <c r="AS192" s="47">
        <f t="shared" si="130"/>
        <v>8.3902086649986028E-3</v>
      </c>
      <c r="AT192" s="47">
        <f t="shared" si="131"/>
        <v>0.24273734481682266</v>
      </c>
      <c r="AU192" s="47">
        <f t="shared" si="132"/>
        <v>1.3657932811559295E-2</v>
      </c>
      <c r="AV192" s="47">
        <f t="shared" si="133"/>
        <v>0</v>
      </c>
      <c r="AW192" s="47">
        <f t="shared" si="134"/>
        <v>4.5631355314345754E-4</v>
      </c>
      <c r="AX192" s="47">
        <f t="shared" si="135"/>
        <v>0</v>
      </c>
      <c r="AY192" s="47">
        <f t="shared" si="136"/>
        <v>0</v>
      </c>
      <c r="AZ192" s="47">
        <f t="shared" si="137"/>
        <v>4.5631355314345754E-4</v>
      </c>
      <c r="BA192" s="47">
        <f t="shared" si="138"/>
        <v>1.3201619258415837E-2</v>
      </c>
      <c r="BB192" s="23">
        <f>IF(V192&gt;0,J192*DATA!$C$4,0)</f>
        <v>0</v>
      </c>
      <c r="BC192" s="23">
        <f>IF(X192&gt;0,N192*_xlfn.XLOOKUP(Burgas!O192,DATA!$B$5:$B$6,DATA!$C$5:$C$6,"error",0,1),0)</f>
        <v>9858.24</v>
      </c>
      <c r="BD192" s="23" t="str">
        <f>IF(Z192&gt;0,(L192-M192)*DATA!$C$7,"0,00 ")</f>
        <v xml:space="preserve">0,00 </v>
      </c>
      <c r="BE192" s="23">
        <f>IF(G192="basement",D192*DATA!$C$8,IF(G192="ground",0,"error"))</f>
        <v>0</v>
      </c>
      <c r="BF192" s="23">
        <f t="shared" si="139"/>
        <v>9858.24</v>
      </c>
      <c r="BG192" s="23">
        <v>0.25</v>
      </c>
      <c r="BH192" s="23">
        <v>1.1000000000000001</v>
      </c>
      <c r="BI192" s="23">
        <f t="shared" si="140"/>
        <v>0.56999999999999995</v>
      </c>
      <c r="BJ192" s="23">
        <v>0.22</v>
      </c>
      <c r="BK192" s="23">
        <f t="shared" si="141"/>
        <v>0.25</v>
      </c>
      <c r="BL192" s="23">
        <f t="shared" si="142"/>
        <v>0.12054794520547943</v>
      </c>
      <c r="BM192" s="5">
        <v>1.1000000000000001</v>
      </c>
      <c r="BN192" s="5">
        <f t="shared" si="143"/>
        <v>0.56999999999999995</v>
      </c>
      <c r="BO192" s="50"/>
      <c r="BP192" s="48">
        <f t="shared" si="107"/>
        <v>1985.34</v>
      </c>
      <c r="BQ192" s="51">
        <f t="shared" si="108"/>
        <v>3</v>
      </c>
      <c r="BR192" s="47">
        <f t="shared" si="144"/>
        <v>635.30880000000002</v>
      </c>
      <c r="BS192" s="46">
        <f t="shared" si="109"/>
        <v>10.15</v>
      </c>
      <c r="BT192" s="46">
        <f t="shared" si="145"/>
        <v>1508.8583999999998</v>
      </c>
      <c r="BU192" s="46">
        <f t="shared" si="110"/>
        <v>16.048070429999999</v>
      </c>
      <c r="BV192" s="46">
        <f t="shared" si="111"/>
        <v>16.048070429999999</v>
      </c>
      <c r="BW192" s="46">
        <f t="shared" si="112"/>
        <v>15.511902025890409</v>
      </c>
      <c r="BX192" s="46">
        <f t="shared" si="113"/>
        <v>16.048070429999999</v>
      </c>
      <c r="BY192" s="46">
        <f t="shared" si="114"/>
        <v>16.048070429999999</v>
      </c>
      <c r="BZ192" s="46">
        <f t="shared" si="146"/>
        <v>18493.796363532001</v>
      </c>
      <c r="CA192" s="46">
        <f t="shared" si="146"/>
        <v>18493.796363532001</v>
      </c>
      <c r="CB192" s="46">
        <f t="shared" si="146"/>
        <v>17875.915894636109</v>
      </c>
      <c r="CC192" s="46">
        <f t="shared" si="146"/>
        <v>18493.796363532001</v>
      </c>
      <c r="CD192" s="46">
        <f t="shared" si="146"/>
        <v>18493.796363532001</v>
      </c>
    </row>
    <row r="193" spans="1:82" s="54" customFormat="1" ht="15" customHeight="1" x14ac:dyDescent="0.35">
      <c r="A193" s="39">
        <v>190</v>
      </c>
      <c r="B193" s="40" t="s">
        <v>125</v>
      </c>
      <c r="C193" s="40" t="s">
        <v>315</v>
      </c>
      <c r="D193" s="41">
        <v>129.9</v>
      </c>
      <c r="E193" s="41">
        <f t="shared" si="115"/>
        <v>623.5200000000001</v>
      </c>
      <c r="F193" s="41">
        <v>46.2</v>
      </c>
      <c r="G193" s="42" t="s">
        <v>118</v>
      </c>
      <c r="H193" s="43">
        <v>6</v>
      </c>
      <c r="I193" s="44">
        <v>20.5</v>
      </c>
      <c r="J193" s="41">
        <f t="shared" si="116"/>
        <v>757.68000000000006</v>
      </c>
      <c r="K193" s="42" t="s">
        <v>120</v>
      </c>
      <c r="L193" s="44">
        <v>189.42</v>
      </c>
      <c r="M193" s="44">
        <v>104.2</v>
      </c>
      <c r="N193" s="41">
        <v>136.39500000000001</v>
      </c>
      <c r="O193" s="45" t="s">
        <v>69</v>
      </c>
      <c r="P193" s="45" t="s">
        <v>120</v>
      </c>
      <c r="Q193" s="45" t="s">
        <v>122</v>
      </c>
      <c r="R193" s="45" t="s">
        <v>864</v>
      </c>
      <c r="S193" s="46">
        <f t="shared" si="117"/>
        <v>70480.476294795008</v>
      </c>
      <c r="T193" s="46">
        <f t="shared" si="100"/>
        <v>113.03643234346131</v>
      </c>
      <c r="U193" s="47">
        <f t="shared" si="118"/>
        <v>41516.397329908854</v>
      </c>
      <c r="V193" s="47">
        <f t="shared" si="101"/>
        <v>28964.078964886154</v>
      </c>
      <c r="W193" s="47">
        <f t="shared" si="119"/>
        <v>61854.134803286892</v>
      </c>
      <c r="X193" s="47">
        <f t="shared" si="102"/>
        <v>8626.3414915081157</v>
      </c>
      <c r="Y193" s="48">
        <f t="shared" si="120"/>
        <v>65969.067977295024</v>
      </c>
      <c r="Z193" s="47">
        <f t="shared" si="103"/>
        <v>4511.4083174999832</v>
      </c>
      <c r="AA193" s="48">
        <f t="shared" si="121"/>
        <v>70480.476294795008</v>
      </c>
      <c r="AB193" s="47">
        <f t="shared" si="104"/>
        <v>0</v>
      </c>
      <c r="AC193" s="47">
        <f t="shared" si="122"/>
        <v>42101.828773894253</v>
      </c>
      <c r="AD193" s="47">
        <f t="shared" si="123"/>
        <v>28378.647520900755</v>
      </c>
      <c r="AE193" s="47">
        <f t="shared" si="149"/>
        <v>45.513612267290142</v>
      </c>
      <c r="AF193" s="49">
        <f t="shared" si="124"/>
        <v>0.59735448718872353</v>
      </c>
      <c r="AG193" s="47">
        <f>IF(ISBLANK($D193),"",S193*_xlfn.XLOOKUP(Q193,DATA!$B$24:$B$25,DATA!$C$24:$C$25,"error",0,1)/1000)</f>
        <v>9.4420250322582309</v>
      </c>
      <c r="AH193" s="47">
        <f>IF(ISBLANK($D193),"",V193*_xlfn.XLOOKUP(Q193,DATA!$B$24:$B$25,DATA!$C$24:$C$25,"error",0,1)/1000)</f>
        <v>3.8802172317748034</v>
      </c>
      <c r="AI193" s="47">
        <f>IF(ISBLANK($D193),"",X193*_xlfn.XLOOKUP(Q193,DATA!$B$24:$B$25,DATA!$C$24:$C$25,"error",0,1)/1000)</f>
        <v>1.1556410595034887</v>
      </c>
      <c r="AJ193" s="47">
        <f>IF(ISBLANK($D193),"",Z193*_xlfn.XLOOKUP(Q193,DATA!$B$24:$B$25,DATA!$C$24:$C$25,"error",0,1)/1000)</f>
        <v>0.60437772988941341</v>
      </c>
      <c r="AK193" s="47">
        <f>IF(ISBLANK($D193),"",AB193*_xlfn.XLOOKUP(Q193,DATA!$B$24:$B$25,DATA!$C$24:$C$25,"error",0,1)/1000)</f>
        <v>0</v>
      </c>
      <c r="AL193" s="47">
        <f t="shared" si="105"/>
        <v>5.6402360211677056</v>
      </c>
      <c r="AM193" s="47">
        <f t="shared" si="106"/>
        <v>3.8017890110905252</v>
      </c>
      <c r="AN193" s="47">
        <f t="shared" si="125"/>
        <v>0.95705550294947916</v>
      </c>
      <c r="AO193" s="47">
        <f t="shared" si="126"/>
        <v>0.39330368661618553</v>
      </c>
      <c r="AP193" s="47">
        <f t="shared" si="127"/>
        <v>0.11713722762368674</v>
      </c>
      <c r="AQ193" s="47">
        <f t="shared" si="128"/>
        <v>6.1260484935659706E-2</v>
      </c>
      <c r="AR193" s="47">
        <f t="shared" si="129"/>
        <v>0</v>
      </c>
      <c r="AS193" s="47">
        <f t="shared" si="130"/>
        <v>0.57170139917553198</v>
      </c>
      <c r="AT193" s="47">
        <f t="shared" si="131"/>
        <v>0.38535410377394719</v>
      </c>
      <c r="AU193" s="47">
        <f t="shared" si="132"/>
        <v>5.2050838607653208E-2</v>
      </c>
      <c r="AV193" s="47">
        <f t="shared" si="133"/>
        <v>2.1390386088125074E-2</v>
      </c>
      <c r="AW193" s="47">
        <f t="shared" si="134"/>
        <v>6.370676424928624E-3</v>
      </c>
      <c r="AX193" s="47">
        <f t="shared" si="135"/>
        <v>3.3317394911639886E-3</v>
      </c>
      <c r="AY193" s="47">
        <f t="shared" si="136"/>
        <v>0</v>
      </c>
      <c r="AZ193" s="47">
        <f t="shared" si="137"/>
        <v>3.1092802004217688E-2</v>
      </c>
      <c r="BA193" s="47">
        <f t="shared" si="138"/>
        <v>2.095803660343552E-2</v>
      </c>
      <c r="BB193" s="23">
        <f>IF(V193&gt;0,J193*DATA!$C$4,0)</f>
        <v>49249.200000000004</v>
      </c>
      <c r="BC193" s="23">
        <f>IF(X193&gt;0,N193*_xlfn.XLOOKUP(Burgas!O193,DATA!$B$5:$B$6,DATA!$C$5:$C$6,"error",0,1),0)</f>
        <v>6546.9600000000009</v>
      </c>
      <c r="BD193" s="23">
        <f>IF(Z193&gt;0,(L193-M193)*DATA!$C$7,"0,00 ")</f>
        <v>12782.999999999998</v>
      </c>
      <c r="BE193" s="23">
        <f>IF(G193="basement",D193*DATA!$C$8,IF(G193="ground",0,"error"))</f>
        <v>0</v>
      </c>
      <c r="BF193" s="23">
        <f t="shared" si="139"/>
        <v>68579.16</v>
      </c>
      <c r="BG193" s="23">
        <v>1.48</v>
      </c>
      <c r="BH193" s="23">
        <v>1.8873244641537323</v>
      </c>
      <c r="BI193" s="23">
        <f t="shared" si="140"/>
        <v>0.56999999999999995</v>
      </c>
      <c r="BJ193" s="23">
        <v>2.33</v>
      </c>
      <c r="BK193" s="23">
        <f t="shared" si="141"/>
        <v>0.21630769230769231</v>
      </c>
      <c r="BL193" s="23">
        <f t="shared" si="142"/>
        <v>0.23928112965340181</v>
      </c>
      <c r="BM193" s="5">
        <v>1.1000000000000001</v>
      </c>
      <c r="BN193" s="5">
        <f t="shared" si="143"/>
        <v>0.56999999999999995</v>
      </c>
      <c r="BO193" s="50"/>
      <c r="BP193" s="48">
        <f t="shared" si="107"/>
        <v>2662.9500000000003</v>
      </c>
      <c r="BQ193" s="51">
        <f t="shared" si="108"/>
        <v>6</v>
      </c>
      <c r="BR193" s="47">
        <f t="shared" si="144"/>
        <v>852.14400000000012</v>
      </c>
      <c r="BS193" s="46">
        <f t="shared" si="109"/>
        <v>20.5</v>
      </c>
      <c r="BT193" s="46">
        <f t="shared" si="145"/>
        <v>2130.36</v>
      </c>
      <c r="BU193" s="46">
        <f t="shared" si="110"/>
        <v>61.159732987500007</v>
      </c>
      <c r="BV193" s="46">
        <f t="shared" si="111"/>
        <v>36.026030310576928</v>
      </c>
      <c r="BW193" s="46">
        <f t="shared" si="112"/>
        <v>53.674188479075745</v>
      </c>
      <c r="BX193" s="46">
        <f t="shared" si="113"/>
        <v>57.244939237500013</v>
      </c>
      <c r="BY193" s="46">
        <f t="shared" si="114"/>
        <v>61.159732987500007</v>
      </c>
      <c r="BZ193" s="46">
        <f t="shared" si="146"/>
        <v>70480.476294795008</v>
      </c>
      <c r="CA193" s="46">
        <f t="shared" si="146"/>
        <v>41516.397329908854</v>
      </c>
      <c r="CB193" s="46">
        <f t="shared" si="146"/>
        <v>61854.134803286892</v>
      </c>
      <c r="CC193" s="46">
        <f t="shared" si="146"/>
        <v>65969.067977295024</v>
      </c>
      <c r="CD193" s="46">
        <f t="shared" si="146"/>
        <v>70480.476294795008</v>
      </c>
    </row>
    <row r="194" spans="1:82" s="54" customFormat="1" ht="15" customHeight="1" x14ac:dyDescent="0.35">
      <c r="A194" s="39">
        <v>191</v>
      </c>
      <c r="B194" s="40" t="s">
        <v>125</v>
      </c>
      <c r="C194" s="40" t="s">
        <v>316</v>
      </c>
      <c r="D194" s="41">
        <v>137.1</v>
      </c>
      <c r="E194" s="41">
        <f t="shared" si="115"/>
        <v>329.04</v>
      </c>
      <c r="F194" s="41">
        <v>48.6</v>
      </c>
      <c r="G194" s="42" t="s">
        <v>118</v>
      </c>
      <c r="H194" s="43">
        <v>3</v>
      </c>
      <c r="I194" s="44">
        <v>10.15</v>
      </c>
      <c r="J194" s="41">
        <f t="shared" si="116"/>
        <v>394.63</v>
      </c>
      <c r="K194" s="42" t="s">
        <v>121</v>
      </c>
      <c r="L194" s="44">
        <v>98.66</v>
      </c>
      <c r="M194" s="44">
        <v>98.66</v>
      </c>
      <c r="N194" s="41">
        <v>143.95500000000001</v>
      </c>
      <c r="O194" s="45" t="s">
        <v>69</v>
      </c>
      <c r="P194" s="45" t="s">
        <v>121</v>
      </c>
      <c r="Q194" s="45" t="s">
        <v>122</v>
      </c>
      <c r="R194" s="45" t="s">
        <v>864</v>
      </c>
      <c r="S194" s="46">
        <f t="shared" si="117"/>
        <v>16084.609032912002</v>
      </c>
      <c r="T194" s="46">
        <f t="shared" si="100"/>
        <v>48.883445881692197</v>
      </c>
      <c r="U194" s="47">
        <f t="shared" si="118"/>
        <v>16084.609032912002</v>
      </c>
      <c r="V194" s="47">
        <f t="shared" si="101"/>
        <v>0</v>
      </c>
      <c r="W194" s="47">
        <f t="shared" si="119"/>
        <v>15651.524103026384</v>
      </c>
      <c r="X194" s="47">
        <f t="shared" si="102"/>
        <v>433.08492988561738</v>
      </c>
      <c r="Y194" s="48">
        <f t="shared" si="120"/>
        <v>16084.609032912002</v>
      </c>
      <c r="Z194" s="47">
        <f t="shared" si="103"/>
        <v>0</v>
      </c>
      <c r="AA194" s="48">
        <f t="shared" si="121"/>
        <v>16084.609032912002</v>
      </c>
      <c r="AB194" s="47">
        <f t="shared" si="104"/>
        <v>0</v>
      </c>
      <c r="AC194" s="47">
        <f t="shared" si="122"/>
        <v>433.08492988561738</v>
      </c>
      <c r="AD194" s="47">
        <f t="shared" si="123"/>
        <v>15651.524103026384</v>
      </c>
      <c r="AE194" s="47">
        <f t="shared" si="149"/>
        <v>47.567238338883975</v>
      </c>
      <c r="AF194" s="49">
        <f t="shared" si="124"/>
        <v>2.6925424733635017E-2</v>
      </c>
      <c r="AG194" s="47">
        <f>IF(ISBLANK($D194),"",S194*_xlfn.XLOOKUP(Q194,DATA!$B$24:$B$25,DATA!$C$24:$C$25,"error",0,1)/1000)</f>
        <v>2.1547993019743212</v>
      </c>
      <c r="AH194" s="47">
        <f>IF(ISBLANK($D194),"",V194*_xlfn.XLOOKUP(Q194,DATA!$B$24:$B$25,DATA!$C$24:$C$25,"error",0,1)/1000)</f>
        <v>0</v>
      </c>
      <c r="AI194" s="47">
        <f>IF(ISBLANK($D194),"",X194*_xlfn.XLOOKUP(Q194,DATA!$B$24:$B$25,DATA!$C$24:$C$25,"error",0,1)/1000)</f>
        <v>5.8018886421398769E-2</v>
      </c>
      <c r="AJ194" s="47">
        <f>IF(ISBLANK($D194),"",Z194*_xlfn.XLOOKUP(Q194,DATA!$B$24:$B$25,DATA!$C$24:$C$25,"error",0,1)/1000)</f>
        <v>0</v>
      </c>
      <c r="AK194" s="47">
        <f>IF(ISBLANK($D194),"",AB194*_xlfn.XLOOKUP(Q194,DATA!$B$24:$B$25,DATA!$C$24:$C$25,"error",0,1)/1000)</f>
        <v>0</v>
      </c>
      <c r="AL194" s="47">
        <f t="shared" si="105"/>
        <v>5.8018886421398769E-2</v>
      </c>
      <c r="AM194" s="47">
        <f t="shared" si="106"/>
        <v>2.0967804155529226</v>
      </c>
      <c r="AN194" s="47">
        <f t="shared" si="125"/>
        <v>0.2184131605943215</v>
      </c>
      <c r="AO194" s="47">
        <f t="shared" si="126"/>
        <v>0</v>
      </c>
      <c r="AP194" s="47">
        <f t="shared" si="127"/>
        <v>5.8808671164177328E-3</v>
      </c>
      <c r="AQ194" s="47">
        <f t="shared" si="128"/>
        <v>0</v>
      </c>
      <c r="AR194" s="47">
        <f t="shared" si="129"/>
        <v>0</v>
      </c>
      <c r="AS194" s="47">
        <f t="shared" si="130"/>
        <v>5.8808671164177328E-3</v>
      </c>
      <c r="AT194" s="47">
        <f t="shared" si="131"/>
        <v>0.21253229347790378</v>
      </c>
      <c r="AU194" s="47">
        <f t="shared" si="132"/>
        <v>1.1878713550934559E-2</v>
      </c>
      <c r="AV194" s="47">
        <f t="shared" si="133"/>
        <v>0</v>
      </c>
      <c r="AW194" s="47">
        <f t="shared" si="134"/>
        <v>3.1983940764809837E-4</v>
      </c>
      <c r="AX194" s="47">
        <f t="shared" si="135"/>
        <v>0</v>
      </c>
      <c r="AY194" s="47">
        <f t="shared" si="136"/>
        <v>0</v>
      </c>
      <c r="AZ194" s="47">
        <f t="shared" si="137"/>
        <v>3.1983940764809837E-4</v>
      </c>
      <c r="BA194" s="47">
        <f t="shared" si="138"/>
        <v>1.1558874143286461E-2</v>
      </c>
      <c r="BB194" s="23">
        <f>IF(V194&gt;0,J194*DATA!$C$4,0)</f>
        <v>0</v>
      </c>
      <c r="BC194" s="23">
        <f>IF(X194&gt;0,N194*_xlfn.XLOOKUP(Burgas!O194,DATA!$B$5:$B$6,DATA!$C$5:$C$6,"error",0,1),0)</f>
        <v>6909.84</v>
      </c>
      <c r="BD194" s="23" t="str">
        <f>IF(Z194&gt;0,(L194-M194)*DATA!$C$7,"0,00 ")</f>
        <v xml:space="preserve">0,00 </v>
      </c>
      <c r="BE194" s="23">
        <f>IF(G194="basement",D194*DATA!$C$8,IF(G194="ground",0,"error"))</f>
        <v>0</v>
      </c>
      <c r="BF194" s="23">
        <f t="shared" si="139"/>
        <v>6909.84</v>
      </c>
      <c r="BG194" s="23">
        <v>0.25</v>
      </c>
      <c r="BH194" s="23">
        <v>1.1000000000000001</v>
      </c>
      <c r="BI194" s="23">
        <f t="shared" si="140"/>
        <v>0.56999999999999995</v>
      </c>
      <c r="BJ194" s="23">
        <v>0.22</v>
      </c>
      <c r="BK194" s="23">
        <f t="shared" si="141"/>
        <v>0.25</v>
      </c>
      <c r="BL194" s="23">
        <f t="shared" si="142"/>
        <v>0.12054794520547943</v>
      </c>
      <c r="BM194" s="5">
        <v>1.1000000000000001</v>
      </c>
      <c r="BN194" s="5">
        <f t="shared" si="143"/>
        <v>0.56999999999999995</v>
      </c>
      <c r="BO194" s="50"/>
      <c r="BP194" s="48">
        <f t="shared" si="107"/>
        <v>1391.5650000000001</v>
      </c>
      <c r="BQ194" s="51">
        <f t="shared" si="108"/>
        <v>3</v>
      </c>
      <c r="BR194" s="47">
        <f t="shared" si="144"/>
        <v>445.30080000000004</v>
      </c>
      <c r="BS194" s="46">
        <f t="shared" si="109"/>
        <v>10.15</v>
      </c>
      <c r="BT194" s="46">
        <f t="shared" si="145"/>
        <v>1057.5894000000001</v>
      </c>
      <c r="BU194" s="46">
        <f t="shared" si="110"/>
        <v>13.95748788</v>
      </c>
      <c r="BV194" s="46">
        <f t="shared" si="111"/>
        <v>13.95748788</v>
      </c>
      <c r="BW194" s="46">
        <f t="shared" si="112"/>
        <v>13.581676590616437</v>
      </c>
      <c r="BX194" s="46">
        <f t="shared" si="113"/>
        <v>13.95748788</v>
      </c>
      <c r="BY194" s="46">
        <f t="shared" si="114"/>
        <v>13.95748788</v>
      </c>
      <c r="BZ194" s="46">
        <f t="shared" si="146"/>
        <v>16084.609032912002</v>
      </c>
      <c r="CA194" s="46">
        <f t="shared" si="146"/>
        <v>16084.609032912002</v>
      </c>
      <c r="CB194" s="46">
        <f t="shared" si="146"/>
        <v>15651.524103026384</v>
      </c>
      <c r="CC194" s="46">
        <f t="shared" si="146"/>
        <v>16084.609032912002</v>
      </c>
      <c r="CD194" s="46">
        <f t="shared" si="146"/>
        <v>16084.609032912002</v>
      </c>
    </row>
    <row r="195" spans="1:82" s="54" customFormat="1" ht="15" customHeight="1" x14ac:dyDescent="0.35">
      <c r="A195" s="39">
        <v>192</v>
      </c>
      <c r="B195" s="40" t="s">
        <v>125</v>
      </c>
      <c r="C195" s="40" t="s">
        <v>317</v>
      </c>
      <c r="D195" s="41">
        <v>92.6</v>
      </c>
      <c r="E195" s="41">
        <f t="shared" si="115"/>
        <v>296.32</v>
      </c>
      <c r="F195" s="41">
        <v>38.6</v>
      </c>
      <c r="G195" s="42" t="s">
        <v>118</v>
      </c>
      <c r="H195" s="43">
        <v>4</v>
      </c>
      <c r="I195" s="44">
        <v>14.5</v>
      </c>
      <c r="J195" s="41">
        <f t="shared" si="116"/>
        <v>447.76000000000005</v>
      </c>
      <c r="K195" s="42" t="s">
        <v>120</v>
      </c>
      <c r="L195" s="44">
        <v>111.94</v>
      </c>
      <c r="M195" s="44">
        <v>100.8</v>
      </c>
      <c r="N195" s="41">
        <v>97.23</v>
      </c>
      <c r="O195" s="45" t="s">
        <v>69</v>
      </c>
      <c r="P195" s="45" t="s">
        <v>120</v>
      </c>
      <c r="Q195" s="45" t="s">
        <v>122</v>
      </c>
      <c r="R195" s="45" t="s">
        <v>864</v>
      </c>
      <c r="S195" s="46">
        <f t="shared" si="117"/>
        <v>39665.294345530005</v>
      </c>
      <c r="T195" s="46">
        <f t="shared" si="100"/>
        <v>133.85965964339229</v>
      </c>
      <c r="U195" s="47">
        <f t="shared" si="118"/>
        <v>22548.627682403847</v>
      </c>
      <c r="V195" s="47">
        <f t="shared" si="101"/>
        <v>17116.666663126158</v>
      </c>
      <c r="W195" s="47">
        <f t="shared" si="119"/>
        <v>33515.954683377182</v>
      </c>
      <c r="X195" s="47">
        <f t="shared" si="102"/>
        <v>6149.3396621528227</v>
      </c>
      <c r="Y195" s="48">
        <f t="shared" si="120"/>
        <v>39075.560848030007</v>
      </c>
      <c r="Z195" s="47">
        <f t="shared" si="103"/>
        <v>589.73349749999761</v>
      </c>
      <c r="AA195" s="48">
        <f t="shared" si="121"/>
        <v>39665.294345530005</v>
      </c>
      <c r="AB195" s="47">
        <f t="shared" si="104"/>
        <v>0</v>
      </c>
      <c r="AC195" s="47">
        <f t="shared" si="122"/>
        <v>23855.739822778978</v>
      </c>
      <c r="AD195" s="47">
        <f t="shared" si="123"/>
        <v>15809.554522751027</v>
      </c>
      <c r="AE195" s="47">
        <f t="shared" si="149"/>
        <v>53.352978276022633</v>
      </c>
      <c r="AF195" s="49">
        <f t="shared" si="124"/>
        <v>0.60142601274979191</v>
      </c>
      <c r="AG195" s="47">
        <f>IF(ISBLANK($D195),"",S195*_xlfn.XLOOKUP(Q195,DATA!$B$24:$B$25,DATA!$C$24:$C$25,"error",0,1)/1000)</f>
        <v>5.3138219519955703</v>
      </c>
      <c r="AH195" s="47">
        <f>IF(ISBLANK($D195),"",V195*_xlfn.XLOOKUP(Q195,DATA!$B$24:$B$25,DATA!$C$24:$C$25,"error",0,1)/1000)</f>
        <v>2.2930604842406903</v>
      </c>
      <c r="AI195" s="47">
        <f>IF(ISBLANK($D195),"",X195*_xlfn.XLOOKUP(Q195,DATA!$B$24:$B$25,DATA!$C$24:$C$25,"error",0,1)/1000)</f>
        <v>0.82380571293320304</v>
      </c>
      <c r="AJ195" s="47">
        <f>IF(ISBLANK($D195),"",Z195*_xlfn.XLOOKUP(Q195,DATA!$B$24:$B$25,DATA!$C$24:$C$25,"error",0,1)/1000)</f>
        <v>7.90045518771188E-2</v>
      </c>
      <c r="AK195" s="47">
        <f>IF(ISBLANK($D195),"",AB195*_xlfn.XLOOKUP(Q195,DATA!$B$24:$B$25,DATA!$C$24:$C$25,"error",0,1)/1000)</f>
        <v>0</v>
      </c>
      <c r="AL195" s="47">
        <f t="shared" si="105"/>
        <v>3.1958707490510121</v>
      </c>
      <c r="AM195" s="47">
        <f t="shared" si="106"/>
        <v>2.1179512029445582</v>
      </c>
      <c r="AN195" s="47">
        <f t="shared" si="125"/>
        <v>0.53861565961499958</v>
      </c>
      <c r="AO195" s="47">
        <f t="shared" si="126"/>
        <v>0.23242748748714931</v>
      </c>
      <c r="AP195" s="47">
        <f t="shared" si="127"/>
        <v>8.3501980584706662E-2</v>
      </c>
      <c r="AQ195" s="47">
        <f t="shared" si="128"/>
        <v>8.0080004949923591E-3</v>
      </c>
      <c r="AR195" s="47">
        <f t="shared" si="129"/>
        <v>0</v>
      </c>
      <c r="AS195" s="47">
        <f t="shared" si="130"/>
        <v>0.32393746856684835</v>
      </c>
      <c r="AT195" s="47">
        <f t="shared" si="131"/>
        <v>0.21467819104815122</v>
      </c>
      <c r="AU195" s="47">
        <f t="shared" si="132"/>
        <v>2.9293386521236E-2</v>
      </c>
      <c r="AV195" s="47">
        <f t="shared" si="133"/>
        <v>1.2640902854528147E-2</v>
      </c>
      <c r="AW195" s="47">
        <f t="shared" si="134"/>
        <v>4.5413751882093208E-3</v>
      </c>
      <c r="AX195" s="47">
        <f t="shared" si="135"/>
        <v>4.3552661266799841E-4</v>
      </c>
      <c r="AY195" s="47">
        <f t="shared" si="136"/>
        <v>0</v>
      </c>
      <c r="AZ195" s="47">
        <f t="shared" si="137"/>
        <v>1.7617804655405463E-2</v>
      </c>
      <c r="BA195" s="47">
        <f t="shared" si="138"/>
        <v>1.1675581865830537E-2</v>
      </c>
      <c r="BB195" s="23">
        <f>IF(V195&gt;0,J195*DATA!$C$4,0)</f>
        <v>29104.400000000001</v>
      </c>
      <c r="BC195" s="23">
        <f>IF(X195&gt;0,N195*_xlfn.XLOOKUP(Burgas!O195,DATA!$B$5:$B$6,DATA!$C$5:$C$6,"error",0,1),0)</f>
        <v>4667.04</v>
      </c>
      <c r="BD195" s="23">
        <f>IF(Z195&gt;0,(L195-M195)*DATA!$C$7,"0,00 ")</f>
        <v>1671</v>
      </c>
      <c r="BE195" s="23">
        <f>IF(G195="basement",D195*DATA!$C$8,IF(G195="ground",0,"error"))</f>
        <v>0</v>
      </c>
      <c r="BF195" s="23">
        <f t="shared" si="139"/>
        <v>35442.44</v>
      </c>
      <c r="BG195" s="23">
        <v>1.48</v>
      </c>
      <c r="BH195" s="23">
        <v>1.2741557977487943</v>
      </c>
      <c r="BI195" s="23">
        <f t="shared" si="140"/>
        <v>0.56999999999999995</v>
      </c>
      <c r="BJ195" s="23">
        <v>2.33</v>
      </c>
      <c r="BK195" s="23">
        <f t="shared" si="141"/>
        <v>0.21630769230769231</v>
      </c>
      <c r="BL195" s="23">
        <f t="shared" si="142"/>
        <v>0.23928112965340181</v>
      </c>
      <c r="BM195" s="5">
        <v>1.1000000000000001</v>
      </c>
      <c r="BN195" s="5">
        <f t="shared" si="143"/>
        <v>0.56999999999999995</v>
      </c>
      <c r="BO195" s="50"/>
      <c r="BP195" s="48">
        <f t="shared" si="107"/>
        <v>1342.6999999999998</v>
      </c>
      <c r="BQ195" s="51">
        <f t="shared" si="108"/>
        <v>4</v>
      </c>
      <c r="BR195" s="47">
        <f t="shared" si="144"/>
        <v>429.66399999999993</v>
      </c>
      <c r="BS195" s="46">
        <f t="shared" si="109"/>
        <v>14.5</v>
      </c>
      <c r="BT195" s="46">
        <f t="shared" si="145"/>
        <v>1074.1599999999999</v>
      </c>
      <c r="BU195" s="46">
        <f t="shared" si="110"/>
        <v>34.419727825000002</v>
      </c>
      <c r="BV195" s="46">
        <f t="shared" si="111"/>
        <v>19.566667548076921</v>
      </c>
      <c r="BW195" s="46">
        <f t="shared" si="112"/>
        <v>29.083612186200263</v>
      </c>
      <c r="BX195" s="46">
        <f t="shared" si="113"/>
        <v>33.907984075000002</v>
      </c>
      <c r="BY195" s="46">
        <f t="shared" si="114"/>
        <v>34.419727825000002</v>
      </c>
      <c r="BZ195" s="46">
        <f t="shared" si="146"/>
        <v>39665.294345530005</v>
      </c>
      <c r="CA195" s="46">
        <f t="shared" si="146"/>
        <v>22548.627682403847</v>
      </c>
      <c r="CB195" s="46">
        <f t="shared" si="146"/>
        <v>33515.954683377182</v>
      </c>
      <c r="CC195" s="46">
        <f t="shared" si="146"/>
        <v>39075.560848030007</v>
      </c>
      <c r="CD195" s="46">
        <f t="shared" si="146"/>
        <v>39665.294345530005</v>
      </c>
    </row>
    <row r="196" spans="1:82" s="54" customFormat="1" ht="15" customHeight="1" x14ac:dyDescent="0.35">
      <c r="A196" s="39">
        <v>193</v>
      </c>
      <c r="B196" s="40" t="s">
        <v>125</v>
      </c>
      <c r="C196" s="40" t="s">
        <v>318</v>
      </c>
      <c r="D196" s="41">
        <v>60.5</v>
      </c>
      <c r="E196" s="41">
        <f t="shared" si="115"/>
        <v>338.80000000000007</v>
      </c>
      <c r="F196" s="41">
        <v>31.4</v>
      </c>
      <c r="G196" s="42" t="s">
        <v>118</v>
      </c>
      <c r="H196" s="43">
        <v>7</v>
      </c>
      <c r="I196" s="44">
        <v>22.25</v>
      </c>
      <c r="J196" s="41">
        <f t="shared" si="116"/>
        <v>558.91999999999996</v>
      </c>
      <c r="K196" s="42" t="s">
        <v>120</v>
      </c>
      <c r="L196" s="44">
        <v>139.72999999999999</v>
      </c>
      <c r="M196" s="44">
        <v>139.72999999999999</v>
      </c>
      <c r="N196" s="41">
        <v>63.525000000000006</v>
      </c>
      <c r="O196" s="45" t="s">
        <v>69</v>
      </c>
      <c r="P196" s="45" t="s">
        <v>120</v>
      </c>
      <c r="Q196" s="45" t="s">
        <v>122</v>
      </c>
      <c r="R196" s="45" t="s">
        <v>864</v>
      </c>
      <c r="S196" s="46">
        <f t="shared" si="117"/>
        <v>42243.763978325005</v>
      </c>
      <c r="T196" s="46">
        <f t="shared" ref="T196:T259" si="150">S196/E196</f>
        <v>124.68643441064049</v>
      </c>
      <c r="U196" s="47">
        <f t="shared" si="118"/>
        <v>20877.747962257312</v>
      </c>
      <c r="V196" s="47">
        <f t="shared" ref="V196:V259" si="151">IF(ISBLANK(D196)," ",S196-U196)</f>
        <v>21366.016016067693</v>
      </c>
      <c r="W196" s="47">
        <f t="shared" si="119"/>
        <v>38226.106855644161</v>
      </c>
      <c r="X196" s="47">
        <f t="shared" ref="X196:X259" si="152">IF(ISBLANK(D196)," ",S196-W196)</f>
        <v>4017.6571226808446</v>
      </c>
      <c r="Y196" s="48">
        <f t="shared" si="120"/>
        <v>42243.763978325005</v>
      </c>
      <c r="Z196" s="47">
        <f t="shared" ref="Z196:Z259" si="153">IF(ISBLANK(D196)," ",S196-Y196)</f>
        <v>0</v>
      </c>
      <c r="AA196" s="48">
        <f t="shared" si="121"/>
        <v>42243.763978325005</v>
      </c>
      <c r="AB196" s="47">
        <f t="shared" ref="AB196:AB259" si="154">IF(ISBLANK(D196)," ",S196-AA196)</f>
        <v>0</v>
      </c>
      <c r="AC196" s="47">
        <f t="shared" si="122"/>
        <v>25383.673138748538</v>
      </c>
      <c r="AD196" s="47">
        <f t="shared" si="123"/>
        <v>16860.090839576467</v>
      </c>
      <c r="AE196" s="47">
        <f t="shared" si="149"/>
        <v>49.764140612681416</v>
      </c>
      <c r="AF196" s="49">
        <f t="shared" si="124"/>
        <v>0.60088568698027789</v>
      </c>
      <c r="AG196" s="47">
        <f>IF(ISBLANK($D196),"",S196*_xlfn.XLOOKUP(Q196,DATA!$B$24:$B$25,DATA!$C$24:$C$25,"error",0,1)/1000)</f>
        <v>5.659250588373359</v>
      </c>
      <c r="AH196" s="47">
        <f>IF(ISBLANK($D196),"",V196*_xlfn.XLOOKUP(Q196,DATA!$B$24:$B$25,DATA!$C$24:$C$25,"error",0,1)/1000)</f>
        <v>2.8623310832852562</v>
      </c>
      <c r="AI196" s="47">
        <f>IF(ISBLANK($D196),"",X196*_xlfn.XLOOKUP(Q196,DATA!$B$24:$B$25,DATA!$C$24:$C$25,"error",0,1)/1000)</f>
        <v>0.53823159430301137</v>
      </c>
      <c r="AJ196" s="47">
        <f>IF(ISBLANK($D196),"",Z196*_xlfn.XLOOKUP(Q196,DATA!$B$24:$B$25,DATA!$C$24:$C$25,"error",0,1)/1000)</f>
        <v>0</v>
      </c>
      <c r="AK196" s="47">
        <f>IF(ISBLANK($D196),"",AB196*_xlfn.XLOOKUP(Q196,DATA!$B$24:$B$25,DATA!$C$24:$C$25,"error",0,1)/1000)</f>
        <v>0</v>
      </c>
      <c r="AL196" s="47">
        <f t="shared" ref="AL196:AL259" si="155">SUM(AH196:AK196)</f>
        <v>3.4005626775882676</v>
      </c>
      <c r="AM196" s="47">
        <f t="shared" ref="AM196:AM259" si="156">IF(ISBLANK($D196),"",AG196-AL196)</f>
        <v>2.2586879107850915</v>
      </c>
      <c r="AN196" s="47">
        <f t="shared" si="125"/>
        <v>0.57362873956259941</v>
      </c>
      <c r="AO196" s="47">
        <f t="shared" si="126"/>
        <v>0.29012946959602792</v>
      </c>
      <c r="AP196" s="47">
        <f t="shared" si="127"/>
        <v>5.455582964767558E-2</v>
      </c>
      <c r="AQ196" s="47">
        <f t="shared" si="128"/>
        <v>0</v>
      </c>
      <c r="AR196" s="47">
        <f t="shared" si="129"/>
        <v>0</v>
      </c>
      <c r="AS196" s="47">
        <f t="shared" si="130"/>
        <v>0.3446852992437035</v>
      </c>
      <c r="AT196" s="47">
        <f t="shared" si="131"/>
        <v>0.22894344031889591</v>
      </c>
      <c r="AU196" s="47">
        <f t="shared" si="132"/>
        <v>3.1197623180335577E-2</v>
      </c>
      <c r="AV196" s="47">
        <f t="shared" si="133"/>
        <v>1.5779108056666227E-2</v>
      </c>
      <c r="AW196" s="47">
        <f t="shared" si="134"/>
        <v>2.9670971802015574E-3</v>
      </c>
      <c r="AX196" s="47">
        <f t="shared" si="135"/>
        <v>0</v>
      </c>
      <c r="AY196" s="47">
        <f t="shared" si="136"/>
        <v>0</v>
      </c>
      <c r="AZ196" s="47">
        <f t="shared" si="137"/>
        <v>1.8746205236867784E-2</v>
      </c>
      <c r="BA196" s="47">
        <f t="shared" si="138"/>
        <v>1.2451417943467793E-2</v>
      </c>
      <c r="BB196" s="23">
        <f>IF(V196&gt;0,J196*DATA!$C$4,0)</f>
        <v>36329.799999999996</v>
      </c>
      <c r="BC196" s="23">
        <f>IF(X196&gt;0,N196*_xlfn.XLOOKUP(Burgas!O196,DATA!$B$5:$B$6,DATA!$C$5:$C$6,"error",0,1),0)</f>
        <v>3049.2000000000003</v>
      </c>
      <c r="BD196" s="23" t="str">
        <f>IF(Z196&gt;0,(L196-M196)*DATA!$C$7,"0,00 ")</f>
        <v xml:space="preserve">0,00 </v>
      </c>
      <c r="BE196" s="23">
        <f>IF(G196="basement",D196*DATA!$C$8,IF(G196="ground",0,"error"))</f>
        <v>0</v>
      </c>
      <c r="BF196" s="23">
        <f t="shared" si="139"/>
        <v>39378.999999999993</v>
      </c>
      <c r="BG196" s="23">
        <v>1.48</v>
      </c>
      <c r="BH196" s="23">
        <v>1.1000000000000001</v>
      </c>
      <c r="BI196" s="23">
        <f t="shared" si="140"/>
        <v>0.56999999999999995</v>
      </c>
      <c r="BJ196" s="23">
        <v>2.33</v>
      </c>
      <c r="BK196" s="23">
        <f t="shared" si="141"/>
        <v>0.21630769230769231</v>
      </c>
      <c r="BL196" s="23">
        <f t="shared" si="142"/>
        <v>0.23928112965340181</v>
      </c>
      <c r="BM196" s="5">
        <v>1.1000000000000001</v>
      </c>
      <c r="BN196" s="5">
        <f t="shared" si="143"/>
        <v>0.56999999999999995</v>
      </c>
      <c r="BO196" s="50"/>
      <c r="BP196" s="48">
        <f t="shared" ref="BP196:BP259" si="157">D196*BS196</f>
        <v>1346.125</v>
      </c>
      <c r="BQ196" s="51">
        <f t="shared" ref="BQ196:BQ259" si="158">H196</f>
        <v>7</v>
      </c>
      <c r="BR196" s="47">
        <f t="shared" si="144"/>
        <v>430.76</v>
      </c>
      <c r="BS196" s="46">
        <f t="shared" ref="BS196:BS259" si="159">I196</f>
        <v>22.25</v>
      </c>
      <c r="BT196" s="46">
        <f t="shared" si="145"/>
        <v>1076.9000000000001</v>
      </c>
      <c r="BU196" s="46">
        <f t="shared" ref="BU196:BU259" si="160">(($D196*$BI196*($BU$1-$BX$1)+$J196*$BG196*($BU$1-$BW$1)+$L196*$BH196*($BU$1-$BW$1)+$N196*$BJ196*($BU$1-$BV$1))*1.05+$BT196*(5.95))/1000</f>
        <v>36.657205812500003</v>
      </c>
      <c r="BV196" s="46">
        <f t="shared" ref="BV196:BV259" si="161">(($D196*$BI196*($BU$1-$BX$1)+$J196*$BK196*($BU$1-$BW$1)+$L196*$BH196*($BU$1-$BW$1)+$N196*$BJ196*($BU$1-$BV$1))*1.05+$BT196*(5.95))/1000</f>
        <v>18.116754566346156</v>
      </c>
      <c r="BW196" s="46">
        <f t="shared" ref="BW196:BW259" si="162">(($D196*$BI196*($BU$1-$BX$1)+$J196*$BG196*($BU$1-$BW$1)+$L196*$BH196*($BU$1-$BW$1)+$N196*$BL196*($BU$1-$BV$1))*1.05+$BT196*(5.95))/1000</f>
        <v>33.170866761232347</v>
      </c>
      <c r="BX196" s="46">
        <f t="shared" ref="BX196:BX259" si="163">(($D196*$BI196*($BU$1-$BX$1)+$J196*$BG196*($BU$1-$BW$1)+$L196*$BM196*($BU$1-$BW$1)+$N196*$BJ196*($BU$1-$BV$1))*1.05+$BT196*(5.95))/1000</f>
        <v>36.657205812500003</v>
      </c>
      <c r="BY196" s="46">
        <f t="shared" ref="BY196:BY259" si="164">(($D196*$BN196*($BU$1-$BX$1)+$J196*$BG196*($BU$1-$BW$1)+$L196*$BH196*($BU$1-$BW$1)+$N196*$BJ196*($BU$1-$BV$1))*1.05+$BT196*(5.95))/1000</f>
        <v>36.657205812500003</v>
      </c>
      <c r="BZ196" s="46">
        <f t="shared" si="146"/>
        <v>42243.763978325005</v>
      </c>
      <c r="CA196" s="46">
        <f t="shared" si="146"/>
        <v>20877.747962257312</v>
      </c>
      <c r="CB196" s="46">
        <f t="shared" si="146"/>
        <v>38226.106855644161</v>
      </c>
      <c r="CC196" s="46">
        <f t="shared" si="146"/>
        <v>42243.763978325005</v>
      </c>
      <c r="CD196" s="46">
        <f t="shared" si="146"/>
        <v>42243.763978325005</v>
      </c>
    </row>
    <row r="197" spans="1:82" s="54" customFormat="1" ht="15" customHeight="1" x14ac:dyDescent="0.35">
      <c r="A197" s="39">
        <v>194</v>
      </c>
      <c r="B197" s="40" t="s">
        <v>125</v>
      </c>
      <c r="C197" s="40" t="s">
        <v>319</v>
      </c>
      <c r="D197" s="41">
        <v>216.1</v>
      </c>
      <c r="E197" s="41">
        <f t="shared" ref="E197:E260" si="165">0.8*D197*H197</f>
        <v>1383.04</v>
      </c>
      <c r="F197" s="41">
        <v>58.8</v>
      </c>
      <c r="G197" s="42" t="s">
        <v>118</v>
      </c>
      <c r="H197" s="43">
        <v>8</v>
      </c>
      <c r="I197" s="44">
        <v>25.5</v>
      </c>
      <c r="J197" s="41">
        <f t="shared" ref="J197:J260" si="166">F197*I197-L197</f>
        <v>1199.52</v>
      </c>
      <c r="K197" s="42" t="s">
        <v>121</v>
      </c>
      <c r="L197" s="44">
        <v>299.88</v>
      </c>
      <c r="M197" s="44">
        <v>299.88</v>
      </c>
      <c r="N197" s="41">
        <v>226.905</v>
      </c>
      <c r="O197" s="45" t="s">
        <v>69</v>
      </c>
      <c r="P197" s="45" t="s">
        <v>121</v>
      </c>
      <c r="Q197" s="45" t="s">
        <v>122</v>
      </c>
      <c r="R197" s="45" t="s">
        <v>864</v>
      </c>
      <c r="S197" s="46">
        <f t="shared" ref="S197:S260" si="167">BZ197</f>
        <v>53321.765601930012</v>
      </c>
      <c r="T197" s="46">
        <f t="shared" si="150"/>
        <v>38.554029964375587</v>
      </c>
      <c r="U197" s="47">
        <f t="shared" ref="U197:U260" si="168">CA197</f>
        <v>53321.765601930012</v>
      </c>
      <c r="V197" s="47">
        <f t="shared" si="151"/>
        <v>0</v>
      </c>
      <c r="W197" s="47">
        <f t="shared" ref="W197:W260" si="169">CB197</f>
        <v>52639.127721927958</v>
      </c>
      <c r="X197" s="47">
        <f t="shared" si="152"/>
        <v>682.63788000205386</v>
      </c>
      <c r="Y197" s="48">
        <f t="shared" ref="Y197:Y260" si="170">CC197</f>
        <v>53321.765601930012</v>
      </c>
      <c r="Z197" s="47">
        <f t="shared" si="153"/>
        <v>0</v>
      </c>
      <c r="AA197" s="48">
        <f t="shared" ref="AA197:AA260" si="171">CD197</f>
        <v>53321.765601930012</v>
      </c>
      <c r="AB197" s="47">
        <f t="shared" si="154"/>
        <v>0</v>
      </c>
      <c r="AC197" s="47">
        <f t="shared" ref="AC197:AC260" si="172">V197+X197+Z197+AB197</f>
        <v>682.63788000205386</v>
      </c>
      <c r="AD197" s="47">
        <f t="shared" ref="AD197:AD260" si="173">IF(ISBLANK(D197)," ",S197-AC197)</f>
        <v>52639.127721927958</v>
      </c>
      <c r="AE197" s="47">
        <f t="shared" si="149"/>
        <v>38.060452135822509</v>
      </c>
      <c r="AF197" s="49">
        <f t="shared" ref="AF197:AF260" si="174">1-AD197/S197</f>
        <v>1.2802236990767324E-2</v>
      </c>
      <c r="AG197" s="47">
        <f>IF(ISBLANK($D197),"",S197*_xlfn.XLOOKUP(Q197,DATA!$B$24:$B$25,DATA!$C$24:$C$25,"error",0,1)/1000)</f>
        <v>7.1433320551326922</v>
      </c>
      <c r="AH197" s="47">
        <f>IF(ISBLANK($D197),"",V197*_xlfn.XLOOKUP(Q197,DATA!$B$24:$B$25,DATA!$C$24:$C$25,"error",0,1)/1000)</f>
        <v>0</v>
      </c>
      <c r="AI197" s="47">
        <f>IF(ISBLANK($D197),"",X197*_xlfn.XLOOKUP(Q197,DATA!$B$24:$B$25,DATA!$C$24:$C$25,"error",0,1)/1000)</f>
        <v>9.1450629873553818E-2</v>
      </c>
      <c r="AJ197" s="47">
        <f>IF(ISBLANK($D197),"",Z197*_xlfn.XLOOKUP(Q197,DATA!$B$24:$B$25,DATA!$C$24:$C$25,"error",0,1)/1000)</f>
        <v>0</v>
      </c>
      <c r="AK197" s="47">
        <f>IF(ISBLANK($D197),"",AB197*_xlfn.XLOOKUP(Q197,DATA!$B$24:$B$25,DATA!$C$24:$C$25,"error",0,1)/1000)</f>
        <v>0</v>
      </c>
      <c r="AL197" s="47">
        <f t="shared" si="155"/>
        <v>9.1450629873553818E-2</v>
      </c>
      <c r="AM197" s="47">
        <f t="shared" si="156"/>
        <v>7.051881425259138</v>
      </c>
      <c r="AN197" s="47">
        <f t="shared" ref="AN197:AN260" si="175">IF(ISBLANK($D197),"",$S197*0.0135790158248428/1000)</f>
        <v>0.72405709891716608</v>
      </c>
      <c r="AO197" s="47">
        <f t="shared" ref="AO197:AO260" si="176">IF(ISBLANK($D197),"",$V197*0.0135790158248428/1000)</f>
        <v>0</v>
      </c>
      <c r="AP197" s="47">
        <f t="shared" ref="AP197:AP260" si="177">IF(ISBLANK($D197),"",$X197*0.0135790158248428/1000)</f>
        <v>9.2695505751850295E-3</v>
      </c>
      <c r="AQ197" s="47">
        <f t="shared" ref="AQ197:AQ260" si="178">IF(ISBLANK($D197),"",$Z197*0.0135790158248428/1000)</f>
        <v>0</v>
      </c>
      <c r="AR197" s="47">
        <f t="shared" ref="AR197:AR260" si="179">IF(ISBLANK($D197),"",$AB197*0.0135790158248428/1000)</f>
        <v>0</v>
      </c>
      <c r="AS197" s="47">
        <f t="shared" ref="AS197:AS260" si="180">IF(ISBLANK($D197),"",$AC197*0.0135790158248428/1000)</f>
        <v>9.2695505751850295E-3</v>
      </c>
      <c r="AT197" s="47">
        <f t="shared" ref="AT197:AT260" si="181">IF(ISBLANK($D197),"",AN197-AS197)</f>
        <v>0.71478754834198099</v>
      </c>
      <c r="AU197" s="47">
        <f t="shared" ref="AU197:AU260" si="182">IF(ISBLANK($D197),"",$S197*0.000738514285714286/1000)</f>
        <v>3.9378885636533932E-2</v>
      </c>
      <c r="AV197" s="47">
        <f t="shared" ref="AV197:AV260" si="183">IF(ISBLANK($D197),"",$V197*0.000738514285714286/1000)</f>
        <v>0</v>
      </c>
      <c r="AW197" s="47">
        <f t="shared" ref="AW197:AW260" si="184">IF(ISBLANK($D197),"",$X197*0.000738514285714286/1000)</f>
        <v>5.0413782635123125E-4</v>
      </c>
      <c r="AX197" s="47">
        <f t="shared" ref="AX197:AX260" si="185">IF(ISBLANK($D197),"",$Z197*0.000738514285714286/1000)</f>
        <v>0</v>
      </c>
      <c r="AY197" s="47">
        <f t="shared" ref="AY197:AY260" si="186">IF(ISBLANK($D197),"",$AB197*0.000738514285714286/1000)</f>
        <v>0</v>
      </c>
      <c r="AZ197" s="47">
        <f t="shared" ref="AZ197:AZ260" si="187">IF(ISBLANK($D197),"",$AC197*0.000738514285714286/1000)</f>
        <v>5.0413782635123125E-4</v>
      </c>
      <c r="BA197" s="47">
        <f t="shared" ref="BA197:BA260" si="188">IF(ISBLANK($D197),"",AU197-AZ197)</f>
        <v>3.88747478101827E-2</v>
      </c>
      <c r="BB197" s="23">
        <f>IF(V197&gt;0,J197*DATA!$C$4,0)</f>
        <v>0</v>
      </c>
      <c r="BC197" s="23">
        <f>IF(X197&gt;0,N197*_xlfn.XLOOKUP(Burgas!O197,DATA!$B$5:$B$6,DATA!$C$5:$C$6,"error",0,1),0)</f>
        <v>10891.44</v>
      </c>
      <c r="BD197" s="23" t="str">
        <f>IF(Z197&gt;0,(L197-M197)*DATA!$C$7,"0,00 ")</f>
        <v xml:space="preserve">0,00 </v>
      </c>
      <c r="BE197" s="23">
        <f>IF(G197="basement",D197*DATA!$C$8,IF(G197="ground",0,"error"))</f>
        <v>0</v>
      </c>
      <c r="BF197" s="23">
        <f t="shared" ref="BF197:BF260" si="189">BB197+BC197+BD197+BE197</f>
        <v>10891.44</v>
      </c>
      <c r="BG197" s="23">
        <v>0.25</v>
      </c>
      <c r="BH197" s="23">
        <v>1.1000000000000001</v>
      </c>
      <c r="BI197" s="23">
        <f t="shared" ref="BI197:BI260" si="190">IF(G197="ground",0.57,IF(G197="basement",0.85,"error"))</f>
        <v>0.56999999999999995</v>
      </c>
      <c r="BJ197" s="23">
        <v>0.22</v>
      </c>
      <c r="BK197" s="23">
        <f t="shared" ref="BK197:BK260" si="191">IF(K197="N",1/((1/BG197)+0.15/0.038),BG197)</f>
        <v>0.25</v>
      </c>
      <c r="BL197" s="23">
        <f t="shared" ref="BL197:BL260" si="192">IF(O197="sloped",1/(1/BJ197+0.15/0.04),IF(O197="flat",1/(1/BJ197+0.15/0.034),"error"))</f>
        <v>0.12054794520547943</v>
      </c>
      <c r="BM197" s="5">
        <v>1.1000000000000001</v>
      </c>
      <c r="BN197" s="5">
        <f t="shared" ref="BN197:BN260" si="193">IF(BI197=0.85,1/(1/BI197+0.05/0.038),BI197)</f>
        <v>0.56999999999999995</v>
      </c>
      <c r="BO197" s="50"/>
      <c r="BP197" s="48">
        <f t="shared" si="157"/>
        <v>5510.55</v>
      </c>
      <c r="BQ197" s="51">
        <f t="shared" si="158"/>
        <v>8</v>
      </c>
      <c r="BR197" s="47">
        <f t="shared" ref="BR197:BR260" si="194">0.32*BP197</f>
        <v>1763.3760000000002</v>
      </c>
      <c r="BS197" s="46">
        <f t="shared" si="159"/>
        <v>25.5</v>
      </c>
      <c r="BT197" s="46">
        <f t="shared" ref="BT197:BT260" si="195">IF(BQ197&lt;=3,0.76*BP197,0.8*BP197)</f>
        <v>4408.4400000000005</v>
      </c>
      <c r="BU197" s="46">
        <f t="shared" si="160"/>
        <v>46.270188825000005</v>
      </c>
      <c r="BV197" s="46">
        <f t="shared" si="161"/>
        <v>46.270188825000005</v>
      </c>
      <c r="BW197" s="46">
        <f t="shared" si="162"/>
        <v>45.677826902054804</v>
      </c>
      <c r="BX197" s="46">
        <f t="shared" si="163"/>
        <v>46.270188825000005</v>
      </c>
      <c r="BY197" s="46">
        <f t="shared" si="164"/>
        <v>46.270188825000005</v>
      </c>
      <c r="BZ197" s="46">
        <f t="shared" si="146"/>
        <v>53321.765601930012</v>
      </c>
      <c r="CA197" s="46">
        <f t="shared" si="146"/>
        <v>53321.765601930012</v>
      </c>
      <c r="CB197" s="46">
        <f t="shared" si="146"/>
        <v>52639.127721927958</v>
      </c>
      <c r="CC197" s="46">
        <f t="shared" si="146"/>
        <v>53321.765601930012</v>
      </c>
      <c r="CD197" s="46">
        <f t="shared" si="146"/>
        <v>53321.765601930012</v>
      </c>
    </row>
    <row r="198" spans="1:82" s="54" customFormat="1" ht="15" customHeight="1" x14ac:dyDescent="0.35">
      <c r="A198" s="39">
        <v>195</v>
      </c>
      <c r="B198" s="40" t="s">
        <v>125</v>
      </c>
      <c r="C198" s="40" t="s">
        <v>320</v>
      </c>
      <c r="D198" s="41">
        <v>156.19999999999999</v>
      </c>
      <c r="E198" s="41">
        <f t="shared" si="165"/>
        <v>499.84</v>
      </c>
      <c r="F198" s="41">
        <v>50.4</v>
      </c>
      <c r="G198" s="42" t="s">
        <v>119</v>
      </c>
      <c r="H198" s="43">
        <v>4</v>
      </c>
      <c r="I198" s="44">
        <v>14.5</v>
      </c>
      <c r="J198" s="41">
        <f t="shared" si="166"/>
        <v>584.64</v>
      </c>
      <c r="K198" s="42" t="s">
        <v>120</v>
      </c>
      <c r="L198" s="44">
        <v>146.16</v>
      </c>
      <c r="M198" s="44">
        <v>116.9</v>
      </c>
      <c r="N198" s="41">
        <v>164.01</v>
      </c>
      <c r="O198" s="45" t="s">
        <v>69</v>
      </c>
      <c r="P198" s="45" t="s">
        <v>120</v>
      </c>
      <c r="Q198" s="45" t="s">
        <v>122</v>
      </c>
      <c r="R198" s="45" t="s">
        <v>864</v>
      </c>
      <c r="S198" s="46">
        <f t="shared" si="167"/>
        <v>59302.38343015001</v>
      </c>
      <c r="T198" s="46">
        <f t="shared" si="150"/>
        <v>118.64273253471113</v>
      </c>
      <c r="U198" s="47">
        <f t="shared" si="168"/>
        <v>36953.160636845387</v>
      </c>
      <c r="V198" s="47">
        <f t="shared" si="151"/>
        <v>22349.222793304623</v>
      </c>
      <c r="W198" s="47">
        <f t="shared" si="169"/>
        <v>48929.523222501288</v>
      </c>
      <c r="X198" s="47">
        <f t="shared" si="152"/>
        <v>10372.860207648722</v>
      </c>
      <c r="Y198" s="48">
        <f t="shared" si="170"/>
        <v>57753.406577649999</v>
      </c>
      <c r="Z198" s="47">
        <f t="shared" si="153"/>
        <v>1548.9768525000109</v>
      </c>
      <c r="AA198" s="48">
        <f t="shared" si="171"/>
        <v>57860.485644106528</v>
      </c>
      <c r="AB198" s="47">
        <f t="shared" si="154"/>
        <v>1441.8977860434825</v>
      </c>
      <c r="AC198" s="47">
        <f t="shared" si="172"/>
        <v>35712.957639496839</v>
      </c>
      <c r="AD198" s="47">
        <f t="shared" si="173"/>
        <v>23589.425790653171</v>
      </c>
      <c r="AE198" s="47">
        <f t="shared" si="149"/>
        <v>47.193953646473219</v>
      </c>
      <c r="AF198" s="49">
        <f t="shared" si="174"/>
        <v>0.60221791391507484</v>
      </c>
      <c r="AG198" s="47">
        <f>IF(ISBLANK($D198),"",S198*_xlfn.XLOOKUP(Q198,DATA!$B$24:$B$25,DATA!$C$24:$C$25,"error",0,1)/1000)</f>
        <v>7.9445346889831301</v>
      </c>
      <c r="AH198" s="47">
        <f>IF(ISBLANK($D198),"",V198*_xlfn.XLOOKUP(Q198,DATA!$B$24:$B$25,DATA!$C$24:$C$25,"error",0,1)/1000)</f>
        <v>2.9940478861588291</v>
      </c>
      <c r="AI198" s="47">
        <f>IF(ISBLANK($D198),"",X198*_xlfn.XLOOKUP(Q198,DATA!$B$24:$B$25,DATA!$C$24:$C$25,"error",0,1)/1000)</f>
        <v>1.3896161162005014</v>
      </c>
      <c r="AJ198" s="47">
        <f>IF(ISBLANK($D198),"",Z198*_xlfn.XLOOKUP(Q198,DATA!$B$24:$B$25,DATA!$C$24:$C$25,"error",0,1)/1000)</f>
        <v>0.20751105816198578</v>
      </c>
      <c r="AK198" s="47">
        <f>IF(ISBLANK($D198),"",AB198*_xlfn.XLOOKUP(Q198,DATA!$B$24:$B$25,DATA!$C$24:$C$25,"error",0,1)/1000)</f>
        <v>0.19316604690405179</v>
      </c>
      <c r="AL198" s="47">
        <f t="shared" si="155"/>
        <v>4.7843411074253677</v>
      </c>
      <c r="AM198" s="47">
        <f t="shared" si="156"/>
        <v>3.1601935815577624</v>
      </c>
      <c r="AN198" s="47">
        <f t="shared" si="175"/>
        <v>0.80526800304890245</v>
      </c>
      <c r="AO198" s="47">
        <f t="shared" si="176"/>
        <v>0.30348044998322088</v>
      </c>
      <c r="AP198" s="47">
        <f t="shared" si="177"/>
        <v>0.14085323290854415</v>
      </c>
      <c r="AQ198" s="47">
        <f t="shared" si="178"/>
        <v>2.1033581192412838E-2</v>
      </c>
      <c r="AR198" s="47">
        <f t="shared" si="179"/>
        <v>1.9579552854490246E-2</v>
      </c>
      <c r="AS198" s="47">
        <f t="shared" si="180"/>
        <v>0.48494681693866815</v>
      </c>
      <c r="AT198" s="47">
        <f t="shared" si="181"/>
        <v>0.3203211861102343</v>
      </c>
      <c r="AU198" s="47">
        <f t="shared" si="182"/>
        <v>4.3795657340071945E-2</v>
      </c>
      <c r="AV198" s="47">
        <f t="shared" si="183"/>
        <v>1.6505220307466803E-2</v>
      </c>
      <c r="AW198" s="47">
        <f t="shared" si="184"/>
        <v>7.6605054470658364E-3</v>
      </c>
      <c r="AX198" s="47">
        <f t="shared" si="185"/>
        <v>1.1439415338120084E-3</v>
      </c>
      <c r="AY198" s="47">
        <f t="shared" si="186"/>
        <v>1.0648621135329129E-3</v>
      </c>
      <c r="AZ198" s="47">
        <f t="shared" si="187"/>
        <v>2.6374529401877563E-2</v>
      </c>
      <c r="BA198" s="47">
        <f t="shared" si="188"/>
        <v>1.7421127938194381E-2</v>
      </c>
      <c r="BB198" s="23">
        <f>IF(V198&gt;0,J198*DATA!$C$4,0)</f>
        <v>38001.599999999999</v>
      </c>
      <c r="BC198" s="23">
        <f>IF(X198&gt;0,N198*_xlfn.XLOOKUP(Burgas!O198,DATA!$B$5:$B$6,DATA!$C$5:$C$6,"error",0,1),0)</f>
        <v>7872.48</v>
      </c>
      <c r="BD198" s="23">
        <f>IF(Z198&gt;0,(L198-M198)*DATA!$C$7,"0,00 ")</f>
        <v>4388.9999999999982</v>
      </c>
      <c r="BE198" s="23">
        <f>IF(G198="basement",D198*DATA!$C$8,IF(G198="ground",0,"error"))</f>
        <v>6248</v>
      </c>
      <c r="BF198" s="23">
        <f t="shared" si="189"/>
        <v>56511.08</v>
      </c>
      <c r="BG198" s="23">
        <v>1.48</v>
      </c>
      <c r="BH198" s="23">
        <v>1.4503352490421455</v>
      </c>
      <c r="BI198" s="23">
        <f t="shared" si="190"/>
        <v>0.85</v>
      </c>
      <c r="BJ198" s="23">
        <v>2.33</v>
      </c>
      <c r="BK198" s="23">
        <f t="shared" si="191"/>
        <v>0.21630769230769231</v>
      </c>
      <c r="BL198" s="23">
        <f t="shared" si="192"/>
        <v>0.23928112965340181</v>
      </c>
      <c r="BM198" s="5">
        <v>1.1000000000000001</v>
      </c>
      <c r="BN198" s="5">
        <f t="shared" si="193"/>
        <v>0.40124223602484466</v>
      </c>
      <c r="BO198" s="50"/>
      <c r="BP198" s="48">
        <f t="shared" si="157"/>
        <v>2264.8999999999996</v>
      </c>
      <c r="BQ198" s="51">
        <f t="shared" si="158"/>
        <v>4</v>
      </c>
      <c r="BR198" s="47">
        <f t="shared" si="194"/>
        <v>724.76799999999992</v>
      </c>
      <c r="BS198" s="46">
        <f t="shared" si="159"/>
        <v>14.5</v>
      </c>
      <c r="BT198" s="46">
        <f t="shared" si="195"/>
        <v>1811.9199999999998</v>
      </c>
      <c r="BU198" s="46">
        <f t="shared" si="160"/>
        <v>51.459895375000002</v>
      </c>
      <c r="BV198" s="46">
        <f t="shared" si="161"/>
        <v>32.066262267307692</v>
      </c>
      <c r="BW198" s="46">
        <f t="shared" si="162"/>
        <v>42.458801824454426</v>
      </c>
      <c r="BX198" s="46">
        <f t="shared" si="163"/>
        <v>50.115764124999998</v>
      </c>
      <c r="BY198" s="46">
        <f t="shared" si="164"/>
        <v>50.208682440217395</v>
      </c>
      <c r="BZ198" s="46">
        <f t="shared" si="146"/>
        <v>59302.38343015001</v>
      </c>
      <c r="CA198" s="46">
        <f t="shared" si="146"/>
        <v>36953.160636845387</v>
      </c>
      <c r="CB198" s="46">
        <f t="shared" si="146"/>
        <v>48929.523222501288</v>
      </c>
      <c r="CC198" s="46">
        <f t="shared" si="146"/>
        <v>57753.406577649999</v>
      </c>
      <c r="CD198" s="46">
        <f t="shared" si="146"/>
        <v>57860.485644106528</v>
      </c>
    </row>
    <row r="199" spans="1:82" s="54" customFormat="1" ht="15" customHeight="1" x14ac:dyDescent="0.35">
      <c r="A199" s="39">
        <v>196</v>
      </c>
      <c r="B199" s="40" t="s">
        <v>125</v>
      </c>
      <c r="C199" s="40" t="s">
        <v>321</v>
      </c>
      <c r="D199" s="41">
        <v>368.2</v>
      </c>
      <c r="E199" s="41">
        <f t="shared" si="165"/>
        <v>2061.92</v>
      </c>
      <c r="F199" s="41">
        <v>80.599999999999994</v>
      </c>
      <c r="G199" s="42" t="s">
        <v>119</v>
      </c>
      <c r="H199" s="43">
        <v>7</v>
      </c>
      <c r="I199" s="44">
        <v>22.25</v>
      </c>
      <c r="J199" s="41">
        <f t="shared" si="166"/>
        <v>1434.6799999999998</v>
      </c>
      <c r="K199" s="42" t="s">
        <v>120</v>
      </c>
      <c r="L199" s="44">
        <v>358.67</v>
      </c>
      <c r="M199" s="44">
        <v>358.67</v>
      </c>
      <c r="N199" s="41">
        <v>386.61</v>
      </c>
      <c r="O199" s="45" t="s">
        <v>69</v>
      </c>
      <c r="P199" s="45" t="s">
        <v>120</v>
      </c>
      <c r="Q199" s="45" t="s">
        <v>122</v>
      </c>
      <c r="R199" s="45" t="s">
        <v>864</v>
      </c>
      <c r="S199" s="46">
        <f t="shared" si="167"/>
        <v>154793.27766595001</v>
      </c>
      <c r="T199" s="46">
        <f t="shared" si="150"/>
        <v>75.072397409186578</v>
      </c>
      <c r="U199" s="47">
        <f t="shared" si="168"/>
        <v>99949.300248910004</v>
      </c>
      <c r="V199" s="47">
        <f t="shared" si="151"/>
        <v>54843.977417040005</v>
      </c>
      <c r="W199" s="47">
        <f t="shared" si="169"/>
        <v>130342.01563998165</v>
      </c>
      <c r="X199" s="47">
        <f t="shared" si="152"/>
        <v>24451.262025968361</v>
      </c>
      <c r="Y199" s="48">
        <f t="shared" si="170"/>
        <v>154793.27766595001</v>
      </c>
      <c r="Z199" s="47">
        <f t="shared" si="153"/>
        <v>0</v>
      </c>
      <c r="AA199" s="48">
        <f t="shared" si="171"/>
        <v>151394.38672599348</v>
      </c>
      <c r="AB199" s="47">
        <f t="shared" si="154"/>
        <v>3398.8909399565309</v>
      </c>
      <c r="AC199" s="47">
        <f t="shared" si="172"/>
        <v>82694.130382964897</v>
      </c>
      <c r="AD199" s="47">
        <f t="shared" si="173"/>
        <v>72099.147282985112</v>
      </c>
      <c r="AE199" s="47">
        <f t="shared" si="149"/>
        <v>34.966995461989363</v>
      </c>
      <c r="AF199" s="49">
        <f t="shared" si="174"/>
        <v>0.53422300780672205</v>
      </c>
      <c r="AG199" s="47">
        <f>IF(ISBLANK($D199),"",S199*_xlfn.XLOOKUP(Q199,DATA!$B$24:$B$25,DATA!$C$24:$C$25,"error",0,1)/1000)</f>
        <v>20.73711869417567</v>
      </c>
      <c r="AH199" s="47">
        <f>IF(ISBLANK($D199),"",V199*_xlfn.XLOOKUP(Q199,DATA!$B$24:$B$25,DATA!$C$24:$C$25,"error",0,1)/1000)</f>
        <v>7.3472574940379518</v>
      </c>
      <c r="AI199" s="47">
        <f>IF(ISBLANK($D199),"",X199*_xlfn.XLOOKUP(Q199,DATA!$B$24:$B$25,DATA!$C$24:$C$25,"error",0,1)/1000)</f>
        <v>3.2756507937581585</v>
      </c>
      <c r="AJ199" s="47">
        <f>IF(ISBLANK($D199),"",Z199*_xlfn.XLOOKUP(Q199,DATA!$B$24:$B$25,DATA!$C$24:$C$25,"error",0,1)/1000)</f>
        <v>0</v>
      </c>
      <c r="AK199" s="47">
        <f>IF(ISBLANK($D199),"",AB199*_xlfn.XLOOKUP(Q199,DATA!$B$24:$B$25,DATA!$C$24:$C$25,"error",0,1)/1000)</f>
        <v>0.45533763425142038</v>
      </c>
      <c r="AL199" s="47">
        <f t="shared" si="155"/>
        <v>11.078245922047532</v>
      </c>
      <c r="AM199" s="47">
        <f t="shared" si="156"/>
        <v>9.658872772128138</v>
      </c>
      <c r="AN199" s="47">
        <f t="shared" si="175"/>
        <v>2.1019403670052208</v>
      </c>
      <c r="AO199" s="47">
        <f t="shared" si="176"/>
        <v>0.74472723724330736</v>
      </c>
      <c r="AP199" s="47">
        <f t="shared" si="177"/>
        <v>0.33202407398800221</v>
      </c>
      <c r="AQ199" s="47">
        <f t="shared" si="178"/>
        <v>0</v>
      </c>
      <c r="AR199" s="47">
        <f t="shared" si="179"/>
        <v>4.6153593860584548E-2</v>
      </c>
      <c r="AS199" s="47">
        <f t="shared" si="180"/>
        <v>1.122904905091894</v>
      </c>
      <c r="AT199" s="47">
        <f t="shared" si="181"/>
        <v>0.9790354619133268</v>
      </c>
      <c r="AU199" s="47">
        <f t="shared" si="182"/>
        <v>0.11431704688884221</v>
      </c>
      <c r="AV199" s="47">
        <f t="shared" si="183"/>
        <v>4.0503060807875732E-2</v>
      </c>
      <c r="AW199" s="47">
        <f t="shared" si="184"/>
        <v>1.8057606309920871E-2</v>
      </c>
      <c r="AX199" s="47">
        <f t="shared" si="185"/>
        <v>0</v>
      </c>
      <c r="AY199" s="47">
        <f t="shared" si="186"/>
        <v>2.5101295147427556E-3</v>
      </c>
      <c r="AZ199" s="47">
        <f t="shared" si="187"/>
        <v>6.1070796632539358E-2</v>
      </c>
      <c r="BA199" s="47">
        <f t="shared" si="188"/>
        <v>5.3246250256302856E-2</v>
      </c>
      <c r="BB199" s="23">
        <f>IF(V199&gt;0,J199*DATA!$C$4,0)</f>
        <v>93254.199999999983</v>
      </c>
      <c r="BC199" s="23">
        <f>IF(X199&gt;0,N199*_xlfn.XLOOKUP(Burgas!O199,DATA!$B$5:$B$6,DATA!$C$5:$C$6,"error",0,1),0)</f>
        <v>18557.28</v>
      </c>
      <c r="BD199" s="23" t="str">
        <f>IF(Z199&gt;0,(L199-M199)*DATA!$C$7,"0,00 ")</f>
        <v xml:space="preserve">0,00 </v>
      </c>
      <c r="BE199" s="23">
        <f>IF(G199="basement",D199*DATA!$C$8,IF(G199="ground",0,"error"))</f>
        <v>14728</v>
      </c>
      <c r="BF199" s="23">
        <f t="shared" si="189"/>
        <v>126539.47999999998</v>
      </c>
      <c r="BG199" s="23">
        <v>1.48</v>
      </c>
      <c r="BH199" s="23">
        <v>1.1000000000000001</v>
      </c>
      <c r="BI199" s="23">
        <f t="shared" si="190"/>
        <v>0.85</v>
      </c>
      <c r="BJ199" s="23">
        <v>2.33</v>
      </c>
      <c r="BK199" s="23">
        <f t="shared" si="191"/>
        <v>0.21630769230769231</v>
      </c>
      <c r="BL199" s="23">
        <f t="shared" si="192"/>
        <v>0.23928112965340181</v>
      </c>
      <c r="BM199" s="5">
        <v>1.1000000000000001</v>
      </c>
      <c r="BN199" s="5">
        <f t="shared" si="193"/>
        <v>0.40124223602484466</v>
      </c>
      <c r="BO199" s="50"/>
      <c r="BP199" s="48">
        <f t="shared" si="157"/>
        <v>8192.4499999999989</v>
      </c>
      <c r="BQ199" s="51">
        <f t="shared" si="158"/>
        <v>7</v>
      </c>
      <c r="BR199" s="47">
        <f t="shared" si="194"/>
        <v>2621.5839999999998</v>
      </c>
      <c r="BS199" s="46">
        <f t="shared" si="159"/>
        <v>22.25</v>
      </c>
      <c r="BT199" s="46">
        <f t="shared" si="195"/>
        <v>6553.9599999999991</v>
      </c>
      <c r="BU199" s="46">
        <f t="shared" si="160"/>
        <v>134.322524875</v>
      </c>
      <c r="BV199" s="46">
        <f t="shared" si="161"/>
        <v>86.731430274999994</v>
      </c>
      <c r="BW199" s="46">
        <f t="shared" si="162"/>
        <v>113.10483828530167</v>
      </c>
      <c r="BX199" s="46">
        <f t="shared" si="163"/>
        <v>134.322524875</v>
      </c>
      <c r="BY199" s="46">
        <f t="shared" si="164"/>
        <v>131.37312280978259</v>
      </c>
      <c r="BZ199" s="46">
        <f t="shared" si="146"/>
        <v>154793.27766595001</v>
      </c>
      <c r="CA199" s="46">
        <f t="shared" si="146"/>
        <v>99949.300248910004</v>
      </c>
      <c r="CB199" s="46">
        <f t="shared" si="146"/>
        <v>130342.01563998165</v>
      </c>
      <c r="CC199" s="46">
        <f t="shared" si="146"/>
        <v>154793.27766595001</v>
      </c>
      <c r="CD199" s="46">
        <f t="shared" si="146"/>
        <v>151394.38672599348</v>
      </c>
    </row>
    <row r="200" spans="1:82" s="54" customFormat="1" ht="15" customHeight="1" x14ac:dyDescent="0.35">
      <c r="A200" s="39">
        <v>197</v>
      </c>
      <c r="B200" s="40" t="s">
        <v>125</v>
      </c>
      <c r="C200" s="40" t="s">
        <v>322</v>
      </c>
      <c r="D200" s="41">
        <v>257.10000000000002</v>
      </c>
      <c r="E200" s="41">
        <f t="shared" si="165"/>
        <v>1234.0800000000002</v>
      </c>
      <c r="F200" s="41">
        <v>64.599999999999994</v>
      </c>
      <c r="G200" s="42" t="s">
        <v>118</v>
      </c>
      <c r="H200" s="43">
        <v>6</v>
      </c>
      <c r="I200" s="44">
        <v>20.5</v>
      </c>
      <c r="J200" s="41">
        <f t="shared" si="166"/>
        <v>1059.4000000000001</v>
      </c>
      <c r="K200" s="42" t="s">
        <v>120</v>
      </c>
      <c r="L200" s="44">
        <v>264.89999999999998</v>
      </c>
      <c r="M200" s="44">
        <v>264.89999999999998</v>
      </c>
      <c r="N200" s="41">
        <v>269.95500000000004</v>
      </c>
      <c r="O200" s="45" t="s">
        <v>69</v>
      </c>
      <c r="P200" s="45" t="s">
        <v>120</v>
      </c>
      <c r="Q200" s="45" t="s">
        <v>122</v>
      </c>
      <c r="R200" s="45" t="s">
        <v>864</v>
      </c>
      <c r="S200" s="46">
        <f t="shared" si="167"/>
        <v>107197.95601525501</v>
      </c>
      <c r="T200" s="46">
        <f t="shared" si="150"/>
        <v>86.864673291241246</v>
      </c>
      <c r="U200" s="47">
        <f t="shared" si="168"/>
        <v>66699.928806670403</v>
      </c>
      <c r="V200" s="47">
        <f t="shared" si="151"/>
        <v>40498.027208584608</v>
      </c>
      <c r="W200" s="47">
        <f t="shared" si="169"/>
        <v>90124.573432755104</v>
      </c>
      <c r="X200" s="47">
        <f t="shared" si="152"/>
        <v>17073.382582499908</v>
      </c>
      <c r="Y200" s="48">
        <f t="shared" si="170"/>
        <v>107197.95601525501</v>
      </c>
      <c r="Z200" s="47">
        <f t="shared" si="153"/>
        <v>0</v>
      </c>
      <c r="AA200" s="48">
        <f t="shared" si="171"/>
        <v>107197.95601525501</v>
      </c>
      <c r="AB200" s="47">
        <f t="shared" si="154"/>
        <v>0</v>
      </c>
      <c r="AC200" s="47">
        <f t="shared" si="172"/>
        <v>57571.409791084516</v>
      </c>
      <c r="AD200" s="47">
        <f t="shared" si="173"/>
        <v>49626.546224170495</v>
      </c>
      <c r="AE200" s="47">
        <f t="shared" si="149"/>
        <v>40.213394775193251</v>
      </c>
      <c r="AF200" s="49">
        <f t="shared" si="174"/>
        <v>0.53705697320284451</v>
      </c>
      <c r="AG200" s="47">
        <f>IF(ISBLANK($D200),"",S200*_xlfn.XLOOKUP(Q200,DATA!$B$24:$B$25,DATA!$C$24:$C$25,"error",0,1)/1000)</f>
        <v>14.360938479890823</v>
      </c>
      <c r="AH200" s="47">
        <f>IF(ISBLANK($D200),"",V200*_xlfn.XLOOKUP(Q200,DATA!$B$24:$B$25,DATA!$C$24:$C$25,"error",0,1)/1000)</f>
        <v>5.4253802863243399</v>
      </c>
      <c r="AI200" s="47">
        <f>IF(ISBLANK($D200),"",X200*_xlfn.XLOOKUP(Q200,DATA!$B$24:$B$25,DATA!$C$24:$C$25,"error",0,1)/1000)</f>
        <v>2.2872618660380843</v>
      </c>
      <c r="AJ200" s="47">
        <f>IF(ISBLANK($D200),"",Z200*_xlfn.XLOOKUP(Q200,DATA!$B$24:$B$25,DATA!$C$24:$C$25,"error",0,1)/1000)</f>
        <v>0</v>
      </c>
      <c r="AK200" s="47">
        <f>IF(ISBLANK($D200),"",AB200*_xlfn.XLOOKUP(Q200,DATA!$B$24:$B$25,DATA!$C$24:$C$25,"error",0,1)/1000)</f>
        <v>0</v>
      </c>
      <c r="AL200" s="47">
        <f t="shared" si="155"/>
        <v>7.7126421523624238</v>
      </c>
      <c r="AM200" s="47">
        <f t="shared" si="156"/>
        <v>6.6482963275283993</v>
      </c>
      <c r="AN200" s="47">
        <f t="shared" si="175"/>
        <v>1.4556427411219501</v>
      </c>
      <c r="AO200" s="47">
        <f t="shared" si="176"/>
        <v>0.54992335234028467</v>
      </c>
      <c r="AP200" s="47">
        <f t="shared" si="177"/>
        <v>0.23183973227136168</v>
      </c>
      <c r="AQ200" s="47">
        <f t="shared" si="178"/>
        <v>0</v>
      </c>
      <c r="AR200" s="47">
        <f t="shared" si="179"/>
        <v>0</v>
      </c>
      <c r="AS200" s="47">
        <f t="shared" si="180"/>
        <v>0.78176308461164634</v>
      </c>
      <c r="AT200" s="47">
        <f t="shared" si="181"/>
        <v>0.67387965651030379</v>
      </c>
      <c r="AU200" s="47">
        <f t="shared" si="182"/>
        <v>7.9167221916637498E-2</v>
      </c>
      <c r="AV200" s="47">
        <f t="shared" si="183"/>
        <v>2.9908371636785582E-2</v>
      </c>
      <c r="AW200" s="47">
        <f t="shared" si="184"/>
        <v>1.2608936942641652E-2</v>
      </c>
      <c r="AX200" s="47">
        <f t="shared" si="185"/>
        <v>0</v>
      </c>
      <c r="AY200" s="47">
        <f t="shared" si="186"/>
        <v>0</v>
      </c>
      <c r="AZ200" s="47">
        <f t="shared" si="187"/>
        <v>4.2517308579427232E-2</v>
      </c>
      <c r="BA200" s="47">
        <f t="shared" si="188"/>
        <v>3.6649913337210266E-2</v>
      </c>
      <c r="BB200" s="23">
        <f>IF(V200&gt;0,J200*DATA!$C$4,0)</f>
        <v>68861</v>
      </c>
      <c r="BC200" s="23">
        <f>IF(X200&gt;0,N200*_xlfn.XLOOKUP(Burgas!O200,DATA!$B$5:$B$6,DATA!$C$5:$C$6,"error",0,1),0)</f>
        <v>12957.840000000002</v>
      </c>
      <c r="BD200" s="23" t="str">
        <f>IF(Z200&gt;0,(L200-M200)*DATA!$C$7,"0,00 ")</f>
        <v xml:space="preserve">0,00 </v>
      </c>
      <c r="BE200" s="23">
        <f>IF(G200="basement",D200*DATA!$C$8,IF(G200="ground",0,"error"))</f>
        <v>0</v>
      </c>
      <c r="BF200" s="23">
        <f t="shared" si="189"/>
        <v>81818.84</v>
      </c>
      <c r="BG200" s="23">
        <v>1.48</v>
      </c>
      <c r="BH200" s="23">
        <v>1.1000000000000001</v>
      </c>
      <c r="BI200" s="23">
        <f t="shared" si="190"/>
        <v>0.56999999999999995</v>
      </c>
      <c r="BJ200" s="23">
        <v>2.33</v>
      </c>
      <c r="BK200" s="23">
        <f t="shared" si="191"/>
        <v>0.21630769230769231</v>
      </c>
      <c r="BL200" s="23">
        <f t="shared" si="192"/>
        <v>0.23928112965340181</v>
      </c>
      <c r="BM200" s="5">
        <v>1.1000000000000001</v>
      </c>
      <c r="BN200" s="5">
        <f t="shared" si="193"/>
        <v>0.56999999999999995</v>
      </c>
      <c r="BO200" s="50"/>
      <c r="BP200" s="48">
        <f t="shared" si="157"/>
        <v>5270.55</v>
      </c>
      <c r="BQ200" s="51">
        <f t="shared" si="158"/>
        <v>6</v>
      </c>
      <c r="BR200" s="47">
        <f t="shared" si="194"/>
        <v>1686.576</v>
      </c>
      <c r="BS200" s="46">
        <f t="shared" si="159"/>
        <v>20.5</v>
      </c>
      <c r="BT200" s="46">
        <f t="shared" si="195"/>
        <v>4216.4400000000005</v>
      </c>
      <c r="BU200" s="46">
        <f t="shared" si="160"/>
        <v>93.021482137500001</v>
      </c>
      <c r="BV200" s="46">
        <f t="shared" si="161"/>
        <v>57.879146829807709</v>
      </c>
      <c r="BW200" s="46">
        <f t="shared" si="162"/>
        <v>78.205981805584088</v>
      </c>
      <c r="BX200" s="46">
        <f t="shared" si="163"/>
        <v>93.021482137500001</v>
      </c>
      <c r="BY200" s="46">
        <f t="shared" si="164"/>
        <v>93.021482137500001</v>
      </c>
      <c r="BZ200" s="46">
        <f t="shared" si="146"/>
        <v>107197.95601525501</v>
      </c>
      <c r="CA200" s="46">
        <f t="shared" si="146"/>
        <v>66699.928806670403</v>
      </c>
      <c r="CB200" s="46">
        <f t="shared" si="146"/>
        <v>90124.573432755104</v>
      </c>
      <c r="CC200" s="46">
        <f t="shared" si="146"/>
        <v>107197.95601525501</v>
      </c>
      <c r="CD200" s="46">
        <f t="shared" si="146"/>
        <v>107197.95601525501</v>
      </c>
    </row>
    <row r="201" spans="1:82" s="54" customFormat="1" ht="15" customHeight="1" x14ac:dyDescent="0.35">
      <c r="A201" s="39">
        <v>198</v>
      </c>
      <c r="B201" s="40" t="s">
        <v>125</v>
      </c>
      <c r="C201" s="40" t="s">
        <v>323</v>
      </c>
      <c r="D201" s="41">
        <v>190.2</v>
      </c>
      <c r="E201" s="41">
        <f t="shared" si="165"/>
        <v>1065.1199999999999</v>
      </c>
      <c r="F201" s="41">
        <v>58.6</v>
      </c>
      <c r="G201" s="42" t="s">
        <v>118</v>
      </c>
      <c r="H201" s="43">
        <v>7</v>
      </c>
      <c r="I201" s="44">
        <v>22.25</v>
      </c>
      <c r="J201" s="41">
        <f t="shared" si="166"/>
        <v>1056.0500000000002</v>
      </c>
      <c r="K201" s="42" t="s">
        <v>120</v>
      </c>
      <c r="L201" s="44">
        <v>247.8</v>
      </c>
      <c r="M201" s="44">
        <v>185.9</v>
      </c>
      <c r="N201" s="41">
        <v>199.71</v>
      </c>
      <c r="O201" s="45" t="s">
        <v>69</v>
      </c>
      <c r="P201" s="45" t="s">
        <v>120</v>
      </c>
      <c r="Q201" s="45" t="s">
        <v>122</v>
      </c>
      <c r="R201" s="45" t="s">
        <v>864</v>
      </c>
      <c r="S201" s="46">
        <f t="shared" si="167"/>
        <v>98323.152354210019</v>
      </c>
      <c r="T201" s="46">
        <f t="shared" si="150"/>
        <v>92.311807452878583</v>
      </c>
      <c r="U201" s="47">
        <f t="shared" si="168"/>
        <v>57953.18668154077</v>
      </c>
      <c r="V201" s="47">
        <f t="shared" si="151"/>
        <v>40369.965672669248</v>
      </c>
      <c r="W201" s="47">
        <f t="shared" si="169"/>
        <v>85692.43525117042</v>
      </c>
      <c r="X201" s="47">
        <f t="shared" si="152"/>
        <v>12630.717103039598</v>
      </c>
      <c r="Y201" s="48">
        <f t="shared" si="170"/>
        <v>95046.266941710026</v>
      </c>
      <c r="Z201" s="47">
        <f t="shared" si="153"/>
        <v>3276.8854124999925</v>
      </c>
      <c r="AA201" s="48">
        <f t="shared" si="171"/>
        <v>98323.152354210019</v>
      </c>
      <c r="AB201" s="47">
        <f t="shared" si="154"/>
        <v>0</v>
      </c>
      <c r="AC201" s="47">
        <f t="shared" si="172"/>
        <v>56277.568188208839</v>
      </c>
      <c r="AD201" s="47">
        <f t="shared" si="173"/>
        <v>42045.584166001179</v>
      </c>
      <c r="AE201" s="47">
        <f t="shared" si="149"/>
        <v>39.474973867734327</v>
      </c>
      <c r="AF201" s="49">
        <f t="shared" si="174"/>
        <v>0.57237351367120948</v>
      </c>
      <c r="AG201" s="47">
        <f>IF(ISBLANK($D201),"",S201*_xlfn.XLOOKUP(Q201,DATA!$B$24:$B$25,DATA!$C$24:$C$25,"error",0,1)/1000)</f>
        <v>13.172011805027358</v>
      </c>
      <c r="AH201" s="47">
        <f>IF(ISBLANK($D201),"",V201*_xlfn.XLOOKUP(Q201,DATA!$B$24:$B$25,DATA!$C$24:$C$25,"error",0,1)/1000)</f>
        <v>5.4082243263855228</v>
      </c>
      <c r="AI201" s="47">
        <f>IF(ISBLANK($D201),"",X201*_xlfn.XLOOKUP(Q201,DATA!$B$24:$B$25,DATA!$C$24:$C$25,"error",0,1)/1000)</f>
        <v>1.6920933758088035</v>
      </c>
      <c r="AJ201" s="47">
        <f>IF(ISBLANK($D201),"",Z201*_xlfn.XLOOKUP(Q201,DATA!$B$24:$B$25,DATA!$C$24:$C$25,"error",0,1)/1000)</f>
        <v>0.43899297676783322</v>
      </c>
      <c r="AK201" s="47">
        <f>IF(ISBLANK($D201),"",AB201*_xlfn.XLOOKUP(Q201,DATA!$B$24:$B$25,DATA!$C$24:$C$25,"error",0,1)/1000)</f>
        <v>0</v>
      </c>
      <c r="AL201" s="47">
        <f t="shared" si="155"/>
        <v>7.5393106789621598</v>
      </c>
      <c r="AM201" s="47">
        <f t="shared" si="156"/>
        <v>5.6327011260651982</v>
      </c>
      <c r="AN201" s="47">
        <f t="shared" si="175"/>
        <v>1.3351316417662473</v>
      </c>
      <c r="AO201" s="47">
        <f t="shared" si="176"/>
        <v>0.54818440271753632</v>
      </c>
      <c r="AP201" s="47">
        <f t="shared" si="177"/>
        <v>0.1715127074212873</v>
      </c>
      <c r="AQ201" s="47">
        <f t="shared" si="178"/>
        <v>4.4496878872533924E-2</v>
      </c>
      <c r="AR201" s="47">
        <f t="shared" si="179"/>
        <v>0</v>
      </c>
      <c r="AS201" s="47">
        <f t="shared" si="180"/>
        <v>0.76419398901135749</v>
      </c>
      <c r="AT201" s="47">
        <f t="shared" si="181"/>
        <v>0.57093765275488984</v>
      </c>
      <c r="AU201" s="47">
        <f t="shared" si="182"/>
        <v>7.2613052630046332E-2</v>
      </c>
      <c r="AV201" s="47">
        <f t="shared" si="183"/>
        <v>2.9813796363061577E-2</v>
      </c>
      <c r="AW201" s="47">
        <f t="shared" si="184"/>
        <v>9.327965019410505E-3</v>
      </c>
      <c r="AX201" s="47">
        <f t="shared" si="185"/>
        <v>2.4200266897799953E-3</v>
      </c>
      <c r="AY201" s="47">
        <f t="shared" si="186"/>
        <v>0</v>
      </c>
      <c r="AZ201" s="47">
        <f t="shared" si="187"/>
        <v>4.1561788072252075E-2</v>
      </c>
      <c r="BA201" s="47">
        <f t="shared" si="188"/>
        <v>3.1051264557794257E-2</v>
      </c>
      <c r="BB201" s="23">
        <f>IF(V201&gt;0,J201*DATA!$C$4,0)</f>
        <v>68643.250000000015</v>
      </c>
      <c r="BC201" s="23">
        <f>IF(X201&gt;0,N201*_xlfn.XLOOKUP(Burgas!O201,DATA!$B$5:$B$6,DATA!$C$5:$C$6,"error",0,1),0)</f>
        <v>9586.08</v>
      </c>
      <c r="BD201" s="23">
        <f>IF(Z201&gt;0,(L201-M201)*DATA!$C$7,"0,00 ")</f>
        <v>9285</v>
      </c>
      <c r="BE201" s="23">
        <f>IF(G201="basement",D201*DATA!$C$8,IF(G201="ground",0,"error"))</f>
        <v>0</v>
      </c>
      <c r="BF201" s="23">
        <f t="shared" si="189"/>
        <v>87514.330000000016</v>
      </c>
      <c r="BG201" s="23">
        <v>1.48</v>
      </c>
      <c r="BH201" s="23">
        <v>1.5371468926553673</v>
      </c>
      <c r="BI201" s="23">
        <f t="shared" si="190"/>
        <v>0.56999999999999995</v>
      </c>
      <c r="BJ201" s="23">
        <v>2.33</v>
      </c>
      <c r="BK201" s="23">
        <f t="shared" si="191"/>
        <v>0.21630769230769231</v>
      </c>
      <c r="BL201" s="23">
        <f t="shared" si="192"/>
        <v>0.23928112965340181</v>
      </c>
      <c r="BM201" s="5">
        <v>1.1000000000000001</v>
      </c>
      <c r="BN201" s="5">
        <f t="shared" si="193"/>
        <v>0.56999999999999995</v>
      </c>
      <c r="BO201" s="50"/>
      <c r="BP201" s="48">
        <f t="shared" si="157"/>
        <v>4231.95</v>
      </c>
      <c r="BQ201" s="51">
        <f t="shared" si="158"/>
        <v>7</v>
      </c>
      <c r="BR201" s="47">
        <f t="shared" si="194"/>
        <v>1354.2239999999999</v>
      </c>
      <c r="BS201" s="46">
        <f t="shared" si="159"/>
        <v>22.25</v>
      </c>
      <c r="BT201" s="46">
        <f t="shared" si="195"/>
        <v>3385.56</v>
      </c>
      <c r="BU201" s="46">
        <f t="shared" si="160"/>
        <v>85.320333525000009</v>
      </c>
      <c r="BV201" s="46">
        <f t="shared" si="161"/>
        <v>50.289124159615383</v>
      </c>
      <c r="BW201" s="46">
        <f t="shared" si="162"/>
        <v>74.359975053080888</v>
      </c>
      <c r="BX201" s="46">
        <f t="shared" si="163"/>
        <v>82.476802275000011</v>
      </c>
      <c r="BY201" s="46">
        <f t="shared" si="164"/>
        <v>85.320333525000009</v>
      </c>
      <c r="BZ201" s="46">
        <f t="shared" si="146"/>
        <v>98323.152354210019</v>
      </c>
      <c r="CA201" s="46">
        <f t="shared" si="146"/>
        <v>57953.18668154077</v>
      </c>
      <c r="CB201" s="46">
        <f t="shared" si="146"/>
        <v>85692.43525117042</v>
      </c>
      <c r="CC201" s="46">
        <f t="shared" si="146"/>
        <v>95046.266941710026</v>
      </c>
      <c r="CD201" s="46">
        <f t="shared" si="146"/>
        <v>98323.152354210019</v>
      </c>
    </row>
    <row r="202" spans="1:82" s="54" customFormat="1" ht="15" customHeight="1" x14ac:dyDescent="0.35">
      <c r="A202" s="39">
        <v>199</v>
      </c>
      <c r="B202" s="40" t="s">
        <v>125</v>
      </c>
      <c r="C202" s="40" t="s">
        <v>324</v>
      </c>
      <c r="D202" s="41">
        <v>191.6</v>
      </c>
      <c r="E202" s="41">
        <f t="shared" si="165"/>
        <v>766.4</v>
      </c>
      <c r="F202" s="41">
        <v>55.4</v>
      </c>
      <c r="G202" s="42" t="s">
        <v>118</v>
      </c>
      <c r="H202" s="43">
        <v>5</v>
      </c>
      <c r="I202" s="44">
        <v>17.5</v>
      </c>
      <c r="J202" s="41">
        <f t="shared" si="166"/>
        <v>775.6</v>
      </c>
      <c r="K202" s="42" t="s">
        <v>120</v>
      </c>
      <c r="L202" s="44">
        <v>193.9</v>
      </c>
      <c r="M202" s="44">
        <v>87.3</v>
      </c>
      <c r="N202" s="41">
        <v>201.18</v>
      </c>
      <c r="O202" s="45" t="s">
        <v>69</v>
      </c>
      <c r="P202" s="45" t="s">
        <v>120</v>
      </c>
      <c r="Q202" s="45" t="s">
        <v>122</v>
      </c>
      <c r="R202" s="45" t="s">
        <v>864</v>
      </c>
      <c r="S202" s="46">
        <f t="shared" si="167"/>
        <v>81638.604232779995</v>
      </c>
      <c r="T202" s="46">
        <f t="shared" si="150"/>
        <v>106.5221871513309</v>
      </c>
      <c r="U202" s="47">
        <f t="shared" si="168"/>
        <v>51989.491619056927</v>
      </c>
      <c r="V202" s="47">
        <f t="shared" si="151"/>
        <v>29649.112613723068</v>
      </c>
      <c r="W202" s="47">
        <f t="shared" si="169"/>
        <v>68914.916551694885</v>
      </c>
      <c r="X202" s="47">
        <f t="shared" si="152"/>
        <v>12723.68768108511</v>
      </c>
      <c r="Y202" s="48">
        <f t="shared" si="170"/>
        <v>75995.373457780006</v>
      </c>
      <c r="Z202" s="47">
        <f t="shared" si="153"/>
        <v>5643.2307749999891</v>
      </c>
      <c r="AA202" s="48">
        <f t="shared" si="171"/>
        <v>81638.604232779995</v>
      </c>
      <c r="AB202" s="47">
        <f t="shared" si="154"/>
        <v>0</v>
      </c>
      <c r="AC202" s="47">
        <f t="shared" si="172"/>
        <v>48016.031069808167</v>
      </c>
      <c r="AD202" s="47">
        <f t="shared" si="173"/>
        <v>33622.573162971828</v>
      </c>
      <c r="AE202" s="47">
        <f t="shared" si="149"/>
        <v>43.870789617656357</v>
      </c>
      <c r="AF202" s="49">
        <f t="shared" si="174"/>
        <v>0.58815350312577364</v>
      </c>
      <c r="AG202" s="47">
        <f>IF(ISBLANK($D202),"",S202*_xlfn.XLOOKUP(Q202,DATA!$B$24:$B$25,DATA!$C$24:$C$25,"error",0,1)/1000)</f>
        <v>10.936840743533079</v>
      </c>
      <c r="AH202" s="47">
        <f>IF(ISBLANK($D202),"",V202*_xlfn.XLOOKUP(Q202,DATA!$B$24:$B$25,DATA!$C$24:$C$25,"error",0,1)/1000)</f>
        <v>3.9719888144923137</v>
      </c>
      <c r="AI202" s="47">
        <f>IF(ISBLANK($D202),"",X202*_xlfn.XLOOKUP(Q202,DATA!$B$24:$B$25,DATA!$C$24:$C$25,"error",0,1)/1000)</f>
        <v>1.7045483217926756</v>
      </c>
      <c r="AJ202" s="47">
        <f>IF(ISBLANK($D202),"",Z202*_xlfn.XLOOKUP(Q202,DATA!$B$24:$B$25,DATA!$C$24:$C$25,"error",0,1)/1000)</f>
        <v>0.7560040601526824</v>
      </c>
      <c r="AK202" s="47">
        <f>IF(ISBLANK($D202),"",AB202*_xlfn.XLOOKUP(Q202,DATA!$B$24:$B$25,DATA!$C$24:$C$25,"error",0,1)/1000)</f>
        <v>0</v>
      </c>
      <c r="AL202" s="47">
        <f t="shared" si="155"/>
        <v>6.432541196437672</v>
      </c>
      <c r="AM202" s="47">
        <f t="shared" si="156"/>
        <v>4.5042995470954068</v>
      </c>
      <c r="AN202" s="47">
        <f t="shared" si="175"/>
        <v>1.108571898794998</v>
      </c>
      <c r="AO202" s="47">
        <f t="shared" si="176"/>
        <v>0.40260576937429182</v>
      </c>
      <c r="AP202" s="47">
        <f t="shared" si="177"/>
        <v>0.17277515637181209</v>
      </c>
      <c r="AQ202" s="47">
        <f t="shared" si="178"/>
        <v>7.662951999696474E-2</v>
      </c>
      <c r="AR202" s="47">
        <f t="shared" si="179"/>
        <v>0</v>
      </c>
      <c r="AS202" s="47">
        <f t="shared" si="180"/>
        <v>0.65201044574306866</v>
      </c>
      <c r="AT202" s="47">
        <f t="shared" si="181"/>
        <v>0.4565614530519293</v>
      </c>
      <c r="AU202" s="47">
        <f t="shared" si="182"/>
        <v>6.0291275491682804E-2</v>
      </c>
      <c r="AV202" s="47">
        <f t="shared" si="183"/>
        <v>2.1896293223986122E-2</v>
      </c>
      <c r="AW202" s="47">
        <f t="shared" si="184"/>
        <v>9.3966251194482295E-3</v>
      </c>
      <c r="AX202" s="47">
        <f t="shared" si="185"/>
        <v>4.1676065449199936E-3</v>
      </c>
      <c r="AY202" s="47">
        <f t="shared" si="186"/>
        <v>0</v>
      </c>
      <c r="AZ202" s="47">
        <f t="shared" si="187"/>
        <v>3.5460524888354342E-2</v>
      </c>
      <c r="BA202" s="47">
        <f t="shared" si="188"/>
        <v>2.4830750603328462E-2</v>
      </c>
      <c r="BB202" s="23">
        <f>IF(V202&gt;0,J202*DATA!$C$4,0)</f>
        <v>50414</v>
      </c>
      <c r="BC202" s="23">
        <f>IF(X202&gt;0,N202*_xlfn.XLOOKUP(Burgas!O202,DATA!$B$5:$B$6,DATA!$C$5:$C$6,"error",0,1),0)</f>
        <v>9656.64</v>
      </c>
      <c r="BD202" s="23">
        <f>IF(Z202&gt;0,(L202-M202)*DATA!$C$7,"0,00 ")</f>
        <v>15990.000000000002</v>
      </c>
      <c r="BE202" s="23">
        <f>IF(G202="basement",D202*DATA!$C$8,IF(G202="ground",0,"error"))</f>
        <v>0</v>
      </c>
      <c r="BF202" s="23">
        <f t="shared" si="189"/>
        <v>76060.639999999999</v>
      </c>
      <c r="BG202" s="23">
        <v>1.48</v>
      </c>
      <c r="BH202" s="23">
        <v>2.0620938628158845</v>
      </c>
      <c r="BI202" s="23">
        <f t="shared" si="190"/>
        <v>0.56999999999999995</v>
      </c>
      <c r="BJ202" s="23">
        <v>2.33</v>
      </c>
      <c r="BK202" s="23">
        <f t="shared" si="191"/>
        <v>0.21630769230769231</v>
      </c>
      <c r="BL202" s="23">
        <f t="shared" si="192"/>
        <v>0.23928112965340181</v>
      </c>
      <c r="BM202" s="5">
        <v>1.1000000000000001</v>
      </c>
      <c r="BN202" s="5">
        <f t="shared" si="193"/>
        <v>0.56999999999999995</v>
      </c>
      <c r="BO202" s="50"/>
      <c r="BP202" s="48">
        <f t="shared" si="157"/>
        <v>3353</v>
      </c>
      <c r="BQ202" s="51">
        <f t="shared" si="158"/>
        <v>5</v>
      </c>
      <c r="BR202" s="47">
        <f t="shared" si="194"/>
        <v>1072.96</v>
      </c>
      <c r="BS202" s="46">
        <f t="shared" si="159"/>
        <v>17.5</v>
      </c>
      <c r="BT202" s="46">
        <f t="shared" si="195"/>
        <v>2682.4</v>
      </c>
      <c r="BU202" s="46">
        <f t="shared" si="160"/>
        <v>70.842245949999992</v>
      </c>
      <c r="BV202" s="46">
        <f t="shared" si="161"/>
        <v>45.114102411538461</v>
      </c>
      <c r="BW202" s="46">
        <f t="shared" si="162"/>
        <v>59.801211863671369</v>
      </c>
      <c r="BX202" s="46">
        <f t="shared" si="163"/>
        <v>65.945308449999999</v>
      </c>
      <c r="BY202" s="46">
        <f t="shared" si="164"/>
        <v>70.842245949999992</v>
      </c>
      <c r="BZ202" s="46">
        <f t="shared" si="146"/>
        <v>81638.604232779995</v>
      </c>
      <c r="CA202" s="46">
        <f t="shared" si="146"/>
        <v>51989.491619056927</v>
      </c>
      <c r="CB202" s="46">
        <f t="shared" si="146"/>
        <v>68914.916551694885</v>
      </c>
      <c r="CC202" s="46">
        <f t="shared" si="146"/>
        <v>75995.373457780006</v>
      </c>
      <c r="CD202" s="46">
        <f t="shared" si="146"/>
        <v>81638.604232779995</v>
      </c>
    </row>
    <row r="203" spans="1:82" s="54" customFormat="1" ht="15" customHeight="1" x14ac:dyDescent="0.35">
      <c r="A203" s="39">
        <v>200</v>
      </c>
      <c r="B203" s="40" t="s">
        <v>125</v>
      </c>
      <c r="C203" s="40" t="s">
        <v>325</v>
      </c>
      <c r="D203" s="41">
        <v>180.6</v>
      </c>
      <c r="E203" s="41">
        <f t="shared" si="165"/>
        <v>722.4</v>
      </c>
      <c r="F203" s="41">
        <v>53.4</v>
      </c>
      <c r="G203" s="42" t="s">
        <v>118</v>
      </c>
      <c r="H203" s="43">
        <v>5</v>
      </c>
      <c r="I203" s="44">
        <v>17.5</v>
      </c>
      <c r="J203" s="41">
        <f t="shared" si="166"/>
        <v>775.7</v>
      </c>
      <c r="K203" s="42" t="s">
        <v>120</v>
      </c>
      <c r="L203" s="44">
        <v>158.80000000000001</v>
      </c>
      <c r="M203" s="44">
        <v>55.6</v>
      </c>
      <c r="N203" s="41">
        <v>189.63</v>
      </c>
      <c r="O203" s="45" t="s">
        <v>69</v>
      </c>
      <c r="P203" s="45" t="s">
        <v>120</v>
      </c>
      <c r="Q203" s="45" t="s">
        <v>122</v>
      </c>
      <c r="R203" s="45" t="s">
        <v>864</v>
      </c>
      <c r="S203" s="46">
        <f t="shared" si="167"/>
        <v>78296.112544230025</v>
      </c>
      <c r="T203" s="46">
        <f t="shared" si="150"/>
        <v>108.38332301250004</v>
      </c>
      <c r="U203" s="47">
        <f t="shared" si="168"/>
        <v>48643.177198091551</v>
      </c>
      <c r="V203" s="47">
        <f t="shared" si="151"/>
        <v>29652.935346138474</v>
      </c>
      <c r="W203" s="47">
        <f t="shared" si="169"/>
        <v>66302.907976359609</v>
      </c>
      <c r="X203" s="47">
        <f t="shared" si="152"/>
        <v>11993.204567870416</v>
      </c>
      <c r="Y203" s="48">
        <f t="shared" si="170"/>
        <v>72832.87224423002</v>
      </c>
      <c r="Z203" s="47">
        <f t="shared" si="153"/>
        <v>5463.2403000000049</v>
      </c>
      <c r="AA203" s="48">
        <f t="shared" si="171"/>
        <v>78296.112544230025</v>
      </c>
      <c r="AB203" s="47">
        <f t="shared" si="154"/>
        <v>0</v>
      </c>
      <c r="AC203" s="47">
        <f t="shared" si="172"/>
        <v>47109.380214008896</v>
      </c>
      <c r="AD203" s="47">
        <f t="shared" si="173"/>
        <v>31186.73233022113</v>
      </c>
      <c r="AE203" s="47">
        <f t="shared" si="149"/>
        <v>43.17100267195616</v>
      </c>
      <c r="AF203" s="49">
        <f t="shared" si="174"/>
        <v>0.60168223789395003</v>
      </c>
      <c r="AG203" s="47">
        <f>IF(ISBLANK($D203),"",S203*_xlfn.XLOOKUP(Q203,DATA!$B$24:$B$25,DATA!$C$24:$C$25,"error",0,1)/1000)</f>
        <v>10.489058721439473</v>
      </c>
      <c r="AH203" s="47">
        <f>IF(ISBLANK($D203),"",V203*_xlfn.XLOOKUP(Q203,DATA!$B$24:$B$25,DATA!$C$24:$C$25,"error",0,1)/1000)</f>
        <v>3.9725009326994458</v>
      </c>
      <c r="AI203" s="47">
        <f>IF(ISBLANK($D203),"",X203*_xlfn.XLOOKUP(Q203,DATA!$B$24:$B$25,DATA!$C$24:$C$25,"error",0,1)/1000)</f>
        <v>1.6066880319194015</v>
      </c>
      <c r="AJ203" s="47">
        <f>IF(ISBLANK($D203),"",Z203*_xlfn.XLOOKUP(Q203,DATA!$B$24:$B$25,DATA!$C$24:$C$25,"error",0,1)/1000)</f>
        <v>0.73189136029790847</v>
      </c>
      <c r="AK203" s="47">
        <f>IF(ISBLANK($D203),"",AB203*_xlfn.XLOOKUP(Q203,DATA!$B$24:$B$25,DATA!$C$24:$C$25,"error",0,1)/1000)</f>
        <v>0</v>
      </c>
      <c r="AL203" s="47">
        <f t="shared" si="155"/>
        <v>6.3110803249167553</v>
      </c>
      <c r="AM203" s="47">
        <f t="shared" si="156"/>
        <v>4.1779783965227182</v>
      </c>
      <c r="AN203" s="47">
        <f t="shared" si="175"/>
        <v>1.0631841512617723</v>
      </c>
      <c r="AO203" s="47">
        <f t="shared" si="176"/>
        <v>0.40265767831825472</v>
      </c>
      <c r="AP203" s="47">
        <f t="shared" si="177"/>
        <v>0.16285591461768933</v>
      </c>
      <c r="AQ203" s="47">
        <f t="shared" si="178"/>
        <v>7.4185426488618991E-2</v>
      </c>
      <c r="AR203" s="47">
        <f t="shared" si="179"/>
        <v>0</v>
      </c>
      <c r="AS203" s="47">
        <f t="shared" si="180"/>
        <v>0.63969901942456309</v>
      </c>
      <c r="AT203" s="47">
        <f t="shared" si="181"/>
        <v>0.42348513183720926</v>
      </c>
      <c r="AU203" s="47">
        <f t="shared" si="182"/>
        <v>5.7822797629807382E-2</v>
      </c>
      <c r="AV203" s="47">
        <f t="shared" si="183"/>
        <v>2.1899116366485359E-2</v>
      </c>
      <c r="AW203" s="47">
        <f t="shared" si="184"/>
        <v>8.8571529048661335E-3</v>
      </c>
      <c r="AX203" s="47">
        <f t="shared" si="185"/>
        <v>4.0346810078400047E-3</v>
      </c>
      <c r="AY203" s="47">
        <f t="shared" si="186"/>
        <v>0</v>
      </c>
      <c r="AZ203" s="47">
        <f t="shared" si="187"/>
        <v>3.4790950279191497E-2</v>
      </c>
      <c r="BA203" s="47">
        <f t="shared" si="188"/>
        <v>2.3031847350615885E-2</v>
      </c>
      <c r="BB203" s="23">
        <f>IF(V203&gt;0,J203*DATA!$C$4,0)</f>
        <v>50420.5</v>
      </c>
      <c r="BC203" s="23">
        <f>IF(X203&gt;0,N203*_xlfn.XLOOKUP(Burgas!O203,DATA!$B$5:$B$6,DATA!$C$5:$C$6,"error",0,1),0)</f>
        <v>9102.24</v>
      </c>
      <c r="BD203" s="23">
        <f>IF(Z203&gt;0,(L203-M203)*DATA!$C$7,"0,00 ")</f>
        <v>15480.000000000002</v>
      </c>
      <c r="BE203" s="23">
        <f>IF(G203="basement",D203*DATA!$C$8,IF(G203="ground",0,"error"))</f>
        <v>0</v>
      </c>
      <c r="BF203" s="23">
        <f t="shared" si="189"/>
        <v>75002.740000000005</v>
      </c>
      <c r="BG203" s="23">
        <v>1.48</v>
      </c>
      <c r="BH203" s="23">
        <v>2.2372795969773303</v>
      </c>
      <c r="BI203" s="23">
        <f t="shared" si="190"/>
        <v>0.56999999999999995</v>
      </c>
      <c r="BJ203" s="23">
        <v>2.33</v>
      </c>
      <c r="BK203" s="23">
        <f t="shared" si="191"/>
        <v>0.21630769230769231</v>
      </c>
      <c r="BL203" s="23">
        <f t="shared" si="192"/>
        <v>0.23928112965340181</v>
      </c>
      <c r="BM203" s="5">
        <v>1.1000000000000001</v>
      </c>
      <c r="BN203" s="5">
        <f t="shared" si="193"/>
        <v>0.56999999999999995</v>
      </c>
      <c r="BO203" s="50"/>
      <c r="BP203" s="48">
        <f t="shared" si="157"/>
        <v>3160.5</v>
      </c>
      <c r="BQ203" s="51">
        <f t="shared" si="158"/>
        <v>5</v>
      </c>
      <c r="BR203" s="47">
        <f t="shared" si="194"/>
        <v>1011.36</v>
      </c>
      <c r="BS203" s="46">
        <f t="shared" si="159"/>
        <v>17.5</v>
      </c>
      <c r="BT203" s="46">
        <f t="shared" si="195"/>
        <v>2528.4</v>
      </c>
      <c r="BU203" s="46">
        <f t="shared" si="160"/>
        <v>67.941784575000014</v>
      </c>
      <c r="BV203" s="46">
        <f t="shared" si="161"/>
        <v>42.210323844230778</v>
      </c>
      <c r="BW203" s="46">
        <f t="shared" si="162"/>
        <v>57.534630316174592</v>
      </c>
      <c r="BX203" s="46">
        <f t="shared" si="163"/>
        <v>63.201034575000016</v>
      </c>
      <c r="BY203" s="46">
        <f t="shared" si="164"/>
        <v>67.941784575000014</v>
      </c>
      <c r="BZ203" s="46">
        <f t="shared" si="146"/>
        <v>78296.112544230025</v>
      </c>
      <c r="CA203" s="46">
        <f t="shared" si="146"/>
        <v>48643.177198091551</v>
      </c>
      <c r="CB203" s="46">
        <f t="shared" si="146"/>
        <v>66302.907976359609</v>
      </c>
      <c r="CC203" s="46">
        <f t="shared" si="146"/>
        <v>72832.87224423002</v>
      </c>
      <c r="CD203" s="46">
        <f t="shared" si="146"/>
        <v>78296.112544230025</v>
      </c>
    </row>
    <row r="204" spans="1:82" s="54" customFormat="1" ht="15" customHeight="1" x14ac:dyDescent="0.35">
      <c r="A204" s="39">
        <v>201</v>
      </c>
      <c r="B204" s="40" t="s">
        <v>125</v>
      </c>
      <c r="C204" s="40" t="s">
        <v>326</v>
      </c>
      <c r="D204" s="41">
        <v>457.4</v>
      </c>
      <c r="E204" s="41">
        <f t="shared" si="165"/>
        <v>2195.52</v>
      </c>
      <c r="F204" s="41">
        <v>85.8</v>
      </c>
      <c r="G204" s="42" t="s">
        <v>118</v>
      </c>
      <c r="H204" s="43">
        <v>6</v>
      </c>
      <c r="I204" s="44">
        <v>20.5</v>
      </c>
      <c r="J204" s="41">
        <f t="shared" si="166"/>
        <v>1442.2999999999997</v>
      </c>
      <c r="K204" s="42" t="s">
        <v>120</v>
      </c>
      <c r="L204" s="44">
        <v>316.60000000000002</v>
      </c>
      <c r="M204" s="44">
        <v>79.2</v>
      </c>
      <c r="N204" s="41">
        <v>480.27</v>
      </c>
      <c r="O204" s="45" t="s">
        <v>69</v>
      </c>
      <c r="P204" s="45" t="s">
        <v>120</v>
      </c>
      <c r="Q204" s="45" t="s">
        <v>122</v>
      </c>
      <c r="R204" s="45" t="s">
        <v>864</v>
      </c>
      <c r="S204" s="46">
        <f t="shared" si="167"/>
        <v>178324.87057146998</v>
      </c>
      <c r="T204" s="46">
        <f t="shared" si="150"/>
        <v>81.222157198053296</v>
      </c>
      <c r="U204" s="47">
        <f t="shared" si="168"/>
        <v>123189.6009443777</v>
      </c>
      <c r="V204" s="47">
        <f t="shared" si="151"/>
        <v>55135.269627092275</v>
      </c>
      <c r="W204" s="47">
        <f t="shared" si="169"/>
        <v>147950.05457288789</v>
      </c>
      <c r="X204" s="47">
        <f t="shared" si="152"/>
        <v>30374.815998582082</v>
      </c>
      <c r="Y204" s="48">
        <f t="shared" si="170"/>
        <v>165757.30034646997</v>
      </c>
      <c r="Z204" s="47">
        <f t="shared" si="153"/>
        <v>12567.570225000003</v>
      </c>
      <c r="AA204" s="48">
        <f t="shared" si="171"/>
        <v>178324.87057146998</v>
      </c>
      <c r="AB204" s="47">
        <f t="shared" si="154"/>
        <v>0</v>
      </c>
      <c r="AC204" s="47">
        <f t="shared" si="172"/>
        <v>98077.65585067436</v>
      </c>
      <c r="AD204" s="47">
        <f t="shared" si="173"/>
        <v>80247.214720795615</v>
      </c>
      <c r="AE204" s="47">
        <f t="shared" si="149"/>
        <v>36.550436671401592</v>
      </c>
      <c r="AF204" s="49">
        <f t="shared" si="174"/>
        <v>0.54999426348309777</v>
      </c>
      <c r="AG204" s="47">
        <f>IF(ISBLANK($D204),"",S204*_xlfn.XLOOKUP(Q204,DATA!$B$24:$B$25,DATA!$C$24:$C$25,"error",0,1)/1000)</f>
        <v>23.889564604636099</v>
      </c>
      <c r="AH204" s="47">
        <f>IF(ISBLANK($D204),"",V204*_xlfn.XLOOKUP(Q204,DATA!$B$24:$B$25,DATA!$C$24:$C$25,"error",0,1)/1000)</f>
        <v>7.3862809014211743</v>
      </c>
      <c r="AI204" s="47">
        <f>IF(ISBLANK($D204),"",X204*_xlfn.XLOOKUP(Q204,DATA!$B$24:$B$25,DATA!$C$24:$C$25,"error",0,1)/1000)</f>
        <v>4.0692087807305297</v>
      </c>
      <c r="AJ204" s="47">
        <f>IF(ISBLANK($D204),"",Z204*_xlfn.XLOOKUP(Q204,DATA!$B$24:$B$25,DATA!$C$24:$C$25,"error",0,1)/1000)</f>
        <v>1.6836338075070094</v>
      </c>
      <c r="AK204" s="47">
        <f>IF(ISBLANK($D204),"",AB204*_xlfn.XLOOKUP(Q204,DATA!$B$24:$B$25,DATA!$C$24:$C$25,"error",0,1)/1000)</f>
        <v>0</v>
      </c>
      <c r="AL204" s="47">
        <f t="shared" si="155"/>
        <v>13.139123489658713</v>
      </c>
      <c r="AM204" s="47">
        <f t="shared" si="156"/>
        <v>10.750441114977386</v>
      </c>
      <c r="AN204" s="47">
        <f t="shared" si="175"/>
        <v>2.4214762394530349</v>
      </c>
      <c r="AO204" s="47">
        <f t="shared" si="176"/>
        <v>0.74868269877326055</v>
      </c>
      <c r="AP204" s="47">
        <f t="shared" si="177"/>
        <v>0.41246010712143438</v>
      </c>
      <c r="AQ204" s="47">
        <f t="shared" si="178"/>
        <v>0.17065523496509824</v>
      </c>
      <c r="AR204" s="47">
        <f t="shared" si="179"/>
        <v>0</v>
      </c>
      <c r="AS204" s="47">
        <f t="shared" si="180"/>
        <v>1.3317980408597931</v>
      </c>
      <c r="AT204" s="47">
        <f t="shared" si="181"/>
        <v>1.0896781985932418</v>
      </c>
      <c r="AU204" s="47">
        <f t="shared" si="182"/>
        <v>0.13169546441518165</v>
      </c>
      <c r="AV204" s="47">
        <f t="shared" si="183"/>
        <v>4.0718184266316619E-2</v>
      </c>
      <c r="AW204" s="47">
        <f t="shared" si="184"/>
        <v>2.2432235540895715E-2</v>
      </c>
      <c r="AX204" s="47">
        <f t="shared" si="185"/>
        <v>9.2813301478800059E-3</v>
      </c>
      <c r="AY204" s="47">
        <f t="shared" si="186"/>
        <v>0</v>
      </c>
      <c r="AZ204" s="47">
        <f t="shared" si="187"/>
        <v>7.2431749955092342E-2</v>
      </c>
      <c r="BA204" s="47">
        <f t="shared" si="188"/>
        <v>5.9263714460089309E-2</v>
      </c>
      <c r="BB204" s="23">
        <f>IF(V204&gt;0,J204*DATA!$C$4,0)</f>
        <v>93749.499999999985</v>
      </c>
      <c r="BC204" s="23">
        <f>IF(X204&gt;0,N204*_xlfn.XLOOKUP(Burgas!O204,DATA!$B$5:$B$6,DATA!$C$5:$C$6,"error",0,1),0)</f>
        <v>23052.959999999999</v>
      </c>
      <c r="BD204" s="23">
        <f>IF(Z204&gt;0,(L204-M204)*DATA!$C$7,"0,00 ")</f>
        <v>35610.000000000007</v>
      </c>
      <c r="BE204" s="23">
        <f>IF(G204="basement",D204*DATA!$C$8,IF(G204="ground",0,"error"))</f>
        <v>0</v>
      </c>
      <c r="BF204" s="23">
        <f t="shared" si="189"/>
        <v>152412.46</v>
      </c>
      <c r="BG204" s="23">
        <v>1.48</v>
      </c>
      <c r="BH204" s="23">
        <v>2.4122236260265324</v>
      </c>
      <c r="BI204" s="23">
        <f t="shared" si="190"/>
        <v>0.56999999999999995</v>
      </c>
      <c r="BJ204" s="23">
        <v>2.33</v>
      </c>
      <c r="BK204" s="23">
        <f t="shared" si="191"/>
        <v>0.21630769230769231</v>
      </c>
      <c r="BL204" s="23">
        <f t="shared" si="192"/>
        <v>0.23928112965340181</v>
      </c>
      <c r="BM204" s="5">
        <v>1.1000000000000001</v>
      </c>
      <c r="BN204" s="5">
        <f t="shared" si="193"/>
        <v>0.56999999999999995</v>
      </c>
      <c r="BO204" s="50"/>
      <c r="BP204" s="48">
        <f t="shared" si="157"/>
        <v>9376.6999999999989</v>
      </c>
      <c r="BQ204" s="51">
        <f t="shared" si="158"/>
        <v>6</v>
      </c>
      <c r="BR204" s="47">
        <f t="shared" si="194"/>
        <v>3000.5439999999999</v>
      </c>
      <c r="BS204" s="46">
        <f t="shared" si="159"/>
        <v>20.5</v>
      </c>
      <c r="BT204" s="46">
        <f t="shared" si="195"/>
        <v>7501.36</v>
      </c>
      <c r="BU204" s="46">
        <f t="shared" si="160"/>
        <v>154.74216467499997</v>
      </c>
      <c r="BV204" s="46">
        <f t="shared" si="161"/>
        <v>106.89830002115384</v>
      </c>
      <c r="BW204" s="46">
        <f t="shared" si="162"/>
        <v>128.38428893863926</v>
      </c>
      <c r="BX204" s="46">
        <f t="shared" si="163"/>
        <v>143.83660217499997</v>
      </c>
      <c r="BY204" s="46">
        <f t="shared" si="164"/>
        <v>154.74216467499997</v>
      </c>
      <c r="BZ204" s="46">
        <f t="shared" si="146"/>
        <v>178324.87057146998</v>
      </c>
      <c r="CA204" s="46">
        <f t="shared" si="146"/>
        <v>123189.6009443777</v>
      </c>
      <c r="CB204" s="46">
        <f t="shared" si="146"/>
        <v>147950.05457288789</v>
      </c>
      <c r="CC204" s="46">
        <f t="shared" si="146"/>
        <v>165757.30034646997</v>
      </c>
      <c r="CD204" s="46">
        <f t="shared" si="146"/>
        <v>178324.87057146998</v>
      </c>
    </row>
    <row r="205" spans="1:82" s="54" customFormat="1" ht="15" customHeight="1" x14ac:dyDescent="0.35">
      <c r="A205" s="39">
        <v>202</v>
      </c>
      <c r="B205" s="40" t="s">
        <v>125</v>
      </c>
      <c r="C205" s="40" t="s">
        <v>327</v>
      </c>
      <c r="D205" s="41">
        <v>262.5</v>
      </c>
      <c r="E205" s="41">
        <f t="shared" si="165"/>
        <v>1260</v>
      </c>
      <c r="F205" s="41">
        <v>65.8</v>
      </c>
      <c r="G205" s="42" t="s">
        <v>118</v>
      </c>
      <c r="H205" s="43">
        <v>6</v>
      </c>
      <c r="I205" s="44">
        <v>20.5</v>
      </c>
      <c r="J205" s="41">
        <f t="shared" si="166"/>
        <v>1092.6999999999998</v>
      </c>
      <c r="K205" s="42" t="s">
        <v>120</v>
      </c>
      <c r="L205" s="44">
        <v>256.2</v>
      </c>
      <c r="M205" s="44">
        <v>115.3</v>
      </c>
      <c r="N205" s="41">
        <v>275.625</v>
      </c>
      <c r="O205" s="45" t="s">
        <v>69</v>
      </c>
      <c r="P205" s="45" t="s">
        <v>120</v>
      </c>
      <c r="Q205" s="45" t="s">
        <v>122</v>
      </c>
      <c r="R205" s="45" t="s">
        <v>864</v>
      </c>
      <c r="S205" s="46">
        <f t="shared" si="167"/>
        <v>116928.535733625</v>
      </c>
      <c r="T205" s="46">
        <f t="shared" si="150"/>
        <v>92.800425185416671</v>
      </c>
      <c r="U205" s="47">
        <f t="shared" si="168"/>
        <v>75157.538630717318</v>
      </c>
      <c r="V205" s="47">
        <f t="shared" si="151"/>
        <v>41770.997102907684</v>
      </c>
      <c r="W205" s="47">
        <f t="shared" si="169"/>
        <v>99496.552350092432</v>
      </c>
      <c r="X205" s="47">
        <f t="shared" si="152"/>
        <v>17431.98338353257</v>
      </c>
      <c r="Y205" s="48">
        <f t="shared" si="170"/>
        <v>109469.518696125</v>
      </c>
      <c r="Z205" s="47">
        <f t="shared" si="153"/>
        <v>7459.0170375000016</v>
      </c>
      <c r="AA205" s="48">
        <f t="shared" si="171"/>
        <v>116928.535733625</v>
      </c>
      <c r="AB205" s="47">
        <f t="shared" si="154"/>
        <v>0</v>
      </c>
      <c r="AC205" s="47">
        <f t="shared" si="172"/>
        <v>66661.997523940256</v>
      </c>
      <c r="AD205" s="47">
        <f t="shared" si="173"/>
        <v>50266.538209684746</v>
      </c>
      <c r="AE205" s="47">
        <f t="shared" si="149"/>
        <v>39.894077944194244</v>
      </c>
      <c r="AF205" s="49">
        <f t="shared" si="174"/>
        <v>0.57010888835384899</v>
      </c>
      <c r="AG205" s="47">
        <f>IF(ISBLANK($D205),"",S205*_xlfn.XLOOKUP(Q205,DATA!$B$24:$B$25,DATA!$C$24:$C$25,"error",0,1)/1000)</f>
        <v>15.664510505921793</v>
      </c>
      <c r="AH205" s="47">
        <f>IF(ISBLANK($D205),"",V205*_xlfn.XLOOKUP(Q205,DATA!$B$24:$B$25,DATA!$C$24:$C$25,"error",0,1)/1000)</f>
        <v>5.5959156492982878</v>
      </c>
      <c r="AI205" s="47">
        <f>IF(ISBLANK($D205),"",X205*_xlfn.XLOOKUP(Q205,DATA!$B$24:$B$25,DATA!$C$24:$C$25,"error",0,1)/1000)</f>
        <v>2.3353023719758728</v>
      </c>
      <c r="AJ205" s="47">
        <f>IF(ISBLANK($D205),"",Z205*_xlfn.XLOOKUP(Q205,DATA!$B$24:$B$25,DATA!$C$24:$C$25,"error",0,1)/1000)</f>
        <v>0.99925864986410118</v>
      </c>
      <c r="AK205" s="47">
        <f>IF(ISBLANK($D205),"",AB205*_xlfn.XLOOKUP(Q205,DATA!$B$24:$B$25,DATA!$C$24:$C$25,"error",0,1)/1000)</f>
        <v>0</v>
      </c>
      <c r="AL205" s="47">
        <f t="shared" si="155"/>
        <v>8.9304766711382619</v>
      </c>
      <c r="AM205" s="47">
        <f t="shared" si="156"/>
        <v>6.7340338347835313</v>
      </c>
      <c r="AN205" s="47">
        <f t="shared" si="175"/>
        <v>1.5877744371025906</v>
      </c>
      <c r="AO205" s="47">
        <f t="shared" si="176"/>
        <v>0.56720903067984618</v>
      </c>
      <c r="AP205" s="47">
        <f t="shared" si="177"/>
        <v>0.2367091782233855</v>
      </c>
      <c r="AQ205" s="47">
        <f t="shared" si="178"/>
        <v>0.10128611038998458</v>
      </c>
      <c r="AR205" s="47">
        <f t="shared" si="179"/>
        <v>0</v>
      </c>
      <c r="AS205" s="47">
        <f t="shared" si="180"/>
        <v>0.90520431929321621</v>
      </c>
      <c r="AT205" s="47">
        <f t="shared" si="181"/>
        <v>0.68257011780937438</v>
      </c>
      <c r="AU205" s="47">
        <f t="shared" si="182"/>
        <v>8.6353394046935442E-2</v>
      </c>
      <c r="AV205" s="47">
        <f t="shared" si="183"/>
        <v>3.0848478089027378E-2</v>
      </c>
      <c r="AW205" s="47">
        <f t="shared" si="184"/>
        <v>1.2873768757072858E-2</v>
      </c>
      <c r="AX205" s="47">
        <f t="shared" si="185"/>
        <v>5.5085906395800034E-3</v>
      </c>
      <c r="AY205" s="47">
        <f t="shared" si="186"/>
        <v>0</v>
      </c>
      <c r="AZ205" s="47">
        <f t="shared" si="187"/>
        <v>4.9230837485680239E-2</v>
      </c>
      <c r="BA205" s="47">
        <f t="shared" si="188"/>
        <v>3.7122556561255203E-2</v>
      </c>
      <c r="BB205" s="23">
        <f>IF(V205&gt;0,J205*DATA!$C$4,0)</f>
        <v>71025.499999999985</v>
      </c>
      <c r="BC205" s="23">
        <f>IF(X205&gt;0,N205*_xlfn.XLOOKUP(Burgas!O205,DATA!$B$5:$B$6,DATA!$C$5:$C$6,"error",0,1),0)</f>
        <v>13230</v>
      </c>
      <c r="BD205" s="23">
        <f>IF(Z205&gt;0,(L205-M205)*DATA!$C$7,"0,00 ")</f>
        <v>21134.999999999996</v>
      </c>
      <c r="BE205" s="23">
        <f>IF(G205="basement",D205*DATA!$C$8,IF(G205="ground",0,"error"))</f>
        <v>0</v>
      </c>
      <c r="BF205" s="23">
        <f t="shared" si="189"/>
        <v>105390.49999999999</v>
      </c>
      <c r="BG205" s="23">
        <v>1.48</v>
      </c>
      <c r="BH205" s="23">
        <v>2.0624316939890712</v>
      </c>
      <c r="BI205" s="23">
        <f t="shared" si="190"/>
        <v>0.56999999999999995</v>
      </c>
      <c r="BJ205" s="23">
        <v>2.33</v>
      </c>
      <c r="BK205" s="23">
        <f t="shared" si="191"/>
        <v>0.21630769230769231</v>
      </c>
      <c r="BL205" s="23">
        <f t="shared" si="192"/>
        <v>0.23928112965340181</v>
      </c>
      <c r="BM205" s="5">
        <v>1.1000000000000001</v>
      </c>
      <c r="BN205" s="5">
        <f t="shared" si="193"/>
        <v>0.56999999999999995</v>
      </c>
      <c r="BO205" s="50"/>
      <c r="BP205" s="48">
        <f t="shared" si="157"/>
        <v>5381.25</v>
      </c>
      <c r="BQ205" s="51">
        <f t="shared" si="158"/>
        <v>6</v>
      </c>
      <c r="BR205" s="47">
        <f t="shared" si="194"/>
        <v>1722</v>
      </c>
      <c r="BS205" s="46">
        <f t="shared" si="159"/>
        <v>20.5</v>
      </c>
      <c r="BT205" s="46">
        <f t="shared" si="195"/>
        <v>4305</v>
      </c>
      <c r="BU205" s="46">
        <f t="shared" si="160"/>
        <v>101.46523406249999</v>
      </c>
      <c r="BV205" s="46">
        <f t="shared" si="161"/>
        <v>65.218273716346161</v>
      </c>
      <c r="BW205" s="46">
        <f t="shared" si="162"/>
        <v>86.338556360718869</v>
      </c>
      <c r="BX205" s="46">
        <f t="shared" si="163"/>
        <v>94.992640312499987</v>
      </c>
      <c r="BY205" s="46">
        <f t="shared" si="164"/>
        <v>101.46523406249999</v>
      </c>
      <c r="BZ205" s="46">
        <f t="shared" si="146"/>
        <v>116928.535733625</v>
      </c>
      <c r="CA205" s="46">
        <f t="shared" si="146"/>
        <v>75157.538630717318</v>
      </c>
      <c r="CB205" s="46">
        <f t="shared" si="146"/>
        <v>99496.552350092432</v>
      </c>
      <c r="CC205" s="46">
        <f t="shared" si="146"/>
        <v>109469.518696125</v>
      </c>
      <c r="CD205" s="46">
        <f t="shared" si="146"/>
        <v>116928.535733625</v>
      </c>
    </row>
    <row r="206" spans="1:82" s="54" customFormat="1" ht="15" customHeight="1" x14ac:dyDescent="0.35">
      <c r="A206" s="39">
        <v>203</v>
      </c>
      <c r="B206" s="40" t="s">
        <v>125</v>
      </c>
      <c r="C206" s="40" t="s">
        <v>328</v>
      </c>
      <c r="D206" s="41">
        <v>220.7</v>
      </c>
      <c r="E206" s="41">
        <f t="shared" si="165"/>
        <v>1059.3600000000001</v>
      </c>
      <c r="F206" s="41">
        <v>60.4</v>
      </c>
      <c r="G206" s="42" t="s">
        <v>118</v>
      </c>
      <c r="H206" s="43">
        <v>6</v>
      </c>
      <c r="I206" s="44">
        <v>20.5</v>
      </c>
      <c r="J206" s="41">
        <f t="shared" si="166"/>
        <v>1002.9000000000001</v>
      </c>
      <c r="K206" s="42" t="s">
        <v>120</v>
      </c>
      <c r="L206" s="44">
        <v>235.3</v>
      </c>
      <c r="M206" s="44">
        <v>82.4</v>
      </c>
      <c r="N206" s="41">
        <v>231.73499999999999</v>
      </c>
      <c r="O206" s="45" t="s">
        <v>69</v>
      </c>
      <c r="P206" s="45" t="s">
        <v>120</v>
      </c>
      <c r="Q206" s="45" t="s">
        <v>122</v>
      </c>
      <c r="R206" s="45" t="s">
        <v>864</v>
      </c>
      <c r="S206" s="46">
        <f t="shared" si="167"/>
        <v>104563.82798333502</v>
      </c>
      <c r="T206" s="46">
        <f t="shared" si="150"/>
        <v>98.704716039245397</v>
      </c>
      <c r="U206" s="47">
        <f t="shared" si="168"/>
        <v>66225.644589442687</v>
      </c>
      <c r="V206" s="47">
        <f t="shared" si="151"/>
        <v>38338.183393892337</v>
      </c>
      <c r="W206" s="47">
        <f t="shared" si="169"/>
        <v>89907.680430018285</v>
      </c>
      <c r="X206" s="47">
        <f t="shared" si="152"/>
        <v>14656.14755331674</v>
      </c>
      <c r="Y206" s="48">
        <f t="shared" si="170"/>
        <v>96469.550445835004</v>
      </c>
      <c r="Z206" s="47">
        <f t="shared" si="153"/>
        <v>8094.2775375000201</v>
      </c>
      <c r="AA206" s="48">
        <f t="shared" si="171"/>
        <v>104563.82798333502</v>
      </c>
      <c r="AB206" s="47">
        <f t="shared" si="154"/>
        <v>0</v>
      </c>
      <c r="AC206" s="47">
        <f t="shared" si="172"/>
        <v>61088.608484709097</v>
      </c>
      <c r="AD206" s="47">
        <f t="shared" si="173"/>
        <v>43475.219498625927</v>
      </c>
      <c r="AE206" s="47">
        <f t="shared" si="149"/>
        <v>41.03913636405558</v>
      </c>
      <c r="AF206" s="49">
        <f t="shared" si="174"/>
        <v>0.58422314544992715</v>
      </c>
      <c r="AG206" s="47">
        <f>IF(ISBLANK($D206),"",S206*_xlfn.XLOOKUP(Q206,DATA!$B$24:$B$25,DATA!$C$24:$C$25,"error",0,1)/1000)</f>
        <v>14.008053480766627</v>
      </c>
      <c r="AH206" s="47">
        <f>IF(ISBLANK($D206),"",V206*_xlfn.XLOOKUP(Q206,DATA!$B$24:$B$25,DATA!$C$24:$C$25,"error",0,1)/1000)</f>
        <v>5.1360334992964747</v>
      </c>
      <c r="AI206" s="47">
        <f>IF(ISBLANK($D206),"",X206*_xlfn.XLOOKUP(Q206,DATA!$B$24:$B$25,DATA!$C$24:$C$25,"error",0,1)/1000)</f>
        <v>1.963433270457432</v>
      </c>
      <c r="AJ206" s="47">
        <f>IF(ISBLANK($D206),"",Z206*_xlfn.XLOOKUP(Q206,DATA!$B$24:$B$25,DATA!$C$24:$C$25,"error",0,1)/1000)</f>
        <v>1.0843622964103721</v>
      </c>
      <c r="AK206" s="47">
        <f>IF(ISBLANK($D206),"",AB206*_xlfn.XLOOKUP(Q206,DATA!$B$24:$B$25,DATA!$C$24:$C$25,"error",0,1)/1000)</f>
        <v>0</v>
      </c>
      <c r="AL206" s="47">
        <f t="shared" si="155"/>
        <v>8.1838290661642787</v>
      </c>
      <c r="AM206" s="47">
        <f t="shared" si="156"/>
        <v>5.8242244146023481</v>
      </c>
      <c r="AN206" s="47">
        <f t="shared" si="175"/>
        <v>1.4198738748918467</v>
      </c>
      <c r="AO206" s="47">
        <f t="shared" si="176"/>
        <v>0.5205947990013895</v>
      </c>
      <c r="AP206" s="47">
        <f t="shared" si="177"/>
        <v>0.19901605955771909</v>
      </c>
      <c r="AQ206" s="47">
        <f t="shared" si="178"/>
        <v>0.10991232277238239</v>
      </c>
      <c r="AR206" s="47">
        <f t="shared" si="179"/>
        <v>0</v>
      </c>
      <c r="AS206" s="47">
        <f t="shared" si="180"/>
        <v>0.82952318133149094</v>
      </c>
      <c r="AT206" s="47">
        <f t="shared" si="181"/>
        <v>0.59035069356035574</v>
      </c>
      <c r="AU206" s="47">
        <f t="shared" si="182"/>
        <v>7.7221880734664142E-2</v>
      </c>
      <c r="AV206" s="47">
        <f t="shared" si="183"/>
        <v>2.8313296124723698E-2</v>
      </c>
      <c r="AW206" s="47">
        <f t="shared" si="184"/>
        <v>1.0823774341660892E-2</v>
      </c>
      <c r="AX206" s="47">
        <f t="shared" si="185"/>
        <v>5.9777395939800172E-3</v>
      </c>
      <c r="AY206" s="47">
        <f t="shared" si="186"/>
        <v>0</v>
      </c>
      <c r="AZ206" s="47">
        <f t="shared" si="187"/>
        <v>4.5114810060364614E-2</v>
      </c>
      <c r="BA206" s="47">
        <f t="shared" si="188"/>
        <v>3.2107070674299527E-2</v>
      </c>
      <c r="BB206" s="23">
        <f>IF(V206&gt;0,J206*DATA!$C$4,0)</f>
        <v>65188.500000000007</v>
      </c>
      <c r="BC206" s="23">
        <f>IF(X206&gt;0,N206*_xlfn.XLOOKUP(Burgas!O206,DATA!$B$5:$B$6,DATA!$C$5:$C$6,"error",0,1),0)</f>
        <v>11123.279999999999</v>
      </c>
      <c r="BD206" s="23">
        <f>IF(Z206&gt;0,(L206-M206)*DATA!$C$7,"0,00 ")</f>
        <v>22935</v>
      </c>
      <c r="BE206" s="23">
        <f>IF(G206="basement",D206*DATA!$C$8,IF(G206="ground",0,"error"))</f>
        <v>0</v>
      </c>
      <c r="BF206" s="23">
        <f t="shared" si="189"/>
        <v>99246.78</v>
      </c>
      <c r="BG206" s="23">
        <v>1.48</v>
      </c>
      <c r="BH206" s="23">
        <v>2.2371653208669784</v>
      </c>
      <c r="BI206" s="23">
        <f t="shared" si="190"/>
        <v>0.56999999999999995</v>
      </c>
      <c r="BJ206" s="23">
        <v>2.33</v>
      </c>
      <c r="BK206" s="23">
        <f t="shared" si="191"/>
        <v>0.21630769230769231</v>
      </c>
      <c r="BL206" s="23">
        <f t="shared" si="192"/>
        <v>0.23928112965340181</v>
      </c>
      <c r="BM206" s="5">
        <v>1.1000000000000001</v>
      </c>
      <c r="BN206" s="5">
        <f t="shared" si="193"/>
        <v>0.56999999999999995</v>
      </c>
      <c r="BO206" s="50"/>
      <c r="BP206" s="48">
        <f t="shared" si="157"/>
        <v>4524.3499999999995</v>
      </c>
      <c r="BQ206" s="51">
        <f t="shared" si="158"/>
        <v>6</v>
      </c>
      <c r="BR206" s="47">
        <f t="shared" si="194"/>
        <v>1447.7919999999999</v>
      </c>
      <c r="BS206" s="46">
        <f t="shared" si="159"/>
        <v>20.5</v>
      </c>
      <c r="BT206" s="46">
        <f t="shared" si="195"/>
        <v>3619.4799999999996</v>
      </c>
      <c r="BU206" s="46">
        <f t="shared" si="160"/>
        <v>90.735706337500019</v>
      </c>
      <c r="BV206" s="46">
        <f t="shared" si="161"/>
        <v>57.46758468365384</v>
      </c>
      <c r="BW206" s="46">
        <f t="shared" si="162"/>
        <v>78.017771980231061</v>
      </c>
      <c r="BX206" s="46">
        <f t="shared" si="163"/>
        <v>83.711862587499994</v>
      </c>
      <c r="BY206" s="46">
        <f t="shared" si="164"/>
        <v>90.735706337500019</v>
      </c>
      <c r="BZ206" s="46">
        <f t="shared" si="146"/>
        <v>104563.82798333502</v>
      </c>
      <c r="CA206" s="46">
        <f t="shared" si="146"/>
        <v>66225.644589442687</v>
      </c>
      <c r="CB206" s="46">
        <f t="shared" si="146"/>
        <v>89907.680430018285</v>
      </c>
      <c r="CC206" s="46">
        <f t="shared" si="146"/>
        <v>96469.550445835004</v>
      </c>
      <c r="CD206" s="46">
        <f t="shared" si="146"/>
        <v>104563.82798333502</v>
      </c>
    </row>
    <row r="207" spans="1:82" s="54" customFormat="1" ht="15" customHeight="1" x14ac:dyDescent="0.35">
      <c r="A207" s="39">
        <v>204</v>
      </c>
      <c r="B207" s="40" t="s">
        <v>125</v>
      </c>
      <c r="C207" s="40" t="s">
        <v>329</v>
      </c>
      <c r="D207" s="41">
        <v>194.2</v>
      </c>
      <c r="E207" s="41">
        <f t="shared" si="165"/>
        <v>932.16000000000008</v>
      </c>
      <c r="F207" s="41">
        <v>55.8</v>
      </c>
      <c r="G207" s="42" t="s">
        <v>118</v>
      </c>
      <c r="H207" s="43">
        <v>6</v>
      </c>
      <c r="I207" s="44">
        <v>20.5</v>
      </c>
      <c r="J207" s="41">
        <f t="shared" si="166"/>
        <v>937.99999999999989</v>
      </c>
      <c r="K207" s="42" t="s">
        <v>120</v>
      </c>
      <c r="L207" s="44">
        <v>205.9</v>
      </c>
      <c r="M207" s="44">
        <v>92.7</v>
      </c>
      <c r="N207" s="41">
        <v>203.91</v>
      </c>
      <c r="O207" s="45" t="s">
        <v>69</v>
      </c>
      <c r="P207" s="45" t="s">
        <v>120</v>
      </c>
      <c r="Q207" s="45" t="s">
        <v>122</v>
      </c>
      <c r="R207" s="45" t="s">
        <v>864</v>
      </c>
      <c r="S207" s="46">
        <f t="shared" si="167"/>
        <v>93326.372747510002</v>
      </c>
      <c r="T207" s="46">
        <f t="shared" si="150"/>
        <v>100.11840536765148</v>
      </c>
      <c r="U207" s="47">
        <f t="shared" si="168"/>
        <v>57469.142691202316</v>
      </c>
      <c r="V207" s="47">
        <f t="shared" si="151"/>
        <v>35857.230056307686</v>
      </c>
      <c r="W207" s="47">
        <f t="shared" si="169"/>
        <v>80430.025421483253</v>
      </c>
      <c r="X207" s="47">
        <f t="shared" si="152"/>
        <v>12896.347326026749</v>
      </c>
      <c r="Y207" s="48">
        <f t="shared" si="170"/>
        <v>87333.748697510004</v>
      </c>
      <c r="Z207" s="47">
        <f t="shared" si="153"/>
        <v>5992.6240499999985</v>
      </c>
      <c r="AA207" s="48">
        <f t="shared" si="171"/>
        <v>93326.372747510002</v>
      </c>
      <c r="AB207" s="47">
        <f t="shared" si="154"/>
        <v>0</v>
      </c>
      <c r="AC207" s="47">
        <f t="shared" si="172"/>
        <v>54746.201432334434</v>
      </c>
      <c r="AD207" s="47">
        <f t="shared" si="173"/>
        <v>38580.171315175568</v>
      </c>
      <c r="AE207" s="47">
        <f t="shared" si="149"/>
        <v>41.387928376218206</v>
      </c>
      <c r="AF207" s="49">
        <f t="shared" si="174"/>
        <v>0.58661019195986153</v>
      </c>
      <c r="AG207" s="47">
        <f>IF(ISBLANK($D207),"",S207*_xlfn.XLOOKUP(Q207,DATA!$B$24:$B$25,DATA!$C$24:$C$25,"error",0,1)/1000)</f>
        <v>12.502610566451688</v>
      </c>
      <c r="AH207" s="47">
        <f>IF(ISBLANK($D207),"",V207*_xlfn.XLOOKUP(Q207,DATA!$B$24:$B$25,DATA!$C$24:$C$25,"error",0,1)/1000)</f>
        <v>4.8036687828697664</v>
      </c>
      <c r="AI207" s="47">
        <f>IF(ISBLANK($D207),"",X207*_xlfn.XLOOKUP(Q207,DATA!$B$24:$B$25,DATA!$C$24:$C$25,"error",0,1)/1000)</f>
        <v>1.72767893576272</v>
      </c>
      <c r="AJ207" s="47">
        <f>IF(ISBLANK($D207),"",Z207*_xlfn.XLOOKUP(Q207,DATA!$B$24:$B$25,DATA!$C$24:$C$25,"error",0,1)/1000)</f>
        <v>0.80281106575313133</v>
      </c>
      <c r="AK207" s="47">
        <f>IF(ISBLANK($D207),"",AB207*_xlfn.XLOOKUP(Q207,DATA!$B$24:$B$25,DATA!$C$24:$C$25,"error",0,1)/1000)</f>
        <v>0</v>
      </c>
      <c r="AL207" s="47">
        <f t="shared" si="155"/>
        <v>7.3341587843856173</v>
      </c>
      <c r="AM207" s="47">
        <f t="shared" si="156"/>
        <v>5.1684517820660707</v>
      </c>
      <c r="AN207" s="47">
        <f t="shared" si="175"/>
        <v>1.2672802924136159</v>
      </c>
      <c r="AO207" s="47">
        <f t="shared" si="176"/>
        <v>0.486905894369631</v>
      </c>
      <c r="AP207" s="47">
        <f t="shared" si="177"/>
        <v>0.17511970442278635</v>
      </c>
      <c r="AQ207" s="47">
        <f t="shared" si="178"/>
        <v>8.1373936807283526E-2</v>
      </c>
      <c r="AR207" s="47">
        <f t="shared" si="179"/>
        <v>0</v>
      </c>
      <c r="AS207" s="47">
        <f t="shared" si="180"/>
        <v>0.74339953559970084</v>
      </c>
      <c r="AT207" s="47">
        <f t="shared" si="181"/>
        <v>0.5238807568139151</v>
      </c>
      <c r="AU207" s="47">
        <f t="shared" si="182"/>
        <v>6.892285950793256E-2</v>
      </c>
      <c r="AV207" s="47">
        <f t="shared" si="183"/>
        <v>2.6481076642726899E-2</v>
      </c>
      <c r="AW207" s="47">
        <f t="shared" si="184"/>
        <v>9.5241367338039871E-3</v>
      </c>
      <c r="AX207" s="47">
        <f t="shared" si="185"/>
        <v>4.4256384698400011E-3</v>
      </c>
      <c r="AY207" s="47">
        <f t="shared" si="186"/>
        <v>0</v>
      </c>
      <c r="AZ207" s="47">
        <f t="shared" si="187"/>
        <v>4.0430851846370887E-2</v>
      </c>
      <c r="BA207" s="47">
        <f t="shared" si="188"/>
        <v>2.8492007661561673E-2</v>
      </c>
      <c r="BB207" s="23">
        <f>IF(V207&gt;0,J207*DATA!$C$4,0)</f>
        <v>60969.999999999993</v>
      </c>
      <c r="BC207" s="23">
        <f>IF(X207&gt;0,N207*_xlfn.XLOOKUP(Burgas!O207,DATA!$B$5:$B$6,DATA!$C$5:$C$6,"error",0,1),0)</f>
        <v>9787.68</v>
      </c>
      <c r="BD207" s="23">
        <f>IF(Z207&gt;0,(L207-M207)*DATA!$C$7,"0,00 ")</f>
        <v>16980</v>
      </c>
      <c r="BE207" s="23">
        <f>IF(G207="basement",D207*DATA!$C$8,IF(G207="ground",0,"error"))</f>
        <v>0</v>
      </c>
      <c r="BF207" s="23">
        <f t="shared" si="189"/>
        <v>87737.68</v>
      </c>
      <c r="BG207" s="23">
        <v>1.48</v>
      </c>
      <c r="BH207" s="23">
        <v>2.0621175327829042</v>
      </c>
      <c r="BI207" s="23">
        <f t="shared" si="190"/>
        <v>0.56999999999999995</v>
      </c>
      <c r="BJ207" s="23">
        <v>2.33</v>
      </c>
      <c r="BK207" s="23">
        <f t="shared" si="191"/>
        <v>0.21630769230769231</v>
      </c>
      <c r="BL207" s="23">
        <f t="shared" si="192"/>
        <v>0.23928112965340181</v>
      </c>
      <c r="BM207" s="5">
        <v>1.1000000000000001</v>
      </c>
      <c r="BN207" s="5">
        <f t="shared" si="193"/>
        <v>0.56999999999999995</v>
      </c>
      <c r="BO207" s="50"/>
      <c r="BP207" s="48">
        <f t="shared" si="157"/>
        <v>3981.1</v>
      </c>
      <c r="BQ207" s="51">
        <f t="shared" si="158"/>
        <v>6</v>
      </c>
      <c r="BR207" s="47">
        <f t="shared" si="194"/>
        <v>1273.952</v>
      </c>
      <c r="BS207" s="46">
        <f t="shared" si="159"/>
        <v>20.5</v>
      </c>
      <c r="BT207" s="46">
        <f t="shared" si="195"/>
        <v>3184.88</v>
      </c>
      <c r="BU207" s="46">
        <f t="shared" si="160"/>
        <v>80.984356774999995</v>
      </c>
      <c r="BV207" s="46">
        <f t="shared" si="161"/>
        <v>49.869092928846158</v>
      </c>
      <c r="BW207" s="46">
        <f t="shared" si="162"/>
        <v>69.793496547625168</v>
      </c>
      <c r="BX207" s="46">
        <f t="shared" si="163"/>
        <v>75.784231774999995</v>
      </c>
      <c r="BY207" s="46">
        <f t="shared" si="164"/>
        <v>80.984356774999995</v>
      </c>
      <c r="BZ207" s="46">
        <f t="shared" si="146"/>
        <v>93326.372747510002</v>
      </c>
      <c r="CA207" s="46">
        <f t="shared" si="146"/>
        <v>57469.142691202316</v>
      </c>
      <c r="CB207" s="46">
        <f t="shared" si="146"/>
        <v>80430.025421483253</v>
      </c>
      <c r="CC207" s="46">
        <f t="shared" si="146"/>
        <v>87333.748697510004</v>
      </c>
      <c r="CD207" s="46">
        <f t="shared" si="146"/>
        <v>93326.372747510002</v>
      </c>
    </row>
    <row r="208" spans="1:82" s="54" customFormat="1" ht="15" customHeight="1" x14ac:dyDescent="0.35">
      <c r="A208" s="39">
        <v>205</v>
      </c>
      <c r="B208" s="40" t="s">
        <v>125</v>
      </c>
      <c r="C208" s="40" t="s">
        <v>330</v>
      </c>
      <c r="D208" s="41">
        <v>248.3</v>
      </c>
      <c r="E208" s="41">
        <f t="shared" si="165"/>
        <v>1191.8400000000001</v>
      </c>
      <c r="F208" s="41">
        <v>64.400000000000006</v>
      </c>
      <c r="G208" s="42" t="s">
        <v>118</v>
      </c>
      <c r="H208" s="43">
        <v>6</v>
      </c>
      <c r="I208" s="44">
        <v>20.5</v>
      </c>
      <c r="J208" s="41">
        <f t="shared" si="166"/>
        <v>1095.8</v>
      </c>
      <c r="K208" s="42" t="s">
        <v>121</v>
      </c>
      <c r="L208" s="44">
        <v>224.4</v>
      </c>
      <c r="M208" s="44">
        <v>224.4</v>
      </c>
      <c r="N208" s="41">
        <v>260.71500000000003</v>
      </c>
      <c r="O208" s="45" t="s">
        <v>69</v>
      </c>
      <c r="P208" s="45" t="s">
        <v>121</v>
      </c>
      <c r="Q208" s="45" t="s">
        <v>122</v>
      </c>
      <c r="R208" s="45" t="s">
        <v>864</v>
      </c>
      <c r="S208" s="46">
        <f t="shared" si="167"/>
        <v>48322.216662790015</v>
      </c>
      <c r="T208" s="46">
        <f t="shared" si="150"/>
        <v>40.544214544561356</v>
      </c>
      <c r="U208" s="47">
        <f t="shared" si="168"/>
        <v>48322.216662790015</v>
      </c>
      <c r="V208" s="47">
        <f t="shared" si="151"/>
        <v>0</v>
      </c>
      <c r="W208" s="47">
        <f t="shared" si="169"/>
        <v>47537.862263879739</v>
      </c>
      <c r="X208" s="47">
        <f t="shared" si="152"/>
        <v>784.35439891027636</v>
      </c>
      <c r="Y208" s="48">
        <f t="shared" si="170"/>
        <v>48322.216662790015</v>
      </c>
      <c r="Z208" s="47">
        <f t="shared" si="153"/>
        <v>0</v>
      </c>
      <c r="AA208" s="48">
        <f t="shared" si="171"/>
        <v>48322.216662790015</v>
      </c>
      <c r="AB208" s="47">
        <f t="shared" si="154"/>
        <v>0</v>
      </c>
      <c r="AC208" s="47">
        <f t="shared" si="172"/>
        <v>784.35439891027636</v>
      </c>
      <c r="AD208" s="47">
        <f t="shared" si="173"/>
        <v>47537.862263879739</v>
      </c>
      <c r="AE208" s="47">
        <f t="shared" si="149"/>
        <v>39.886110773157249</v>
      </c>
      <c r="AF208" s="49">
        <f t="shared" si="174"/>
        <v>1.6231755351452271E-2</v>
      </c>
      <c r="AG208" s="47">
        <f>IF(ISBLANK($D208),"",S208*_xlfn.XLOOKUP(Q208,DATA!$B$24:$B$25,DATA!$C$24:$C$25,"error",0,1)/1000)</f>
        <v>6.4735598186921433</v>
      </c>
      <c r="AH208" s="47">
        <f>IF(ISBLANK($D208),"",V208*_xlfn.XLOOKUP(Q208,DATA!$B$24:$B$25,DATA!$C$24:$C$25,"error",0,1)/1000)</f>
        <v>0</v>
      </c>
      <c r="AI208" s="47">
        <f>IF(ISBLANK($D208),"",X208*_xlfn.XLOOKUP(Q208,DATA!$B$24:$B$25,DATA!$C$24:$C$25,"error",0,1)/1000)</f>
        <v>0.10507723923000238</v>
      </c>
      <c r="AJ208" s="47">
        <f>IF(ISBLANK($D208),"",Z208*_xlfn.XLOOKUP(Q208,DATA!$B$24:$B$25,DATA!$C$24:$C$25,"error",0,1)/1000)</f>
        <v>0</v>
      </c>
      <c r="AK208" s="47">
        <f>IF(ISBLANK($D208),"",AB208*_xlfn.XLOOKUP(Q208,DATA!$B$24:$B$25,DATA!$C$24:$C$25,"error",0,1)/1000)</f>
        <v>0</v>
      </c>
      <c r="AL208" s="47">
        <f t="shared" si="155"/>
        <v>0.10507723923000238</v>
      </c>
      <c r="AM208" s="47">
        <f t="shared" si="156"/>
        <v>6.3684825794621407</v>
      </c>
      <c r="AN208" s="47">
        <f t="shared" si="175"/>
        <v>0.656168144755508</v>
      </c>
      <c r="AO208" s="47">
        <f t="shared" si="176"/>
        <v>0</v>
      </c>
      <c r="AP208" s="47">
        <f t="shared" si="177"/>
        <v>1.0650760795087704E-2</v>
      </c>
      <c r="AQ208" s="47">
        <f t="shared" si="178"/>
        <v>0</v>
      </c>
      <c r="AR208" s="47">
        <f t="shared" si="179"/>
        <v>0</v>
      </c>
      <c r="AS208" s="47">
        <f t="shared" si="180"/>
        <v>1.0650760795087704E-2</v>
      </c>
      <c r="AT208" s="47">
        <f t="shared" si="181"/>
        <v>0.64551738396042024</v>
      </c>
      <c r="AU208" s="47">
        <f t="shared" si="182"/>
        <v>3.5686647322851338E-2</v>
      </c>
      <c r="AV208" s="47">
        <f t="shared" si="183"/>
        <v>0</v>
      </c>
      <c r="AW208" s="47">
        <f t="shared" si="184"/>
        <v>5.7925692865808088E-4</v>
      </c>
      <c r="AX208" s="47">
        <f t="shared" si="185"/>
        <v>0</v>
      </c>
      <c r="AY208" s="47">
        <f t="shared" si="186"/>
        <v>0</v>
      </c>
      <c r="AZ208" s="47">
        <f t="shared" si="187"/>
        <v>5.7925692865808088E-4</v>
      </c>
      <c r="BA208" s="47">
        <f t="shared" si="188"/>
        <v>3.5107390394193257E-2</v>
      </c>
      <c r="BB208" s="23">
        <f>IF(V208&gt;0,J208*DATA!$C$4,0)</f>
        <v>0</v>
      </c>
      <c r="BC208" s="23">
        <f>IF(X208&gt;0,N208*_xlfn.XLOOKUP(Burgas!O208,DATA!$B$5:$B$6,DATA!$C$5:$C$6,"error",0,1),0)</f>
        <v>12514.320000000002</v>
      </c>
      <c r="BD208" s="23" t="str">
        <f>IF(Z208&gt;0,(L208-M208)*DATA!$C$7,"0,00 ")</f>
        <v xml:space="preserve">0,00 </v>
      </c>
      <c r="BE208" s="23">
        <f>IF(G208="basement",D208*DATA!$C$8,IF(G208="ground",0,"error"))</f>
        <v>0</v>
      </c>
      <c r="BF208" s="23">
        <f t="shared" si="189"/>
        <v>12514.320000000002</v>
      </c>
      <c r="BG208" s="23">
        <v>0.25</v>
      </c>
      <c r="BH208" s="23">
        <v>1.1000000000000001</v>
      </c>
      <c r="BI208" s="23">
        <f t="shared" si="190"/>
        <v>0.56999999999999995</v>
      </c>
      <c r="BJ208" s="23">
        <v>0.22</v>
      </c>
      <c r="BK208" s="23">
        <f t="shared" si="191"/>
        <v>0.25</v>
      </c>
      <c r="BL208" s="23">
        <f t="shared" si="192"/>
        <v>0.12054794520547943</v>
      </c>
      <c r="BM208" s="5">
        <v>1.1000000000000001</v>
      </c>
      <c r="BN208" s="5">
        <f t="shared" si="193"/>
        <v>0.56999999999999995</v>
      </c>
      <c r="BO208" s="50"/>
      <c r="BP208" s="48">
        <f t="shared" si="157"/>
        <v>5090.1500000000005</v>
      </c>
      <c r="BQ208" s="51">
        <f t="shared" si="158"/>
        <v>6</v>
      </c>
      <c r="BR208" s="47">
        <f t="shared" si="194"/>
        <v>1628.8480000000002</v>
      </c>
      <c r="BS208" s="46">
        <f t="shared" si="159"/>
        <v>20.5</v>
      </c>
      <c r="BT208" s="46">
        <f t="shared" si="195"/>
        <v>4072.1200000000008</v>
      </c>
      <c r="BU208" s="46">
        <f t="shared" si="160"/>
        <v>41.93180897500001</v>
      </c>
      <c r="BV208" s="46">
        <f t="shared" si="161"/>
        <v>41.93180897500001</v>
      </c>
      <c r="BW208" s="46">
        <f t="shared" si="162"/>
        <v>41.25118211027398</v>
      </c>
      <c r="BX208" s="46">
        <f t="shared" si="163"/>
        <v>41.93180897500001</v>
      </c>
      <c r="BY208" s="46">
        <f t="shared" si="164"/>
        <v>41.93180897500001</v>
      </c>
      <c r="BZ208" s="46">
        <f t="shared" si="146"/>
        <v>48322.216662790015</v>
      </c>
      <c r="CA208" s="46">
        <f t="shared" si="146"/>
        <v>48322.216662790015</v>
      </c>
      <c r="CB208" s="46">
        <f t="shared" si="146"/>
        <v>47537.862263879739</v>
      </c>
      <c r="CC208" s="46">
        <f t="shared" si="146"/>
        <v>48322.216662790015</v>
      </c>
      <c r="CD208" s="46">
        <f t="shared" si="146"/>
        <v>48322.216662790015</v>
      </c>
    </row>
    <row r="209" spans="1:82" s="54" customFormat="1" ht="15" customHeight="1" x14ac:dyDescent="0.35">
      <c r="A209" s="39">
        <v>206</v>
      </c>
      <c r="B209" s="40" t="s">
        <v>125</v>
      </c>
      <c r="C209" s="40" t="s">
        <v>331</v>
      </c>
      <c r="D209" s="41">
        <v>122.5</v>
      </c>
      <c r="E209" s="41">
        <f t="shared" si="165"/>
        <v>588</v>
      </c>
      <c r="F209" s="41">
        <v>47.2</v>
      </c>
      <c r="G209" s="42" t="s">
        <v>118</v>
      </c>
      <c r="H209" s="43">
        <v>6</v>
      </c>
      <c r="I209" s="44">
        <v>20.5</v>
      </c>
      <c r="J209" s="41">
        <f t="shared" si="166"/>
        <v>793.5</v>
      </c>
      <c r="K209" s="42" t="s">
        <v>121</v>
      </c>
      <c r="L209" s="44">
        <v>174.1</v>
      </c>
      <c r="M209" s="44">
        <v>174.1</v>
      </c>
      <c r="N209" s="41">
        <v>128.625</v>
      </c>
      <c r="O209" s="45" t="s">
        <v>69</v>
      </c>
      <c r="P209" s="45" t="s">
        <v>121</v>
      </c>
      <c r="Q209" s="45" t="s">
        <v>122</v>
      </c>
      <c r="R209" s="45" t="s">
        <v>864</v>
      </c>
      <c r="S209" s="46">
        <f t="shared" si="167"/>
        <v>27861.824726750008</v>
      </c>
      <c r="T209" s="46">
        <f t="shared" si="150"/>
        <v>47.384055657738109</v>
      </c>
      <c r="U209" s="47">
        <f t="shared" si="168"/>
        <v>27861.824726750008</v>
      </c>
      <c r="V209" s="47">
        <f t="shared" si="151"/>
        <v>0</v>
      </c>
      <c r="W209" s="47">
        <f t="shared" si="169"/>
        <v>27474.859709164386</v>
      </c>
      <c r="X209" s="47">
        <f t="shared" si="152"/>
        <v>386.96501758562226</v>
      </c>
      <c r="Y209" s="48">
        <f t="shared" si="170"/>
        <v>27861.824726750008</v>
      </c>
      <c r="Z209" s="47">
        <f t="shared" si="153"/>
        <v>0</v>
      </c>
      <c r="AA209" s="48">
        <f t="shared" si="171"/>
        <v>27861.824726750008</v>
      </c>
      <c r="AB209" s="47">
        <f t="shared" si="154"/>
        <v>0</v>
      </c>
      <c r="AC209" s="47">
        <f t="shared" si="172"/>
        <v>386.96501758562226</v>
      </c>
      <c r="AD209" s="47">
        <f t="shared" si="173"/>
        <v>27474.859709164386</v>
      </c>
      <c r="AE209" s="47">
        <f t="shared" si="149"/>
        <v>46.725951886333988</v>
      </c>
      <c r="AF209" s="49">
        <f t="shared" si="174"/>
        <v>1.3888717676631579E-2</v>
      </c>
      <c r="AG209" s="47">
        <f>IF(ISBLANK($D209),"",S209*_xlfn.XLOOKUP(Q209,DATA!$B$24:$B$25,DATA!$C$24:$C$25,"error",0,1)/1000)</f>
        <v>3.7325520533378236</v>
      </c>
      <c r="AH209" s="47">
        <f>IF(ISBLANK($D209),"",V209*_xlfn.XLOOKUP(Q209,DATA!$B$24:$B$25,DATA!$C$24:$C$25,"error",0,1)/1000)</f>
        <v>0</v>
      </c>
      <c r="AI209" s="47">
        <f>IF(ISBLANK($D209),"",X209*_xlfn.XLOOKUP(Q209,DATA!$B$24:$B$25,DATA!$C$24:$C$25,"error",0,1)/1000)</f>
        <v>5.1840361682140339E-2</v>
      </c>
      <c r="AJ209" s="47">
        <f>IF(ISBLANK($D209),"",Z209*_xlfn.XLOOKUP(Q209,DATA!$B$24:$B$25,DATA!$C$24:$C$25,"error",0,1)/1000)</f>
        <v>0</v>
      </c>
      <c r="AK209" s="47">
        <f>IF(ISBLANK($D209),"",AB209*_xlfn.XLOOKUP(Q209,DATA!$B$24:$B$25,DATA!$C$24:$C$25,"error",0,1)/1000)</f>
        <v>0</v>
      </c>
      <c r="AL209" s="47">
        <f t="shared" si="155"/>
        <v>5.1840361682140339E-2</v>
      </c>
      <c r="AM209" s="47">
        <f t="shared" si="156"/>
        <v>3.6807116916556835</v>
      </c>
      <c r="AN209" s="47">
        <f t="shared" si="175"/>
        <v>0.37833615887353478</v>
      </c>
      <c r="AO209" s="47">
        <f t="shared" si="176"/>
        <v>0</v>
      </c>
      <c r="AP209" s="47">
        <f t="shared" si="177"/>
        <v>5.2546040974557374E-3</v>
      </c>
      <c r="AQ209" s="47">
        <f t="shared" si="178"/>
        <v>0</v>
      </c>
      <c r="AR209" s="47">
        <f t="shared" si="179"/>
        <v>0</v>
      </c>
      <c r="AS209" s="47">
        <f t="shared" si="180"/>
        <v>5.2546040974557374E-3</v>
      </c>
      <c r="AT209" s="47">
        <f t="shared" si="181"/>
        <v>0.37308155477607902</v>
      </c>
      <c r="AU209" s="47">
        <f t="shared" si="182"/>
        <v>2.0576355586772416E-2</v>
      </c>
      <c r="AV209" s="47">
        <f t="shared" si="183"/>
        <v>0</v>
      </c>
      <c r="AW209" s="47">
        <f t="shared" si="184"/>
        <v>2.8577919355866194E-4</v>
      </c>
      <c r="AX209" s="47">
        <f t="shared" si="185"/>
        <v>0</v>
      </c>
      <c r="AY209" s="47">
        <f t="shared" si="186"/>
        <v>0</v>
      </c>
      <c r="AZ209" s="47">
        <f t="shared" si="187"/>
        <v>2.8577919355866194E-4</v>
      </c>
      <c r="BA209" s="47">
        <f t="shared" si="188"/>
        <v>2.0290576393213754E-2</v>
      </c>
      <c r="BB209" s="23">
        <f>IF(V209&gt;0,J209*DATA!$C$4,0)</f>
        <v>0</v>
      </c>
      <c r="BC209" s="23">
        <f>IF(X209&gt;0,N209*_xlfn.XLOOKUP(Burgas!O209,DATA!$B$5:$B$6,DATA!$C$5:$C$6,"error",0,1),0)</f>
        <v>6174</v>
      </c>
      <c r="BD209" s="23" t="str">
        <f>IF(Z209&gt;0,(L209-M209)*DATA!$C$7,"0,00 ")</f>
        <v xml:space="preserve">0,00 </v>
      </c>
      <c r="BE209" s="23">
        <f>IF(G209="basement",D209*DATA!$C$8,IF(G209="ground",0,"error"))</f>
        <v>0</v>
      </c>
      <c r="BF209" s="23">
        <f t="shared" si="189"/>
        <v>6174</v>
      </c>
      <c r="BG209" s="23">
        <v>0.25</v>
      </c>
      <c r="BH209" s="23">
        <v>1.1000000000000001</v>
      </c>
      <c r="BI209" s="23">
        <f t="shared" si="190"/>
        <v>0.56999999999999995</v>
      </c>
      <c r="BJ209" s="23">
        <v>0.22</v>
      </c>
      <c r="BK209" s="23">
        <f t="shared" si="191"/>
        <v>0.25</v>
      </c>
      <c r="BL209" s="23">
        <f t="shared" si="192"/>
        <v>0.12054794520547943</v>
      </c>
      <c r="BM209" s="5">
        <v>1.1000000000000001</v>
      </c>
      <c r="BN209" s="5">
        <f t="shared" si="193"/>
        <v>0.56999999999999995</v>
      </c>
      <c r="BO209" s="50"/>
      <c r="BP209" s="48">
        <f t="shared" si="157"/>
        <v>2511.25</v>
      </c>
      <c r="BQ209" s="51">
        <f t="shared" si="158"/>
        <v>6</v>
      </c>
      <c r="BR209" s="47">
        <f t="shared" si="194"/>
        <v>803.6</v>
      </c>
      <c r="BS209" s="46">
        <f t="shared" si="159"/>
        <v>20.5</v>
      </c>
      <c r="BT209" s="46">
        <f t="shared" si="195"/>
        <v>2009</v>
      </c>
      <c r="BU209" s="46">
        <f t="shared" si="160"/>
        <v>24.177216875000006</v>
      </c>
      <c r="BV209" s="46">
        <f t="shared" si="161"/>
        <v>24.177216875000006</v>
      </c>
      <c r="BW209" s="46">
        <f t="shared" si="162"/>
        <v>23.84142633561644</v>
      </c>
      <c r="BX209" s="46">
        <f t="shared" si="163"/>
        <v>24.177216875000006</v>
      </c>
      <c r="BY209" s="46">
        <f t="shared" si="164"/>
        <v>24.177216875000006</v>
      </c>
      <c r="BZ209" s="46">
        <f t="shared" si="146"/>
        <v>27861.824726750008</v>
      </c>
      <c r="CA209" s="46">
        <f t="shared" si="146"/>
        <v>27861.824726750008</v>
      </c>
      <c r="CB209" s="46">
        <f t="shared" si="146"/>
        <v>27474.859709164386</v>
      </c>
      <c r="CC209" s="46">
        <f t="shared" si="146"/>
        <v>27861.824726750008</v>
      </c>
      <c r="CD209" s="46">
        <f t="shared" si="146"/>
        <v>27861.824726750008</v>
      </c>
    </row>
    <row r="210" spans="1:82" s="54" customFormat="1" ht="15" customHeight="1" x14ac:dyDescent="0.35">
      <c r="A210" s="39">
        <v>207</v>
      </c>
      <c r="B210" s="40" t="s">
        <v>125</v>
      </c>
      <c r="C210" s="40" t="s">
        <v>332</v>
      </c>
      <c r="D210" s="41">
        <v>330.9</v>
      </c>
      <c r="E210" s="41">
        <f t="shared" si="165"/>
        <v>1323.6</v>
      </c>
      <c r="F210" s="41">
        <v>75</v>
      </c>
      <c r="G210" s="42" t="s">
        <v>118</v>
      </c>
      <c r="H210" s="43">
        <v>5</v>
      </c>
      <c r="I210" s="44">
        <v>17.5</v>
      </c>
      <c r="J210" s="41">
        <f t="shared" si="166"/>
        <v>1050</v>
      </c>
      <c r="K210" s="42" t="s">
        <v>120</v>
      </c>
      <c r="L210" s="44">
        <v>262.5</v>
      </c>
      <c r="M210" s="44">
        <v>196.8</v>
      </c>
      <c r="N210" s="41">
        <v>347.44499999999999</v>
      </c>
      <c r="O210" s="45" t="s">
        <v>69</v>
      </c>
      <c r="P210" s="45" t="s">
        <v>120</v>
      </c>
      <c r="Q210" s="45" t="s">
        <v>122</v>
      </c>
      <c r="R210" s="45" t="s">
        <v>864</v>
      </c>
      <c r="S210" s="46">
        <f t="shared" si="167"/>
        <v>119355.90966484502</v>
      </c>
      <c r="T210" s="46">
        <f t="shared" si="150"/>
        <v>90.175211291058503</v>
      </c>
      <c r="U210" s="47">
        <f t="shared" si="168"/>
        <v>79217.219303306541</v>
      </c>
      <c r="V210" s="47">
        <f t="shared" si="151"/>
        <v>40138.69036153848</v>
      </c>
      <c r="W210" s="47">
        <f t="shared" si="169"/>
        <v>97381.649468231961</v>
      </c>
      <c r="X210" s="47">
        <f t="shared" si="152"/>
        <v>21974.260196613061</v>
      </c>
      <c r="Y210" s="48">
        <f t="shared" si="170"/>
        <v>115877.85842734501</v>
      </c>
      <c r="Z210" s="47">
        <f t="shared" si="153"/>
        <v>3478.0512375000108</v>
      </c>
      <c r="AA210" s="48">
        <f t="shared" si="171"/>
        <v>119355.90966484502</v>
      </c>
      <c r="AB210" s="47">
        <f t="shared" si="154"/>
        <v>0</v>
      </c>
      <c r="AC210" s="47">
        <f t="shared" si="172"/>
        <v>65591.001795651551</v>
      </c>
      <c r="AD210" s="47">
        <f t="shared" si="173"/>
        <v>53764.90786919347</v>
      </c>
      <c r="AE210" s="47">
        <f t="shared" si="149"/>
        <v>40.620208423385819</v>
      </c>
      <c r="AF210" s="49">
        <f t="shared" si="174"/>
        <v>0.54954130029952486</v>
      </c>
      <c r="AG210" s="47">
        <f>IF(ISBLANK($D210),"",S210*_xlfn.XLOOKUP(Q210,DATA!$B$24:$B$25,DATA!$C$24:$C$25,"error",0,1)/1000)</f>
        <v>15.989697375053707</v>
      </c>
      <c r="AH210" s="47">
        <f>IF(ISBLANK($D210),"",V210*_xlfn.XLOOKUP(Q210,DATA!$B$24:$B$25,DATA!$C$24:$C$25,"error",0,1)/1000)</f>
        <v>5.3772411748542197</v>
      </c>
      <c r="AI210" s="47">
        <f>IF(ISBLANK($D210),"",X210*_xlfn.XLOOKUP(Q210,DATA!$B$24:$B$25,DATA!$C$24:$C$25,"error",0,1)/1000)</f>
        <v>2.9438154471878719</v>
      </c>
      <c r="AJ210" s="47">
        <f>IF(ISBLANK($D210),"",Z210*_xlfn.XLOOKUP(Q210,DATA!$B$24:$B$25,DATA!$C$24:$C$25,"error",0,1)/1000)</f>
        <v>0.46594246484082064</v>
      </c>
      <c r="AK210" s="47">
        <f>IF(ISBLANK($D210),"",AB210*_xlfn.XLOOKUP(Q210,DATA!$B$24:$B$25,DATA!$C$24:$C$25,"error",0,1)/1000)</f>
        <v>0</v>
      </c>
      <c r="AL210" s="47">
        <f t="shared" si="155"/>
        <v>8.7869990868829113</v>
      </c>
      <c r="AM210" s="47">
        <f t="shared" si="156"/>
        <v>7.2026982881707955</v>
      </c>
      <c r="AN210" s="47">
        <f t="shared" si="175"/>
        <v>1.6207357861274381</v>
      </c>
      <c r="AO210" s="47">
        <f t="shared" si="176"/>
        <v>0.54504391160779619</v>
      </c>
      <c r="AP210" s="47">
        <f t="shared" si="177"/>
        <v>0.29838882694902202</v>
      </c>
      <c r="AQ210" s="47">
        <f t="shared" si="178"/>
        <v>4.7228512793626727E-2</v>
      </c>
      <c r="AR210" s="47">
        <f t="shared" si="179"/>
        <v>0</v>
      </c>
      <c r="AS210" s="47">
        <f t="shared" si="180"/>
        <v>0.89066125135044494</v>
      </c>
      <c r="AT210" s="47">
        <f t="shared" si="181"/>
        <v>0.73007453477699313</v>
      </c>
      <c r="AU210" s="47">
        <f t="shared" si="182"/>
        <v>8.8146044371911869E-2</v>
      </c>
      <c r="AV210" s="47">
        <f t="shared" si="183"/>
        <v>2.9642996241858486E-2</v>
      </c>
      <c r="AW210" s="47">
        <f t="shared" si="184"/>
        <v>1.6228305073201561E-2</v>
      </c>
      <c r="AX210" s="47">
        <f t="shared" si="185"/>
        <v>2.5685905253400088E-3</v>
      </c>
      <c r="AY210" s="47">
        <f t="shared" si="186"/>
        <v>0</v>
      </c>
      <c r="AZ210" s="47">
        <f t="shared" si="187"/>
        <v>4.8439891840400061E-2</v>
      </c>
      <c r="BA210" s="47">
        <f t="shared" si="188"/>
        <v>3.9706152531511808E-2</v>
      </c>
      <c r="BB210" s="23">
        <f>IF(V210&gt;0,J210*DATA!$C$4,0)</f>
        <v>68250</v>
      </c>
      <c r="BC210" s="23">
        <f>IF(X210&gt;0,N210*_xlfn.XLOOKUP(Burgas!O210,DATA!$B$5:$B$6,DATA!$C$5:$C$6,"error",0,1),0)</f>
        <v>16677.36</v>
      </c>
      <c r="BD210" s="23">
        <f>IF(Z210&gt;0,(L210-M210)*DATA!$C$7,"0,00 ")</f>
        <v>9854.9999999999982</v>
      </c>
      <c r="BE210" s="23">
        <f>IF(G210="basement",D210*DATA!$C$8,IF(G210="ground",0,"error"))</f>
        <v>0</v>
      </c>
      <c r="BF210" s="23">
        <f t="shared" si="189"/>
        <v>94782.36</v>
      </c>
      <c r="BG210" s="23">
        <v>1.48</v>
      </c>
      <c r="BH210" s="23">
        <v>1.538</v>
      </c>
      <c r="BI210" s="23">
        <f t="shared" si="190"/>
        <v>0.56999999999999995</v>
      </c>
      <c r="BJ210" s="23">
        <v>2.33</v>
      </c>
      <c r="BK210" s="23">
        <f t="shared" si="191"/>
        <v>0.21630769230769231</v>
      </c>
      <c r="BL210" s="23">
        <f t="shared" si="192"/>
        <v>0.23928112965340181</v>
      </c>
      <c r="BM210" s="5">
        <v>1.1000000000000001</v>
      </c>
      <c r="BN210" s="5">
        <f t="shared" si="193"/>
        <v>0.56999999999999995</v>
      </c>
      <c r="BO210" s="50"/>
      <c r="BP210" s="48">
        <f t="shared" si="157"/>
        <v>5790.75</v>
      </c>
      <c r="BQ210" s="51">
        <f t="shared" si="158"/>
        <v>5</v>
      </c>
      <c r="BR210" s="47">
        <f t="shared" si="194"/>
        <v>1853.04</v>
      </c>
      <c r="BS210" s="46">
        <f t="shared" si="159"/>
        <v>17.5</v>
      </c>
      <c r="BT210" s="46">
        <f t="shared" si="195"/>
        <v>4632.6000000000004</v>
      </c>
      <c r="BU210" s="46">
        <f t="shared" si="160"/>
        <v>103.57159811250001</v>
      </c>
      <c r="BV210" s="46">
        <f t="shared" si="161"/>
        <v>68.741078881730772</v>
      </c>
      <c r="BW210" s="46">
        <f t="shared" si="162"/>
        <v>84.503340392426196</v>
      </c>
      <c r="BX210" s="46">
        <f t="shared" si="163"/>
        <v>100.55350436250001</v>
      </c>
      <c r="BY210" s="46">
        <f t="shared" si="164"/>
        <v>103.57159811250001</v>
      </c>
      <c r="BZ210" s="46">
        <f t="shared" si="146"/>
        <v>119355.90966484502</v>
      </c>
      <c r="CA210" s="46">
        <f t="shared" si="146"/>
        <v>79217.219303306541</v>
      </c>
      <c r="CB210" s="46">
        <f t="shared" si="146"/>
        <v>97381.649468231961</v>
      </c>
      <c r="CC210" s="46">
        <f t="shared" si="146"/>
        <v>115877.85842734501</v>
      </c>
      <c r="CD210" s="46">
        <f t="shared" si="146"/>
        <v>119355.90966484502</v>
      </c>
    </row>
    <row r="211" spans="1:82" s="54" customFormat="1" ht="15" customHeight="1" x14ac:dyDescent="0.35">
      <c r="A211" s="39">
        <v>208</v>
      </c>
      <c r="B211" s="40" t="s">
        <v>125</v>
      </c>
      <c r="C211" s="40" t="s">
        <v>333</v>
      </c>
      <c r="D211" s="41">
        <v>104.6</v>
      </c>
      <c r="E211" s="41">
        <f t="shared" si="165"/>
        <v>502.08000000000004</v>
      </c>
      <c r="F211" s="41">
        <v>45.8</v>
      </c>
      <c r="G211" s="42" t="s">
        <v>118</v>
      </c>
      <c r="H211" s="43">
        <v>6</v>
      </c>
      <c r="I211" s="44">
        <v>20.5</v>
      </c>
      <c r="J211" s="41">
        <f t="shared" si="166"/>
        <v>779.3</v>
      </c>
      <c r="K211" s="42" t="s">
        <v>121</v>
      </c>
      <c r="L211" s="44">
        <v>159.6</v>
      </c>
      <c r="M211" s="44">
        <v>159.6</v>
      </c>
      <c r="N211" s="41">
        <v>109.83</v>
      </c>
      <c r="O211" s="45" t="s">
        <v>69</v>
      </c>
      <c r="P211" s="45" t="s">
        <v>121</v>
      </c>
      <c r="Q211" s="45" t="s">
        <v>122</v>
      </c>
      <c r="R211" s="45" t="s">
        <v>864</v>
      </c>
      <c r="S211" s="46">
        <f t="shared" si="167"/>
        <v>24924.101668479998</v>
      </c>
      <c r="T211" s="46">
        <f t="shared" si="150"/>
        <v>49.641693890376025</v>
      </c>
      <c r="U211" s="47">
        <f t="shared" si="168"/>
        <v>24924.101668479998</v>
      </c>
      <c r="V211" s="47">
        <f t="shared" si="151"/>
        <v>0</v>
      </c>
      <c r="W211" s="47">
        <f t="shared" si="169"/>
        <v>24593.680926933426</v>
      </c>
      <c r="X211" s="47">
        <f t="shared" si="152"/>
        <v>330.42074154657166</v>
      </c>
      <c r="Y211" s="48">
        <f t="shared" si="170"/>
        <v>24924.101668479998</v>
      </c>
      <c r="Z211" s="47">
        <f t="shared" si="153"/>
        <v>0</v>
      </c>
      <c r="AA211" s="48">
        <f t="shared" si="171"/>
        <v>24924.101668479998</v>
      </c>
      <c r="AB211" s="47">
        <f t="shared" si="154"/>
        <v>0</v>
      </c>
      <c r="AC211" s="47">
        <f t="shared" si="172"/>
        <v>330.42074154657166</v>
      </c>
      <c r="AD211" s="47">
        <f t="shared" si="173"/>
        <v>24593.680926933426</v>
      </c>
      <c r="AE211" s="47">
        <f t="shared" si="149"/>
        <v>48.983590118971925</v>
      </c>
      <c r="AF211" s="49">
        <f t="shared" si="174"/>
        <v>1.3257077263668648E-2</v>
      </c>
      <c r="AG211" s="47">
        <f>IF(ISBLANK($D211),"",S211*_xlfn.XLOOKUP(Q211,DATA!$B$24:$B$25,DATA!$C$24:$C$25,"error",0,1)/1000)</f>
        <v>3.3389954811885505</v>
      </c>
      <c r="AH211" s="47">
        <f>IF(ISBLANK($D211),"",V211*_xlfn.XLOOKUP(Q211,DATA!$B$24:$B$25,DATA!$C$24:$C$25,"error",0,1)/1000)</f>
        <v>0</v>
      </c>
      <c r="AI211" s="47">
        <f>IF(ISBLANK($D211),"",X211*_xlfn.XLOOKUP(Q211,DATA!$B$24:$B$25,DATA!$C$24:$C$25,"error",0,1)/1000)</f>
        <v>4.4265321077157041E-2</v>
      </c>
      <c r="AJ211" s="47">
        <f>IF(ISBLANK($D211),"",Z211*_xlfn.XLOOKUP(Q211,DATA!$B$24:$B$25,DATA!$C$24:$C$25,"error",0,1)/1000)</f>
        <v>0</v>
      </c>
      <c r="AK211" s="47">
        <f>IF(ISBLANK($D211),"",AB211*_xlfn.XLOOKUP(Q211,DATA!$B$24:$B$25,DATA!$C$24:$C$25,"error",0,1)/1000)</f>
        <v>0</v>
      </c>
      <c r="AL211" s="47">
        <f t="shared" si="155"/>
        <v>4.4265321077157041E-2</v>
      </c>
      <c r="AM211" s="47">
        <f t="shared" si="156"/>
        <v>3.2947301601113934</v>
      </c>
      <c r="AN211" s="47">
        <f t="shared" si="175"/>
        <v>0.33844477097628073</v>
      </c>
      <c r="AO211" s="47">
        <f t="shared" si="176"/>
        <v>0</v>
      </c>
      <c r="AP211" s="47">
        <f t="shared" si="177"/>
        <v>4.486788478317189E-3</v>
      </c>
      <c r="AQ211" s="47">
        <f t="shared" si="178"/>
        <v>0</v>
      </c>
      <c r="AR211" s="47">
        <f t="shared" si="179"/>
        <v>0</v>
      </c>
      <c r="AS211" s="47">
        <f t="shared" si="180"/>
        <v>4.486788478317189E-3</v>
      </c>
      <c r="AT211" s="47">
        <f t="shared" si="181"/>
        <v>0.33395798249796355</v>
      </c>
      <c r="AU211" s="47">
        <f t="shared" si="182"/>
        <v>1.840680514076775E-2</v>
      </c>
      <c r="AV211" s="47">
        <f t="shared" si="183"/>
        <v>0</v>
      </c>
      <c r="AW211" s="47">
        <f t="shared" si="184"/>
        <v>2.4402043792845108E-4</v>
      </c>
      <c r="AX211" s="47">
        <f t="shared" si="185"/>
        <v>0</v>
      </c>
      <c r="AY211" s="47">
        <f t="shared" si="186"/>
        <v>0</v>
      </c>
      <c r="AZ211" s="47">
        <f t="shared" si="187"/>
        <v>2.4402043792845108E-4</v>
      </c>
      <c r="BA211" s="47">
        <f t="shared" si="188"/>
        <v>1.8162784702839298E-2</v>
      </c>
      <c r="BB211" s="23">
        <f>IF(V211&gt;0,J211*DATA!$C$4,0)</f>
        <v>0</v>
      </c>
      <c r="BC211" s="23">
        <f>IF(X211&gt;0,N211*_xlfn.XLOOKUP(Burgas!O211,DATA!$B$5:$B$6,DATA!$C$5:$C$6,"error",0,1),0)</f>
        <v>5271.84</v>
      </c>
      <c r="BD211" s="23" t="str">
        <f>IF(Z211&gt;0,(L211-M211)*DATA!$C$7,"0,00 ")</f>
        <v xml:space="preserve">0,00 </v>
      </c>
      <c r="BE211" s="23">
        <f>IF(G211="basement",D211*DATA!$C$8,IF(G211="ground",0,"error"))</f>
        <v>0</v>
      </c>
      <c r="BF211" s="23">
        <f t="shared" si="189"/>
        <v>5271.84</v>
      </c>
      <c r="BG211" s="23">
        <v>0.25</v>
      </c>
      <c r="BH211" s="23">
        <v>1.1000000000000001</v>
      </c>
      <c r="BI211" s="23">
        <f t="shared" si="190"/>
        <v>0.56999999999999995</v>
      </c>
      <c r="BJ211" s="23">
        <v>0.22</v>
      </c>
      <c r="BK211" s="23">
        <f t="shared" si="191"/>
        <v>0.25</v>
      </c>
      <c r="BL211" s="23">
        <f t="shared" si="192"/>
        <v>0.12054794520547943</v>
      </c>
      <c r="BM211" s="5">
        <v>1.1000000000000001</v>
      </c>
      <c r="BN211" s="5">
        <f t="shared" si="193"/>
        <v>0.56999999999999995</v>
      </c>
      <c r="BO211" s="50"/>
      <c r="BP211" s="48">
        <f t="shared" si="157"/>
        <v>2144.2999999999997</v>
      </c>
      <c r="BQ211" s="51">
        <f t="shared" si="158"/>
        <v>6</v>
      </c>
      <c r="BR211" s="47">
        <f t="shared" si="194"/>
        <v>686.17599999999993</v>
      </c>
      <c r="BS211" s="46">
        <f t="shared" si="159"/>
        <v>20.5</v>
      </c>
      <c r="BT211" s="46">
        <f t="shared" si="195"/>
        <v>1715.4399999999998</v>
      </c>
      <c r="BU211" s="46">
        <f t="shared" si="160"/>
        <v>21.627995199999997</v>
      </c>
      <c r="BV211" s="46">
        <f t="shared" si="161"/>
        <v>21.627995199999997</v>
      </c>
      <c r="BW211" s="46">
        <f t="shared" si="162"/>
        <v>21.341271196575342</v>
      </c>
      <c r="BX211" s="46">
        <f t="shared" si="163"/>
        <v>21.627995199999997</v>
      </c>
      <c r="BY211" s="46">
        <f t="shared" si="164"/>
        <v>21.627995199999997</v>
      </c>
      <c r="BZ211" s="46">
        <f t="shared" si="146"/>
        <v>24924.101668479998</v>
      </c>
      <c r="CA211" s="46">
        <f t="shared" si="146"/>
        <v>24924.101668479998</v>
      </c>
      <c r="CB211" s="46">
        <f t="shared" si="146"/>
        <v>24593.680926933426</v>
      </c>
      <c r="CC211" s="46">
        <f t="shared" si="146"/>
        <v>24924.101668479998</v>
      </c>
      <c r="CD211" s="46">
        <f t="shared" si="146"/>
        <v>24924.101668479998</v>
      </c>
    </row>
    <row r="212" spans="1:82" s="54" customFormat="1" ht="15" customHeight="1" x14ac:dyDescent="0.35">
      <c r="A212" s="39">
        <v>209</v>
      </c>
      <c r="B212" s="40" t="s">
        <v>125</v>
      </c>
      <c r="C212" s="40" t="s">
        <v>334</v>
      </c>
      <c r="D212" s="41">
        <v>134.4</v>
      </c>
      <c r="E212" s="41">
        <f t="shared" si="165"/>
        <v>645.12000000000012</v>
      </c>
      <c r="F212" s="41">
        <v>48</v>
      </c>
      <c r="G212" s="42" t="s">
        <v>118</v>
      </c>
      <c r="H212" s="43">
        <v>6</v>
      </c>
      <c r="I212" s="44">
        <v>20.5</v>
      </c>
      <c r="J212" s="41">
        <f t="shared" si="166"/>
        <v>806.8</v>
      </c>
      <c r="K212" s="42" t="s">
        <v>120</v>
      </c>
      <c r="L212" s="44">
        <v>177.2</v>
      </c>
      <c r="M212" s="44">
        <v>44.3</v>
      </c>
      <c r="N212" s="41">
        <v>141.12</v>
      </c>
      <c r="O212" s="45" t="s">
        <v>69</v>
      </c>
      <c r="P212" s="45" t="s">
        <v>120</v>
      </c>
      <c r="Q212" s="45" t="s">
        <v>122</v>
      </c>
      <c r="R212" s="45" t="s">
        <v>864</v>
      </c>
      <c r="S212" s="46">
        <f t="shared" si="167"/>
        <v>75688.918145820018</v>
      </c>
      <c r="T212" s="46">
        <f t="shared" si="150"/>
        <v>117.32533194726564</v>
      </c>
      <c r="U212" s="47">
        <f t="shared" si="168"/>
        <v>44847.11301849693</v>
      </c>
      <c r="V212" s="47">
        <f t="shared" si="151"/>
        <v>30841.805127323089</v>
      </c>
      <c r="W212" s="47">
        <f t="shared" si="169"/>
        <v>66763.742653451322</v>
      </c>
      <c r="X212" s="47">
        <f t="shared" si="152"/>
        <v>8925.1754923686967</v>
      </c>
      <c r="Y212" s="48">
        <f t="shared" si="170"/>
        <v>68653.40810832</v>
      </c>
      <c r="Z212" s="47">
        <f t="shared" si="153"/>
        <v>7035.5100375000184</v>
      </c>
      <c r="AA212" s="48">
        <f t="shared" si="171"/>
        <v>75688.918145820018</v>
      </c>
      <c r="AB212" s="47">
        <f t="shared" si="154"/>
        <v>0</v>
      </c>
      <c r="AC212" s="47">
        <f t="shared" si="172"/>
        <v>46802.490657191804</v>
      </c>
      <c r="AD212" s="47">
        <f t="shared" si="173"/>
        <v>28886.427488628215</v>
      </c>
      <c r="AE212" s="47">
        <f t="shared" si="149"/>
        <v>44.776828324386486</v>
      </c>
      <c r="AF212" s="49">
        <f t="shared" si="174"/>
        <v>0.61835327817770525</v>
      </c>
      <c r="AG212" s="47">
        <f>IF(ISBLANK($D212),"",S212*_xlfn.XLOOKUP(Q212,DATA!$B$24:$B$25,DATA!$C$24:$C$25,"error",0,1)/1000)</f>
        <v>10.13978192780962</v>
      </c>
      <c r="AH212" s="47">
        <f>IF(ISBLANK($D212),"",V212*_xlfn.XLOOKUP(Q212,DATA!$B$24:$B$25,DATA!$C$24:$C$25,"error",0,1)/1000)</f>
        <v>4.1317696951165566</v>
      </c>
      <c r="AI212" s="47">
        <f>IF(ISBLANK($D212),"",X212*_xlfn.XLOOKUP(Q212,DATA!$B$24:$B$25,DATA!$C$24:$C$25,"error",0,1)/1000)</f>
        <v>1.1956748144516496</v>
      </c>
      <c r="AJ212" s="47">
        <f>IF(ISBLANK($D212),"",Z212*_xlfn.XLOOKUP(Q212,DATA!$B$24:$B$25,DATA!$C$24:$C$25,"error",0,1)/1000)</f>
        <v>0.94252288549992447</v>
      </c>
      <c r="AK212" s="47">
        <f>IF(ISBLANK($D212),"",AB212*_xlfn.XLOOKUP(Q212,DATA!$B$24:$B$25,DATA!$C$24:$C$25,"error",0,1)/1000)</f>
        <v>0</v>
      </c>
      <c r="AL212" s="47">
        <f t="shared" si="155"/>
        <v>6.2699673950681305</v>
      </c>
      <c r="AM212" s="47">
        <f t="shared" si="156"/>
        <v>3.8698145327414899</v>
      </c>
      <c r="AN212" s="47">
        <f t="shared" si="175"/>
        <v>1.0277810172673214</v>
      </c>
      <c r="AO212" s="47">
        <f t="shared" si="176"/>
        <v>0.41880135989063805</v>
      </c>
      <c r="AP212" s="47">
        <f t="shared" si="177"/>
        <v>0.12119509925037365</v>
      </c>
      <c r="AQ212" s="47">
        <f t="shared" si="178"/>
        <v>9.553530213505311E-2</v>
      </c>
      <c r="AR212" s="47">
        <f t="shared" si="179"/>
        <v>0</v>
      </c>
      <c r="AS212" s="47">
        <f t="shared" si="180"/>
        <v>0.63553176127606481</v>
      </c>
      <c r="AT212" s="47">
        <f t="shared" si="181"/>
        <v>0.3922492559912566</v>
      </c>
      <c r="AU212" s="47">
        <f t="shared" si="182"/>
        <v>5.5897347320947331E-2</v>
      </c>
      <c r="AV212" s="47">
        <f t="shared" si="183"/>
        <v>2.2777113683744216E-2</v>
      </c>
      <c r="AW212" s="47">
        <f t="shared" si="184"/>
        <v>6.5913696036213193E-3</v>
      </c>
      <c r="AX212" s="47">
        <f t="shared" si="185"/>
        <v>5.1958246699800158E-3</v>
      </c>
      <c r="AY212" s="47">
        <f t="shared" si="186"/>
        <v>0</v>
      </c>
      <c r="AZ212" s="47">
        <f t="shared" si="187"/>
        <v>3.4564307957345546E-2</v>
      </c>
      <c r="BA212" s="47">
        <f t="shared" si="188"/>
        <v>2.1333039363601786E-2</v>
      </c>
      <c r="BB212" s="23">
        <f>IF(V212&gt;0,J212*DATA!$C$4,0)</f>
        <v>52442</v>
      </c>
      <c r="BC212" s="23">
        <f>IF(X212&gt;0,N212*_xlfn.XLOOKUP(Burgas!O212,DATA!$B$5:$B$6,DATA!$C$5:$C$6,"error",0,1),0)</f>
        <v>6773.76</v>
      </c>
      <c r="BD212" s="23">
        <f>IF(Z212&gt;0,(L212-M212)*DATA!$C$7,"0,00 ")</f>
        <v>19934.999999999996</v>
      </c>
      <c r="BE212" s="23">
        <f>IF(G212="basement",D212*DATA!$C$8,IF(G212="ground",0,"error"))</f>
        <v>0</v>
      </c>
      <c r="BF212" s="23">
        <f t="shared" si="189"/>
        <v>79150.759999999995</v>
      </c>
      <c r="BG212" s="23">
        <v>1.48</v>
      </c>
      <c r="BH212" s="23">
        <v>2.4124999999999996</v>
      </c>
      <c r="BI212" s="23">
        <f t="shared" si="190"/>
        <v>0.56999999999999995</v>
      </c>
      <c r="BJ212" s="23">
        <v>2.33</v>
      </c>
      <c r="BK212" s="23">
        <f t="shared" si="191"/>
        <v>0.21630769230769231</v>
      </c>
      <c r="BL212" s="23">
        <f t="shared" si="192"/>
        <v>0.23928112965340181</v>
      </c>
      <c r="BM212" s="5">
        <v>1.1000000000000001</v>
      </c>
      <c r="BN212" s="5">
        <f t="shared" si="193"/>
        <v>0.56999999999999995</v>
      </c>
      <c r="BO212" s="50"/>
      <c r="BP212" s="48">
        <f t="shared" si="157"/>
        <v>2755.2000000000003</v>
      </c>
      <c r="BQ212" s="51">
        <f t="shared" si="158"/>
        <v>6</v>
      </c>
      <c r="BR212" s="47">
        <f t="shared" si="194"/>
        <v>881.6640000000001</v>
      </c>
      <c r="BS212" s="46">
        <f t="shared" si="159"/>
        <v>20.5</v>
      </c>
      <c r="BT212" s="46">
        <f t="shared" si="195"/>
        <v>2204.1600000000003</v>
      </c>
      <c r="BU212" s="46">
        <f t="shared" si="160"/>
        <v>65.679380550000005</v>
      </c>
      <c r="BV212" s="46">
        <f t="shared" si="161"/>
        <v>38.916273011538465</v>
      </c>
      <c r="BW212" s="46">
        <f t="shared" si="162"/>
        <v>57.934521566688055</v>
      </c>
      <c r="BX212" s="46">
        <f t="shared" si="163"/>
        <v>59.574286799999996</v>
      </c>
      <c r="BY212" s="46">
        <f t="shared" si="164"/>
        <v>65.679380550000005</v>
      </c>
      <c r="BZ212" s="46">
        <f t="shared" si="146"/>
        <v>75688.918145820018</v>
      </c>
      <c r="CA212" s="46">
        <f t="shared" si="146"/>
        <v>44847.11301849693</v>
      </c>
      <c r="CB212" s="46">
        <f t="shared" si="146"/>
        <v>66763.742653451322</v>
      </c>
      <c r="CC212" s="46">
        <f t="shared" si="146"/>
        <v>68653.40810832</v>
      </c>
      <c r="CD212" s="46">
        <f t="shared" si="146"/>
        <v>75688.918145820018</v>
      </c>
    </row>
    <row r="213" spans="1:82" s="54" customFormat="1" ht="15" customHeight="1" x14ac:dyDescent="0.35">
      <c r="A213" s="39">
        <v>210</v>
      </c>
      <c r="B213" s="40" t="s">
        <v>125</v>
      </c>
      <c r="C213" s="40" t="s">
        <v>335</v>
      </c>
      <c r="D213" s="41">
        <v>209.8</v>
      </c>
      <c r="E213" s="41">
        <f t="shared" si="165"/>
        <v>1007.0400000000002</v>
      </c>
      <c r="F213" s="41">
        <v>59.6</v>
      </c>
      <c r="G213" s="42" t="s">
        <v>118</v>
      </c>
      <c r="H213" s="43">
        <v>6</v>
      </c>
      <c r="I213" s="44">
        <v>20.5</v>
      </c>
      <c r="J213" s="41">
        <f t="shared" si="166"/>
        <v>982.59999999999991</v>
      </c>
      <c r="K213" s="42" t="s">
        <v>120</v>
      </c>
      <c r="L213" s="44">
        <v>239.2</v>
      </c>
      <c r="M213" s="44">
        <v>131.6</v>
      </c>
      <c r="N213" s="41">
        <v>220.29000000000002</v>
      </c>
      <c r="O213" s="45" t="s">
        <v>69</v>
      </c>
      <c r="P213" s="45" t="s">
        <v>120</v>
      </c>
      <c r="Q213" s="45" t="s">
        <v>122</v>
      </c>
      <c r="R213" s="45" t="s">
        <v>864</v>
      </c>
      <c r="S213" s="46">
        <f t="shared" si="167"/>
        <v>99226.441157690002</v>
      </c>
      <c r="T213" s="46">
        <f t="shared" si="150"/>
        <v>98.53277045369596</v>
      </c>
      <c r="U213" s="47">
        <f t="shared" si="168"/>
        <v>61664.272444120783</v>
      </c>
      <c r="V213" s="47">
        <f t="shared" si="151"/>
        <v>37562.168713569219</v>
      </c>
      <c r="W213" s="47">
        <f t="shared" si="169"/>
        <v>85294.135962013315</v>
      </c>
      <c r="X213" s="47">
        <f t="shared" si="152"/>
        <v>13932.305195676687</v>
      </c>
      <c r="Y213" s="48">
        <f t="shared" si="170"/>
        <v>93530.27200769003</v>
      </c>
      <c r="Z213" s="47">
        <f t="shared" si="153"/>
        <v>5696.1691499999724</v>
      </c>
      <c r="AA213" s="48">
        <f t="shared" si="171"/>
        <v>99226.441157690002</v>
      </c>
      <c r="AB213" s="47">
        <f t="shared" si="154"/>
        <v>0</v>
      </c>
      <c r="AC213" s="47">
        <f t="shared" si="172"/>
        <v>57190.643059245878</v>
      </c>
      <c r="AD213" s="47">
        <f t="shared" si="173"/>
        <v>42035.798098444124</v>
      </c>
      <c r="AE213" s="47">
        <f t="shared" si="149"/>
        <v>41.741934876910662</v>
      </c>
      <c r="AF213" s="49">
        <f t="shared" si="174"/>
        <v>0.57636495264764043</v>
      </c>
      <c r="AG213" s="47">
        <f>IF(ISBLANK($D213),"",S213*_xlfn.XLOOKUP(Q213,DATA!$B$24:$B$25,DATA!$C$24:$C$25,"error",0,1)/1000)</f>
        <v>13.293022274056304</v>
      </c>
      <c r="AH213" s="47">
        <f>IF(ISBLANK($D213),"",V213*_xlfn.XLOOKUP(Q213,DATA!$B$24:$B$25,DATA!$C$24:$C$25,"error",0,1)/1000)</f>
        <v>5.0320735032492871</v>
      </c>
      <c r="AI213" s="47">
        <f>IF(ISBLANK($D213),"",X213*_xlfn.XLOOKUP(Q213,DATA!$B$24:$B$25,DATA!$C$24:$C$25,"error",0,1)/1000)</f>
        <v>1.8664626195830007</v>
      </c>
      <c r="AJ213" s="47">
        <f>IF(ISBLANK($D213),"",Z213*_xlfn.XLOOKUP(Q213,DATA!$B$24:$B$25,DATA!$C$24:$C$25,"error",0,1)/1000)</f>
        <v>0.76309603069820253</v>
      </c>
      <c r="AK213" s="47">
        <f>IF(ISBLANK($D213),"",AB213*_xlfn.XLOOKUP(Q213,DATA!$B$24:$B$25,DATA!$C$24:$C$25,"error",0,1)/1000)</f>
        <v>0</v>
      </c>
      <c r="AL213" s="47">
        <f t="shared" si="155"/>
        <v>7.6616321535304905</v>
      </c>
      <c r="AM213" s="47">
        <f t="shared" si="156"/>
        <v>5.631390120525813</v>
      </c>
      <c r="AN213" s="47">
        <f t="shared" si="175"/>
        <v>1.3473974147231054</v>
      </c>
      <c r="AO213" s="47">
        <f t="shared" si="176"/>
        <v>0.51005728337697154</v>
      </c>
      <c r="AP213" s="47">
        <f t="shared" si="177"/>
        <v>0.18918699272863329</v>
      </c>
      <c r="AQ213" s="47">
        <f t="shared" si="178"/>
        <v>7.7348371028830978E-2</v>
      </c>
      <c r="AR213" s="47">
        <f t="shared" si="179"/>
        <v>0</v>
      </c>
      <c r="AS213" s="47">
        <f t="shared" si="180"/>
        <v>0.77659264713443577</v>
      </c>
      <c r="AT213" s="47">
        <f t="shared" si="181"/>
        <v>0.5708047675886696</v>
      </c>
      <c r="AU213" s="47">
        <f t="shared" si="182"/>
        <v>7.3280144315542056E-2</v>
      </c>
      <c r="AV213" s="47">
        <f t="shared" si="183"/>
        <v>2.7740198197381074E-2</v>
      </c>
      <c r="AW213" s="47">
        <f t="shared" si="184"/>
        <v>1.0289206419938605E-2</v>
      </c>
      <c r="AX213" s="47">
        <f t="shared" si="185"/>
        <v>4.2067022911199811E-3</v>
      </c>
      <c r="AY213" s="47">
        <f t="shared" si="186"/>
        <v>0</v>
      </c>
      <c r="AZ213" s="47">
        <f t="shared" si="187"/>
        <v>4.2236106908439659E-2</v>
      </c>
      <c r="BA213" s="47">
        <f t="shared" si="188"/>
        <v>3.1044037407102397E-2</v>
      </c>
      <c r="BB213" s="23">
        <f>IF(V213&gt;0,J213*DATA!$C$4,0)</f>
        <v>63868.999999999993</v>
      </c>
      <c r="BC213" s="23">
        <f>IF(X213&gt;0,N213*_xlfn.XLOOKUP(Burgas!O213,DATA!$B$5:$B$6,DATA!$C$5:$C$6,"error",0,1),0)</f>
        <v>10573.920000000002</v>
      </c>
      <c r="BD213" s="23">
        <f>IF(Z213&gt;0,(L213-M213)*DATA!$C$7,"0,00 ")</f>
        <v>16140</v>
      </c>
      <c r="BE213" s="23">
        <f>IF(G213="basement",D213*DATA!$C$8,IF(G213="ground",0,"error"))</f>
        <v>0</v>
      </c>
      <c r="BF213" s="23">
        <f t="shared" si="189"/>
        <v>90582.92</v>
      </c>
      <c r="BG213" s="23">
        <v>1.48</v>
      </c>
      <c r="BH213" s="23">
        <v>1.8872073578595316</v>
      </c>
      <c r="BI213" s="23">
        <f t="shared" si="190"/>
        <v>0.56999999999999995</v>
      </c>
      <c r="BJ213" s="23">
        <v>2.33</v>
      </c>
      <c r="BK213" s="23">
        <f t="shared" si="191"/>
        <v>0.21630769230769231</v>
      </c>
      <c r="BL213" s="23">
        <f t="shared" si="192"/>
        <v>0.23928112965340181</v>
      </c>
      <c r="BM213" s="5">
        <v>1.1000000000000001</v>
      </c>
      <c r="BN213" s="5">
        <f t="shared" si="193"/>
        <v>0.56999999999999995</v>
      </c>
      <c r="BO213" s="50"/>
      <c r="BP213" s="48">
        <f t="shared" si="157"/>
        <v>4300.9000000000005</v>
      </c>
      <c r="BQ213" s="51">
        <f t="shared" si="158"/>
        <v>6</v>
      </c>
      <c r="BR213" s="47">
        <f t="shared" si="194"/>
        <v>1376.2880000000002</v>
      </c>
      <c r="BS213" s="46">
        <f t="shared" si="159"/>
        <v>20.5</v>
      </c>
      <c r="BT213" s="46">
        <f t="shared" si="195"/>
        <v>3440.7200000000007</v>
      </c>
      <c r="BU213" s="46">
        <f t="shared" si="160"/>
        <v>86.104166225</v>
      </c>
      <c r="BV213" s="46">
        <f t="shared" si="161"/>
        <v>53.50943460961539</v>
      </c>
      <c r="BW213" s="46">
        <f t="shared" si="162"/>
        <v>74.014349151347886</v>
      </c>
      <c r="BX213" s="46">
        <f t="shared" si="163"/>
        <v>81.161291225000014</v>
      </c>
      <c r="BY213" s="46">
        <f t="shared" si="164"/>
        <v>86.104166225</v>
      </c>
      <c r="BZ213" s="46">
        <f t="shared" si="146"/>
        <v>99226.441157690002</v>
      </c>
      <c r="CA213" s="46">
        <f t="shared" si="146"/>
        <v>61664.272444120783</v>
      </c>
      <c r="CB213" s="46">
        <f t="shared" si="146"/>
        <v>85294.135962013315</v>
      </c>
      <c r="CC213" s="46">
        <f t="shared" si="146"/>
        <v>93530.27200769003</v>
      </c>
      <c r="CD213" s="46">
        <f t="shared" si="146"/>
        <v>99226.441157690002</v>
      </c>
    </row>
    <row r="214" spans="1:82" s="54" customFormat="1" ht="15" customHeight="1" x14ac:dyDescent="0.35">
      <c r="A214" s="39">
        <v>211</v>
      </c>
      <c r="B214" s="40" t="s">
        <v>125</v>
      </c>
      <c r="C214" s="40" t="s">
        <v>336</v>
      </c>
      <c r="D214" s="41">
        <v>212.8</v>
      </c>
      <c r="E214" s="41">
        <f t="shared" si="165"/>
        <v>1021.44</v>
      </c>
      <c r="F214" s="41">
        <v>58.4</v>
      </c>
      <c r="G214" s="42" t="s">
        <v>118</v>
      </c>
      <c r="H214" s="43">
        <v>6</v>
      </c>
      <c r="I214" s="44">
        <v>20.5</v>
      </c>
      <c r="J214" s="41">
        <f t="shared" si="166"/>
        <v>969.7</v>
      </c>
      <c r="K214" s="42" t="s">
        <v>120</v>
      </c>
      <c r="L214" s="44">
        <v>227.5</v>
      </c>
      <c r="M214" s="44">
        <v>102.4</v>
      </c>
      <c r="N214" s="41">
        <v>223.44000000000003</v>
      </c>
      <c r="O214" s="45" t="s">
        <v>69</v>
      </c>
      <c r="P214" s="45" t="s">
        <v>120</v>
      </c>
      <c r="Q214" s="45" t="s">
        <v>122</v>
      </c>
      <c r="R214" s="45" t="s">
        <v>864</v>
      </c>
      <c r="S214" s="46">
        <f t="shared" si="167"/>
        <v>99780.548641340021</v>
      </c>
      <c r="T214" s="46">
        <f t="shared" si="150"/>
        <v>97.686157426123913</v>
      </c>
      <c r="U214" s="47">
        <f t="shared" si="168"/>
        <v>62711.512409355397</v>
      </c>
      <c r="V214" s="47">
        <f t="shared" si="151"/>
        <v>37069.036231984624</v>
      </c>
      <c r="W214" s="47">
        <f t="shared" si="169"/>
        <v>85649.020778422942</v>
      </c>
      <c r="X214" s="47">
        <f t="shared" si="152"/>
        <v>14131.527862917079</v>
      </c>
      <c r="Y214" s="48">
        <f t="shared" si="170"/>
        <v>93157.957928840027</v>
      </c>
      <c r="Z214" s="47">
        <f t="shared" si="153"/>
        <v>6622.590712499994</v>
      </c>
      <c r="AA214" s="48">
        <f t="shared" si="171"/>
        <v>99780.548641340021</v>
      </c>
      <c r="AB214" s="47">
        <f t="shared" si="154"/>
        <v>0</v>
      </c>
      <c r="AC214" s="47">
        <f t="shared" si="172"/>
        <v>57823.154807401697</v>
      </c>
      <c r="AD214" s="47">
        <f t="shared" si="173"/>
        <v>41957.393833938324</v>
      </c>
      <c r="AE214" s="47">
        <f t="shared" si="149"/>
        <v>41.076709188927708</v>
      </c>
      <c r="AF214" s="49">
        <f t="shared" si="174"/>
        <v>0.5795032758864288</v>
      </c>
      <c r="AG214" s="47">
        <f>IF(ISBLANK($D214),"",S214*_xlfn.XLOOKUP(Q214,DATA!$B$24:$B$25,DATA!$C$24:$C$25,"error",0,1)/1000)</f>
        <v>13.367254132384017</v>
      </c>
      <c r="AH214" s="47">
        <f>IF(ISBLANK($D214),"",V214*_xlfn.XLOOKUP(Q214,DATA!$B$24:$B$25,DATA!$C$24:$C$25,"error",0,1)/1000)</f>
        <v>4.9660102545296532</v>
      </c>
      <c r="AI214" s="47">
        <f>IF(ISBLANK($D214),"",X214*_xlfn.XLOOKUP(Q214,DATA!$B$24:$B$25,DATA!$C$24:$C$25,"error",0,1)/1000)</f>
        <v>1.893151789548442</v>
      </c>
      <c r="AJ214" s="47">
        <f>IF(ISBLANK($D214),"",Z214*_xlfn.XLOOKUP(Q214,DATA!$B$24:$B$25,DATA!$C$24:$C$25,"error",0,1)/1000)</f>
        <v>0.88720551524484681</v>
      </c>
      <c r="AK214" s="47">
        <f>IF(ISBLANK($D214),"",AB214*_xlfn.XLOOKUP(Q214,DATA!$B$24:$B$25,DATA!$C$24:$C$25,"error",0,1)/1000)</f>
        <v>0</v>
      </c>
      <c r="AL214" s="47">
        <f t="shared" si="155"/>
        <v>7.746367559322942</v>
      </c>
      <c r="AM214" s="47">
        <f t="shared" si="156"/>
        <v>5.6208865730610755</v>
      </c>
      <c r="AN214" s="47">
        <f t="shared" si="175"/>
        <v>1.3549216490122529</v>
      </c>
      <c r="AO214" s="47">
        <f t="shared" si="176"/>
        <v>0.50336102960579032</v>
      </c>
      <c r="AP214" s="47">
        <f t="shared" si="177"/>
        <v>0.19189224047975795</v>
      </c>
      <c r="AQ214" s="47">
        <f t="shared" si="178"/>
        <v>8.9928264086494361E-2</v>
      </c>
      <c r="AR214" s="47">
        <f t="shared" si="179"/>
        <v>0</v>
      </c>
      <c r="AS214" s="47">
        <f t="shared" si="180"/>
        <v>0.78518153417204273</v>
      </c>
      <c r="AT214" s="47">
        <f t="shared" si="181"/>
        <v>0.56974011484021014</v>
      </c>
      <c r="AU214" s="47">
        <f t="shared" si="182"/>
        <v>7.3689360608038795E-2</v>
      </c>
      <c r="AV214" s="47">
        <f t="shared" si="183"/>
        <v>2.7376012814981112E-2</v>
      </c>
      <c r="AW214" s="47">
        <f t="shared" si="184"/>
        <v>1.0436335205733737E-2</v>
      </c>
      <c r="AX214" s="47">
        <f t="shared" si="185"/>
        <v>4.8908778496199968E-3</v>
      </c>
      <c r="AY214" s="47">
        <f t="shared" si="186"/>
        <v>0</v>
      </c>
      <c r="AZ214" s="47">
        <f t="shared" si="187"/>
        <v>4.270322587033485E-2</v>
      </c>
      <c r="BA214" s="47">
        <f t="shared" si="188"/>
        <v>3.0986134737703945E-2</v>
      </c>
      <c r="BB214" s="23">
        <f>IF(V214&gt;0,J214*DATA!$C$4,0)</f>
        <v>63030.5</v>
      </c>
      <c r="BC214" s="23">
        <f>IF(X214&gt;0,N214*_xlfn.XLOOKUP(Burgas!O214,DATA!$B$5:$B$6,DATA!$C$5:$C$6,"error",0,1),0)</f>
        <v>10725.12</v>
      </c>
      <c r="BD214" s="23">
        <f>IF(Z214&gt;0,(L214-M214)*DATA!$C$7,"0,00 ")</f>
        <v>18765</v>
      </c>
      <c r="BE214" s="23">
        <f>IF(G214="basement",D214*DATA!$C$8,IF(G214="ground",0,"error"))</f>
        <v>0</v>
      </c>
      <c r="BF214" s="23">
        <f t="shared" si="189"/>
        <v>92520.62</v>
      </c>
      <c r="BG214" s="23">
        <v>1.48</v>
      </c>
      <c r="BH214" s="23">
        <v>2.0623076923076922</v>
      </c>
      <c r="BI214" s="23">
        <f t="shared" si="190"/>
        <v>0.56999999999999995</v>
      </c>
      <c r="BJ214" s="23">
        <v>2.33</v>
      </c>
      <c r="BK214" s="23">
        <f t="shared" si="191"/>
        <v>0.21630769230769231</v>
      </c>
      <c r="BL214" s="23">
        <f t="shared" si="192"/>
        <v>0.23928112965340181</v>
      </c>
      <c r="BM214" s="5">
        <v>1.1000000000000001</v>
      </c>
      <c r="BN214" s="5">
        <f t="shared" si="193"/>
        <v>0.56999999999999995</v>
      </c>
      <c r="BO214" s="50"/>
      <c r="BP214" s="48">
        <f t="shared" si="157"/>
        <v>4362.4000000000005</v>
      </c>
      <c r="BQ214" s="51">
        <f t="shared" si="158"/>
        <v>6</v>
      </c>
      <c r="BR214" s="47">
        <f t="shared" si="194"/>
        <v>1395.9680000000003</v>
      </c>
      <c r="BS214" s="46">
        <f t="shared" si="159"/>
        <v>20.5</v>
      </c>
      <c r="BT214" s="46">
        <f t="shared" si="195"/>
        <v>3489.9200000000005</v>
      </c>
      <c r="BU214" s="46">
        <f t="shared" si="160"/>
        <v>86.584995350000014</v>
      </c>
      <c r="BV214" s="46">
        <f t="shared" si="161"/>
        <v>54.4181815423077</v>
      </c>
      <c r="BW214" s="46">
        <f t="shared" si="162"/>
        <v>74.322301959756103</v>
      </c>
      <c r="BX214" s="46">
        <f t="shared" si="163"/>
        <v>80.838214100000016</v>
      </c>
      <c r="BY214" s="46">
        <f t="shared" si="164"/>
        <v>86.584995350000014</v>
      </c>
      <c r="BZ214" s="46">
        <f t="shared" si="146"/>
        <v>99780.548641340021</v>
      </c>
      <c r="CA214" s="46">
        <f t="shared" si="146"/>
        <v>62711.512409355397</v>
      </c>
      <c r="CB214" s="46">
        <f t="shared" si="146"/>
        <v>85649.020778422942</v>
      </c>
      <c r="CC214" s="46">
        <f t="shared" si="146"/>
        <v>93157.957928840027</v>
      </c>
      <c r="CD214" s="46">
        <f t="shared" si="146"/>
        <v>99780.548641340021</v>
      </c>
    </row>
    <row r="215" spans="1:82" s="54" customFormat="1" ht="15" customHeight="1" x14ac:dyDescent="0.35">
      <c r="A215" s="39">
        <v>212</v>
      </c>
      <c r="B215" s="40" t="s">
        <v>125</v>
      </c>
      <c r="C215" s="40" t="s">
        <v>337</v>
      </c>
      <c r="D215" s="41">
        <v>146.5</v>
      </c>
      <c r="E215" s="41">
        <f t="shared" si="165"/>
        <v>820.4</v>
      </c>
      <c r="F215" s="41">
        <v>54.4</v>
      </c>
      <c r="G215" s="42" t="s">
        <v>118</v>
      </c>
      <c r="H215" s="43">
        <v>7</v>
      </c>
      <c r="I215" s="44">
        <v>22.25</v>
      </c>
      <c r="J215" s="41">
        <f t="shared" si="166"/>
        <v>956.29999999999984</v>
      </c>
      <c r="K215" s="42" t="s">
        <v>120</v>
      </c>
      <c r="L215" s="44">
        <v>254.1</v>
      </c>
      <c r="M215" s="44">
        <v>88.9</v>
      </c>
      <c r="N215" s="41">
        <v>153.82500000000002</v>
      </c>
      <c r="O215" s="45" t="s">
        <v>69</v>
      </c>
      <c r="P215" s="45" t="s">
        <v>120</v>
      </c>
      <c r="Q215" s="45" t="s">
        <v>122</v>
      </c>
      <c r="R215" s="45" t="s">
        <v>864</v>
      </c>
      <c r="S215" s="46">
        <f t="shared" si="167"/>
        <v>90455.29668332501</v>
      </c>
      <c r="T215" s="46">
        <f t="shared" si="150"/>
        <v>110.25755324637373</v>
      </c>
      <c r="U215" s="47">
        <f t="shared" si="168"/>
        <v>53898.506595001927</v>
      </c>
      <c r="V215" s="47">
        <f t="shared" si="151"/>
        <v>36556.790088323083</v>
      </c>
      <c r="W215" s="47">
        <f t="shared" si="169"/>
        <v>80726.589766420147</v>
      </c>
      <c r="X215" s="47">
        <f t="shared" si="152"/>
        <v>9728.7069169048627</v>
      </c>
      <c r="Y215" s="48">
        <f t="shared" si="170"/>
        <v>81709.877133325004</v>
      </c>
      <c r="Z215" s="47">
        <f t="shared" si="153"/>
        <v>8745.419550000006</v>
      </c>
      <c r="AA215" s="48">
        <f t="shared" si="171"/>
        <v>90455.29668332501</v>
      </c>
      <c r="AB215" s="47">
        <f t="shared" si="154"/>
        <v>0</v>
      </c>
      <c r="AC215" s="47">
        <f t="shared" si="172"/>
        <v>55030.916555227952</v>
      </c>
      <c r="AD215" s="47">
        <f t="shared" si="173"/>
        <v>35424.380128097058</v>
      </c>
      <c r="AE215" s="47">
        <f t="shared" si="149"/>
        <v>43.179400448679985</v>
      </c>
      <c r="AF215" s="49">
        <f t="shared" si="174"/>
        <v>0.60837693947194393</v>
      </c>
      <c r="AG215" s="47">
        <f>IF(ISBLANK($D215),"",S215*_xlfn.XLOOKUP(Q215,DATA!$B$24:$B$25,DATA!$C$24:$C$25,"error",0,1)/1000)</f>
        <v>12.117982461014863</v>
      </c>
      <c r="AH215" s="47">
        <f>IF(ISBLANK($D215),"",V215*_xlfn.XLOOKUP(Q215,DATA!$B$24:$B$25,DATA!$C$24:$C$25,"error",0,1)/1000)</f>
        <v>4.8973864147743704</v>
      </c>
      <c r="AI215" s="47">
        <f>IF(ISBLANK($D215),"",X215*_xlfn.XLOOKUP(Q215,DATA!$B$24:$B$25,DATA!$C$24:$C$25,"error",0,1)/1000)</f>
        <v>1.3033211333122514</v>
      </c>
      <c r="AJ215" s="47">
        <f>IF(ISBLANK($D215),"",Z215*_xlfn.XLOOKUP(Q215,DATA!$B$24:$B$25,DATA!$C$24:$C$25,"error",0,1)/1000)</f>
        <v>1.171593534120295</v>
      </c>
      <c r="AK215" s="47">
        <f>IF(ISBLANK($D215),"",AB215*_xlfn.XLOOKUP(Q215,DATA!$B$24:$B$25,DATA!$C$24:$C$25,"error",0,1)/1000)</f>
        <v>0</v>
      </c>
      <c r="AL215" s="47">
        <f t="shared" si="155"/>
        <v>7.372301082206917</v>
      </c>
      <c r="AM215" s="47">
        <f t="shared" si="156"/>
        <v>4.7456813788079462</v>
      </c>
      <c r="AN215" s="47">
        <f t="shared" si="175"/>
        <v>1.2282939051037207</v>
      </c>
      <c r="AO215" s="47">
        <f t="shared" si="176"/>
        <v>0.49640523111479556</v>
      </c>
      <c r="AP215" s="47">
        <f t="shared" si="177"/>
        <v>0.13210626517990876</v>
      </c>
      <c r="AQ215" s="47">
        <f t="shared" si="178"/>
        <v>0.11875419046433967</v>
      </c>
      <c r="AR215" s="47">
        <f t="shared" si="179"/>
        <v>0</v>
      </c>
      <c r="AS215" s="47">
        <f t="shared" si="180"/>
        <v>0.74726568675904403</v>
      </c>
      <c r="AT215" s="47">
        <f t="shared" si="181"/>
        <v>0.48102821834467668</v>
      </c>
      <c r="AU215" s="47">
        <f t="shared" si="182"/>
        <v>6.6802528819159587E-2</v>
      </c>
      <c r="AV215" s="47">
        <f t="shared" si="183"/>
        <v>2.699771172008501E-2</v>
      </c>
      <c r="AW215" s="47">
        <f t="shared" si="184"/>
        <v>7.1847890396616277E-3</v>
      </c>
      <c r="AX215" s="47">
        <f t="shared" si="185"/>
        <v>6.4586172722400064E-3</v>
      </c>
      <c r="AY215" s="47">
        <f t="shared" si="186"/>
        <v>0</v>
      </c>
      <c r="AZ215" s="47">
        <f t="shared" si="187"/>
        <v>4.0641118031986653E-2</v>
      </c>
      <c r="BA215" s="47">
        <f t="shared" si="188"/>
        <v>2.6161410787172934E-2</v>
      </c>
      <c r="BB215" s="23">
        <f>IF(V215&gt;0,J215*DATA!$C$4,0)</f>
        <v>62159.499999999993</v>
      </c>
      <c r="BC215" s="23">
        <f>IF(X215&gt;0,N215*_xlfn.XLOOKUP(Burgas!O215,DATA!$B$5:$B$6,DATA!$C$5:$C$6,"error",0,1),0)</f>
        <v>7383.6</v>
      </c>
      <c r="BD215" s="23">
        <f>IF(Z215&gt;0,(L215-M215)*DATA!$C$7,"0,00 ")</f>
        <v>24780</v>
      </c>
      <c r="BE215" s="23">
        <f>IF(G215="basement",D215*DATA!$C$8,IF(G215="ground",0,"error"))</f>
        <v>0</v>
      </c>
      <c r="BF215" s="23">
        <f t="shared" si="189"/>
        <v>94323.099999999991</v>
      </c>
      <c r="BG215" s="23">
        <v>1.48</v>
      </c>
      <c r="BH215" s="23">
        <v>2.2377410468319558</v>
      </c>
      <c r="BI215" s="23">
        <f t="shared" si="190"/>
        <v>0.56999999999999995</v>
      </c>
      <c r="BJ215" s="23">
        <v>2.33</v>
      </c>
      <c r="BK215" s="23">
        <f t="shared" si="191"/>
        <v>0.21630769230769231</v>
      </c>
      <c r="BL215" s="23">
        <f t="shared" si="192"/>
        <v>0.23928112965340181</v>
      </c>
      <c r="BM215" s="5">
        <v>1.1000000000000001</v>
      </c>
      <c r="BN215" s="5">
        <f t="shared" si="193"/>
        <v>0.56999999999999995</v>
      </c>
      <c r="BO215" s="50"/>
      <c r="BP215" s="48">
        <f t="shared" si="157"/>
        <v>3259.625</v>
      </c>
      <c r="BQ215" s="51">
        <f t="shared" si="158"/>
        <v>7</v>
      </c>
      <c r="BR215" s="47">
        <f t="shared" si="194"/>
        <v>1043.08</v>
      </c>
      <c r="BS215" s="46">
        <f t="shared" si="159"/>
        <v>22.25</v>
      </c>
      <c r="BT215" s="46">
        <f t="shared" si="195"/>
        <v>2607.7000000000003</v>
      </c>
      <c r="BU215" s="46">
        <f t="shared" si="160"/>
        <v>78.492968312499997</v>
      </c>
      <c r="BV215" s="46">
        <f t="shared" si="161"/>
        <v>46.77065827403846</v>
      </c>
      <c r="BW215" s="46">
        <f t="shared" si="162"/>
        <v>70.050841518934519</v>
      </c>
      <c r="BX215" s="46">
        <f t="shared" si="163"/>
        <v>70.904093312499995</v>
      </c>
      <c r="BY215" s="46">
        <f t="shared" si="164"/>
        <v>78.492968312499997</v>
      </c>
      <c r="BZ215" s="46">
        <f t="shared" si="146"/>
        <v>90455.29668332501</v>
      </c>
      <c r="CA215" s="46">
        <f t="shared" si="146"/>
        <v>53898.506595001927</v>
      </c>
      <c r="CB215" s="46">
        <f t="shared" si="146"/>
        <v>80726.589766420147</v>
      </c>
      <c r="CC215" s="46">
        <f t="shared" si="146"/>
        <v>81709.877133325004</v>
      </c>
      <c r="CD215" s="46">
        <f t="shared" si="146"/>
        <v>90455.29668332501</v>
      </c>
    </row>
    <row r="216" spans="1:82" s="54" customFormat="1" ht="15" customHeight="1" x14ac:dyDescent="0.35">
      <c r="A216" s="39">
        <v>213</v>
      </c>
      <c r="B216" s="40" t="s">
        <v>125</v>
      </c>
      <c r="C216" s="40" t="s">
        <v>338</v>
      </c>
      <c r="D216" s="41">
        <v>289.89999999999998</v>
      </c>
      <c r="E216" s="41">
        <f t="shared" si="165"/>
        <v>1159.5999999999999</v>
      </c>
      <c r="F216" s="41">
        <v>68.599999999999994</v>
      </c>
      <c r="G216" s="42" t="s">
        <v>118</v>
      </c>
      <c r="H216" s="43">
        <v>5</v>
      </c>
      <c r="I216" s="44">
        <v>17.5</v>
      </c>
      <c r="J216" s="41">
        <f t="shared" si="166"/>
        <v>960.4</v>
      </c>
      <c r="K216" s="42" t="s">
        <v>121</v>
      </c>
      <c r="L216" s="44">
        <v>240.1</v>
      </c>
      <c r="M216" s="44">
        <v>240.1</v>
      </c>
      <c r="N216" s="41">
        <v>304.39499999999998</v>
      </c>
      <c r="O216" s="45" t="s">
        <v>69</v>
      </c>
      <c r="P216" s="45" t="s">
        <v>121</v>
      </c>
      <c r="Q216" s="45" t="s">
        <v>122</v>
      </c>
      <c r="R216" s="45" t="s">
        <v>864</v>
      </c>
      <c r="S216" s="46">
        <f t="shared" si="167"/>
        <v>48506.418814069999</v>
      </c>
      <c r="T216" s="46">
        <f t="shared" si="150"/>
        <v>41.830302530243188</v>
      </c>
      <c r="U216" s="47">
        <f t="shared" si="168"/>
        <v>48506.418814069999</v>
      </c>
      <c r="V216" s="47">
        <f t="shared" si="151"/>
        <v>0</v>
      </c>
      <c r="W216" s="47">
        <f t="shared" si="169"/>
        <v>47590.654254085755</v>
      </c>
      <c r="X216" s="47">
        <f t="shared" si="152"/>
        <v>915.76455998424353</v>
      </c>
      <c r="Y216" s="48">
        <f t="shared" si="170"/>
        <v>48506.418814069999</v>
      </c>
      <c r="Z216" s="47">
        <f t="shared" si="153"/>
        <v>0</v>
      </c>
      <c r="AA216" s="48">
        <f t="shared" si="171"/>
        <v>48506.418814069999</v>
      </c>
      <c r="AB216" s="47">
        <f t="shared" si="154"/>
        <v>0</v>
      </c>
      <c r="AC216" s="47">
        <f t="shared" si="172"/>
        <v>915.76455998424353</v>
      </c>
      <c r="AD216" s="47">
        <f t="shared" si="173"/>
        <v>47590.654254085755</v>
      </c>
      <c r="AE216" s="47">
        <f t="shared" si="149"/>
        <v>41.040578004558263</v>
      </c>
      <c r="AF216" s="49">
        <f t="shared" si="174"/>
        <v>1.8879244899411396E-2</v>
      </c>
      <c r="AG216" s="47">
        <f>IF(ISBLANK($D216),"",S216*_xlfn.XLOOKUP(Q216,DATA!$B$24:$B$25,DATA!$C$24:$C$25,"error",0,1)/1000)</f>
        <v>6.4982367422150036</v>
      </c>
      <c r="AH216" s="47">
        <f>IF(ISBLANK($D216),"",V216*_xlfn.XLOOKUP(Q216,DATA!$B$24:$B$25,DATA!$C$24:$C$25,"error",0,1)/1000)</f>
        <v>0</v>
      </c>
      <c r="AI216" s="47">
        <f>IF(ISBLANK($D216),"",X216*_xlfn.XLOOKUP(Q216,DATA!$B$24:$B$25,DATA!$C$24:$C$25,"error",0,1)/1000)</f>
        <v>0.12268180287063028</v>
      </c>
      <c r="AJ216" s="47">
        <f>IF(ISBLANK($D216),"",Z216*_xlfn.XLOOKUP(Q216,DATA!$B$24:$B$25,DATA!$C$24:$C$25,"error",0,1)/1000)</f>
        <v>0</v>
      </c>
      <c r="AK216" s="47">
        <f>IF(ISBLANK($D216),"",AB216*_xlfn.XLOOKUP(Q216,DATA!$B$24:$B$25,DATA!$C$24:$C$25,"error",0,1)/1000)</f>
        <v>0</v>
      </c>
      <c r="AL216" s="47">
        <f t="shared" si="155"/>
        <v>0.12268180287063028</v>
      </c>
      <c r="AM216" s="47">
        <f t="shared" si="156"/>
        <v>6.3755549393443731</v>
      </c>
      <c r="AN216" s="47">
        <f t="shared" si="175"/>
        <v>0.65866942868270906</v>
      </c>
      <c r="AO216" s="47">
        <f t="shared" si="176"/>
        <v>0</v>
      </c>
      <c r="AP216" s="47">
        <f t="shared" si="177"/>
        <v>1.2435181451856247E-2</v>
      </c>
      <c r="AQ216" s="47">
        <f t="shared" si="178"/>
        <v>0</v>
      </c>
      <c r="AR216" s="47">
        <f t="shared" si="179"/>
        <v>0</v>
      </c>
      <c r="AS216" s="47">
        <f t="shared" si="180"/>
        <v>1.2435181451856247E-2</v>
      </c>
      <c r="AT216" s="47">
        <f t="shared" si="181"/>
        <v>0.64623424723085277</v>
      </c>
      <c r="AU216" s="47">
        <f t="shared" si="182"/>
        <v>3.5822683243030909E-2</v>
      </c>
      <c r="AV216" s="47">
        <f t="shared" si="183"/>
        <v>0</v>
      </c>
      <c r="AW216" s="47">
        <f t="shared" si="184"/>
        <v>6.7630520989922103E-4</v>
      </c>
      <c r="AX216" s="47">
        <f t="shared" si="185"/>
        <v>0</v>
      </c>
      <c r="AY216" s="47">
        <f t="shared" si="186"/>
        <v>0</v>
      </c>
      <c r="AZ216" s="47">
        <f t="shared" si="187"/>
        <v>6.7630520989922103E-4</v>
      </c>
      <c r="BA216" s="47">
        <f t="shared" si="188"/>
        <v>3.5146378033131691E-2</v>
      </c>
      <c r="BB216" s="23">
        <f>IF(V216&gt;0,J216*DATA!$C$4,0)</f>
        <v>0</v>
      </c>
      <c r="BC216" s="23">
        <f>IF(X216&gt;0,N216*_xlfn.XLOOKUP(Burgas!O216,DATA!$B$5:$B$6,DATA!$C$5:$C$6,"error",0,1),0)</f>
        <v>14610.96</v>
      </c>
      <c r="BD216" s="23" t="str">
        <f>IF(Z216&gt;0,(L216-M216)*DATA!$C$7,"0,00 ")</f>
        <v xml:space="preserve">0,00 </v>
      </c>
      <c r="BE216" s="23">
        <f>IF(G216="basement",D216*DATA!$C$8,IF(G216="ground",0,"error"))</f>
        <v>0</v>
      </c>
      <c r="BF216" s="23">
        <f t="shared" si="189"/>
        <v>14610.96</v>
      </c>
      <c r="BG216" s="23">
        <v>0.25</v>
      </c>
      <c r="BH216" s="23">
        <v>1.1000000000000001</v>
      </c>
      <c r="BI216" s="23">
        <f t="shared" si="190"/>
        <v>0.56999999999999995</v>
      </c>
      <c r="BJ216" s="23">
        <v>0.22</v>
      </c>
      <c r="BK216" s="23">
        <f t="shared" si="191"/>
        <v>0.25</v>
      </c>
      <c r="BL216" s="23">
        <f t="shared" si="192"/>
        <v>0.12054794520547943</v>
      </c>
      <c r="BM216" s="5">
        <v>1.1000000000000001</v>
      </c>
      <c r="BN216" s="5">
        <f t="shared" si="193"/>
        <v>0.56999999999999995</v>
      </c>
      <c r="BO216" s="50"/>
      <c r="BP216" s="48">
        <f t="shared" si="157"/>
        <v>5073.25</v>
      </c>
      <c r="BQ216" s="51">
        <f t="shared" si="158"/>
        <v>5</v>
      </c>
      <c r="BR216" s="47">
        <f t="shared" si="194"/>
        <v>1623.44</v>
      </c>
      <c r="BS216" s="46">
        <f t="shared" si="159"/>
        <v>17.5</v>
      </c>
      <c r="BT216" s="46">
        <f t="shared" si="195"/>
        <v>4058.6000000000004</v>
      </c>
      <c r="BU216" s="46">
        <f t="shared" si="160"/>
        <v>42.091651174999996</v>
      </c>
      <c r="BV216" s="46">
        <f t="shared" si="161"/>
        <v>42.091651174999996</v>
      </c>
      <c r="BW216" s="46">
        <f t="shared" si="162"/>
        <v>41.296992584246574</v>
      </c>
      <c r="BX216" s="46">
        <f t="shared" si="163"/>
        <v>42.091651174999996</v>
      </c>
      <c r="BY216" s="46">
        <f t="shared" si="164"/>
        <v>42.091651174999996</v>
      </c>
      <c r="BZ216" s="46">
        <f t="shared" si="146"/>
        <v>48506.418814069999</v>
      </c>
      <c r="CA216" s="46">
        <f t="shared" si="146"/>
        <v>48506.418814069999</v>
      </c>
      <c r="CB216" s="46">
        <f t="shared" si="146"/>
        <v>47590.654254085755</v>
      </c>
      <c r="CC216" s="46">
        <f t="shared" si="146"/>
        <v>48506.418814069999</v>
      </c>
      <c r="CD216" s="46">
        <f t="shared" si="146"/>
        <v>48506.418814069999</v>
      </c>
    </row>
    <row r="217" spans="1:82" s="54" customFormat="1" ht="15" customHeight="1" x14ac:dyDescent="0.35">
      <c r="A217" s="39">
        <v>214</v>
      </c>
      <c r="B217" s="40" t="s">
        <v>125</v>
      </c>
      <c r="C217" s="40" t="s">
        <v>339</v>
      </c>
      <c r="D217" s="41">
        <v>194.1</v>
      </c>
      <c r="E217" s="41">
        <f t="shared" si="165"/>
        <v>1086.96</v>
      </c>
      <c r="F217" s="41">
        <v>59.2</v>
      </c>
      <c r="G217" s="42" t="s">
        <v>118</v>
      </c>
      <c r="H217" s="43">
        <v>7</v>
      </c>
      <c r="I217" s="44">
        <v>22.25</v>
      </c>
      <c r="J217" s="41">
        <f t="shared" si="166"/>
        <v>1067</v>
      </c>
      <c r="K217" s="42" t="s">
        <v>120</v>
      </c>
      <c r="L217" s="44">
        <v>250.2</v>
      </c>
      <c r="M217" s="44">
        <v>87.85</v>
      </c>
      <c r="N217" s="41">
        <v>203.80500000000001</v>
      </c>
      <c r="O217" s="45" t="s">
        <v>69</v>
      </c>
      <c r="P217" s="45" t="s">
        <v>120</v>
      </c>
      <c r="Q217" s="45" t="s">
        <v>122</v>
      </c>
      <c r="R217" s="45" t="s">
        <v>864</v>
      </c>
      <c r="S217" s="46">
        <f t="shared" si="167"/>
        <v>105021.26918755499</v>
      </c>
      <c r="T217" s="46">
        <f t="shared" si="150"/>
        <v>96.619258470923484</v>
      </c>
      <c r="U217" s="47">
        <f t="shared" si="168"/>
        <v>64232.714315401165</v>
      </c>
      <c r="V217" s="47">
        <f t="shared" si="151"/>
        <v>40788.554872153829</v>
      </c>
      <c r="W217" s="47">
        <f t="shared" si="169"/>
        <v>92131.562617102914</v>
      </c>
      <c r="X217" s="47">
        <f t="shared" si="152"/>
        <v>12889.706570452079</v>
      </c>
      <c r="Y217" s="48">
        <f t="shared" si="170"/>
        <v>96426.724006305012</v>
      </c>
      <c r="Z217" s="47">
        <f t="shared" si="153"/>
        <v>8594.5451812499814</v>
      </c>
      <c r="AA217" s="48">
        <f t="shared" si="171"/>
        <v>105021.26918755499</v>
      </c>
      <c r="AB217" s="47">
        <f t="shared" si="154"/>
        <v>0</v>
      </c>
      <c r="AC217" s="47">
        <f t="shared" si="172"/>
        <v>62272.806623855889</v>
      </c>
      <c r="AD217" s="47">
        <f t="shared" si="173"/>
        <v>42748.462563699104</v>
      </c>
      <c r="AE217" s="47">
        <f t="shared" si="149"/>
        <v>39.328459707532112</v>
      </c>
      <c r="AF217" s="49">
        <f t="shared" si="174"/>
        <v>0.59295423779962475</v>
      </c>
      <c r="AG217" s="47">
        <f>IF(ISBLANK($D217),"",S217*_xlfn.XLOOKUP(Q217,DATA!$B$24:$B$25,DATA!$C$24:$C$25,"error",0,1)/1000)</f>
        <v>14.069335292810088</v>
      </c>
      <c r="AH217" s="47">
        <f>IF(ISBLANK($D217),"",V217*_xlfn.XLOOKUP(Q217,DATA!$B$24:$B$25,DATA!$C$24:$C$25,"error",0,1)/1000)</f>
        <v>5.46430127006614</v>
      </c>
      <c r="AI217" s="47">
        <f>IF(ISBLANK($D217),"",X217*_xlfn.XLOOKUP(Q217,DATA!$B$24:$B$25,DATA!$C$24:$C$25,"error",0,1)/1000)</f>
        <v>1.7267892967638734</v>
      </c>
      <c r="AJ217" s="47">
        <f>IF(ISBLANK($D217),"",Z217*_xlfn.XLOOKUP(Q217,DATA!$B$24:$B$25,DATA!$C$24:$C$25,"error",0,1)/1000)</f>
        <v>1.1513814180655531</v>
      </c>
      <c r="AK217" s="47">
        <f>IF(ISBLANK($D217),"",AB217*_xlfn.XLOOKUP(Q217,DATA!$B$24:$B$25,DATA!$C$24:$C$25,"error",0,1)/1000)</f>
        <v>0</v>
      </c>
      <c r="AL217" s="47">
        <f t="shared" si="155"/>
        <v>8.3424719848955657</v>
      </c>
      <c r="AM217" s="47">
        <f t="shared" si="156"/>
        <v>5.7268633079145221</v>
      </c>
      <c r="AN217" s="47">
        <f t="shared" si="175"/>
        <v>1.426085476242885</v>
      </c>
      <c r="AO217" s="47">
        <f t="shared" si="176"/>
        <v>0.55386843208144565</v>
      </c>
      <c r="AP217" s="47">
        <f t="shared" si="177"/>
        <v>0.175029529497749</v>
      </c>
      <c r="AQ217" s="47">
        <f t="shared" si="178"/>
        <v>0.11670546502351992</v>
      </c>
      <c r="AR217" s="47">
        <f t="shared" si="179"/>
        <v>0</v>
      </c>
      <c r="AS217" s="47">
        <f t="shared" si="180"/>
        <v>0.8456034266027147</v>
      </c>
      <c r="AT217" s="47">
        <f t="shared" si="181"/>
        <v>0.58048204964017025</v>
      </c>
      <c r="AU217" s="47">
        <f t="shared" si="182"/>
        <v>7.7559707598854929E-2</v>
      </c>
      <c r="AV217" s="47">
        <f t="shared" si="183"/>
        <v>3.0122930466726646E-2</v>
      </c>
      <c r="AW217" s="47">
        <f t="shared" si="184"/>
        <v>9.5192324409441569E-3</v>
      </c>
      <c r="AX217" s="47">
        <f t="shared" si="185"/>
        <v>6.3471943955699895E-3</v>
      </c>
      <c r="AY217" s="47">
        <f t="shared" si="186"/>
        <v>0</v>
      </c>
      <c r="AZ217" s="47">
        <f t="shared" si="187"/>
        <v>4.5989357303240788E-2</v>
      </c>
      <c r="BA217" s="47">
        <f t="shared" si="188"/>
        <v>3.1570350295614141E-2</v>
      </c>
      <c r="BB217" s="23">
        <f>IF(V217&gt;0,J217*DATA!$C$4,0)</f>
        <v>69355</v>
      </c>
      <c r="BC217" s="23">
        <f>IF(X217&gt;0,N217*_xlfn.XLOOKUP(Burgas!O217,DATA!$B$5:$B$6,DATA!$C$5:$C$6,"error",0,1),0)</f>
        <v>9782.64</v>
      </c>
      <c r="BD217" s="23">
        <f>IF(Z217&gt;0,(L217-M217)*DATA!$C$7,"0,00 ")</f>
        <v>24352.5</v>
      </c>
      <c r="BE217" s="23">
        <f>IF(G217="basement",D217*DATA!$C$8,IF(G217="ground",0,"error"))</f>
        <v>0</v>
      </c>
      <c r="BF217" s="23">
        <f t="shared" si="189"/>
        <v>103490.14</v>
      </c>
      <c r="BG217" s="23">
        <v>1.48</v>
      </c>
      <c r="BH217" s="23">
        <v>2.2355415667466025</v>
      </c>
      <c r="BI217" s="23">
        <f t="shared" si="190"/>
        <v>0.56999999999999995</v>
      </c>
      <c r="BJ217" s="23">
        <v>2.33</v>
      </c>
      <c r="BK217" s="23">
        <f t="shared" si="191"/>
        <v>0.21630769230769231</v>
      </c>
      <c r="BL217" s="23">
        <f t="shared" si="192"/>
        <v>0.23928112965340181</v>
      </c>
      <c r="BM217" s="5">
        <v>1.1000000000000001</v>
      </c>
      <c r="BN217" s="5">
        <f t="shared" si="193"/>
        <v>0.56999999999999995</v>
      </c>
      <c r="BO217" s="50"/>
      <c r="BP217" s="48">
        <f t="shared" si="157"/>
        <v>4318.7249999999995</v>
      </c>
      <c r="BQ217" s="51">
        <f t="shared" si="158"/>
        <v>7</v>
      </c>
      <c r="BR217" s="47">
        <f t="shared" si="194"/>
        <v>1381.992</v>
      </c>
      <c r="BS217" s="46">
        <f t="shared" si="159"/>
        <v>22.25</v>
      </c>
      <c r="BT217" s="46">
        <f t="shared" si="195"/>
        <v>3454.9799999999996</v>
      </c>
      <c r="BU217" s="46">
        <f t="shared" si="160"/>
        <v>91.132652887499987</v>
      </c>
      <c r="BV217" s="46">
        <f t="shared" si="161"/>
        <v>55.738210964423082</v>
      </c>
      <c r="BW217" s="46">
        <f t="shared" si="162"/>
        <v>79.94755520401155</v>
      </c>
      <c r="BX217" s="46">
        <f t="shared" si="163"/>
        <v>83.674699762499998</v>
      </c>
      <c r="BY217" s="46">
        <f t="shared" si="164"/>
        <v>91.132652887499987</v>
      </c>
      <c r="BZ217" s="46">
        <f t="shared" si="146"/>
        <v>105021.26918755499</v>
      </c>
      <c r="CA217" s="46">
        <f t="shared" si="146"/>
        <v>64232.714315401165</v>
      </c>
      <c r="CB217" s="46">
        <f t="shared" si="146"/>
        <v>92131.562617102914</v>
      </c>
      <c r="CC217" s="46">
        <f t="shared" si="146"/>
        <v>96426.724006305012</v>
      </c>
      <c r="CD217" s="46">
        <f t="shared" si="146"/>
        <v>105021.26918755499</v>
      </c>
    </row>
    <row r="218" spans="1:82" s="54" customFormat="1" ht="15" customHeight="1" x14ac:dyDescent="0.35">
      <c r="A218" s="39">
        <v>215</v>
      </c>
      <c r="B218" s="40" t="s">
        <v>125</v>
      </c>
      <c r="C218" s="40" t="s">
        <v>340</v>
      </c>
      <c r="D218" s="41">
        <v>123.7</v>
      </c>
      <c r="E218" s="41">
        <f t="shared" si="165"/>
        <v>494.80000000000007</v>
      </c>
      <c r="F218" s="41">
        <v>45.2</v>
      </c>
      <c r="G218" s="42" t="s">
        <v>118</v>
      </c>
      <c r="H218" s="43">
        <v>5</v>
      </c>
      <c r="I218" s="44">
        <v>17.5</v>
      </c>
      <c r="J218" s="41">
        <f t="shared" si="166"/>
        <v>648.6</v>
      </c>
      <c r="K218" s="42" t="s">
        <v>121</v>
      </c>
      <c r="L218" s="44">
        <v>142.4</v>
      </c>
      <c r="M218" s="44">
        <v>142.4</v>
      </c>
      <c r="N218" s="41">
        <v>129.88500000000002</v>
      </c>
      <c r="O218" s="45" t="s">
        <v>69</v>
      </c>
      <c r="P218" s="45" t="s">
        <v>121</v>
      </c>
      <c r="Q218" s="45" t="s">
        <v>122</v>
      </c>
      <c r="R218" s="45" t="s">
        <v>864</v>
      </c>
      <c r="S218" s="46">
        <f t="shared" si="167"/>
        <v>23832.921564410004</v>
      </c>
      <c r="T218" s="46">
        <f t="shared" si="150"/>
        <v>48.166777616026678</v>
      </c>
      <c r="U218" s="47">
        <f t="shared" si="168"/>
        <v>23832.921564410004</v>
      </c>
      <c r="V218" s="47">
        <f t="shared" si="151"/>
        <v>0</v>
      </c>
      <c r="W218" s="47">
        <f t="shared" si="169"/>
        <v>23442.165869101096</v>
      </c>
      <c r="X218" s="47">
        <f t="shared" si="152"/>
        <v>390.75569530890789</v>
      </c>
      <c r="Y218" s="48">
        <f t="shared" si="170"/>
        <v>23832.921564410004</v>
      </c>
      <c r="Z218" s="47">
        <f t="shared" si="153"/>
        <v>0</v>
      </c>
      <c r="AA218" s="48">
        <f t="shared" si="171"/>
        <v>23832.921564410004</v>
      </c>
      <c r="AB218" s="47">
        <f t="shared" si="154"/>
        <v>0</v>
      </c>
      <c r="AC218" s="47">
        <f t="shared" si="172"/>
        <v>390.75569530890789</v>
      </c>
      <c r="AD218" s="47">
        <f t="shared" si="173"/>
        <v>23442.165869101096</v>
      </c>
      <c r="AE218" s="47">
        <f t="shared" si="149"/>
        <v>47.37705309034174</v>
      </c>
      <c r="AF218" s="49">
        <f t="shared" si="174"/>
        <v>1.6395627126656098E-2</v>
      </c>
      <c r="AG218" s="47">
        <f>IF(ISBLANK($D218),"",S218*_xlfn.XLOOKUP(Q218,DATA!$B$24:$B$25,DATA!$C$24:$C$25,"error",0,1)/1000)</f>
        <v>3.1928138660950682</v>
      </c>
      <c r="AH218" s="47">
        <f>IF(ISBLANK($D218),"",V218*_xlfn.XLOOKUP(Q218,DATA!$B$24:$B$25,DATA!$C$24:$C$25,"error",0,1)/1000)</f>
        <v>0</v>
      </c>
      <c r="AI218" s="47">
        <f>IF(ISBLANK($D218),"",X218*_xlfn.XLOOKUP(Q218,DATA!$B$24:$B$25,DATA!$C$24:$C$25,"error",0,1)/1000)</f>
        <v>5.2348185633312047E-2</v>
      </c>
      <c r="AJ218" s="47">
        <f>IF(ISBLANK($D218),"",Z218*_xlfn.XLOOKUP(Q218,DATA!$B$24:$B$25,DATA!$C$24:$C$25,"error",0,1)/1000)</f>
        <v>0</v>
      </c>
      <c r="AK218" s="47">
        <f>IF(ISBLANK($D218),"",AB218*_xlfn.XLOOKUP(Q218,DATA!$B$24:$B$25,DATA!$C$24:$C$25,"error",0,1)/1000)</f>
        <v>0</v>
      </c>
      <c r="AL218" s="47">
        <f t="shared" si="155"/>
        <v>5.2348185633312047E-2</v>
      </c>
      <c r="AM218" s="47">
        <f t="shared" si="156"/>
        <v>3.1404656804617561</v>
      </c>
      <c r="AN218" s="47">
        <f t="shared" si="175"/>
        <v>0.32362761907536064</v>
      </c>
      <c r="AO218" s="47">
        <f t="shared" si="176"/>
        <v>0</v>
      </c>
      <c r="AP218" s="47">
        <f t="shared" si="177"/>
        <v>5.3060777702471119E-3</v>
      </c>
      <c r="AQ218" s="47">
        <f t="shared" si="178"/>
        <v>0</v>
      </c>
      <c r="AR218" s="47">
        <f t="shared" si="179"/>
        <v>0</v>
      </c>
      <c r="AS218" s="47">
        <f t="shared" si="180"/>
        <v>5.3060777702471119E-3</v>
      </c>
      <c r="AT218" s="47">
        <f t="shared" si="181"/>
        <v>0.31832154130511353</v>
      </c>
      <c r="AU218" s="47">
        <f t="shared" si="182"/>
        <v>1.7600953045624861E-2</v>
      </c>
      <c r="AV218" s="47">
        <f t="shared" si="183"/>
        <v>0</v>
      </c>
      <c r="AW218" s="47">
        <f t="shared" si="184"/>
        <v>2.8857866320984728E-4</v>
      </c>
      <c r="AX218" s="47">
        <f t="shared" si="185"/>
        <v>0</v>
      </c>
      <c r="AY218" s="47">
        <f t="shared" si="186"/>
        <v>0</v>
      </c>
      <c r="AZ218" s="47">
        <f t="shared" si="187"/>
        <v>2.8857866320984728E-4</v>
      </c>
      <c r="BA218" s="47">
        <f t="shared" si="188"/>
        <v>1.7312374382415015E-2</v>
      </c>
      <c r="BB218" s="23">
        <f>IF(V218&gt;0,J218*DATA!$C$4,0)</f>
        <v>0</v>
      </c>
      <c r="BC218" s="23">
        <f>IF(X218&gt;0,N218*_xlfn.XLOOKUP(Burgas!O218,DATA!$B$5:$B$6,DATA!$C$5:$C$6,"error",0,1),0)</f>
        <v>6234.4800000000014</v>
      </c>
      <c r="BD218" s="23" t="str">
        <f>IF(Z218&gt;0,(L218-M218)*DATA!$C$7,"0,00 ")</f>
        <v xml:space="preserve">0,00 </v>
      </c>
      <c r="BE218" s="23">
        <f>IF(G218="basement",D218*DATA!$C$8,IF(G218="ground",0,"error"))</f>
        <v>0</v>
      </c>
      <c r="BF218" s="23">
        <f t="shared" si="189"/>
        <v>6234.4800000000014</v>
      </c>
      <c r="BG218" s="23">
        <v>0.25</v>
      </c>
      <c r="BH218" s="23">
        <v>1.1000000000000001</v>
      </c>
      <c r="BI218" s="23">
        <f t="shared" si="190"/>
        <v>0.56999999999999995</v>
      </c>
      <c r="BJ218" s="23">
        <v>0.22</v>
      </c>
      <c r="BK218" s="23">
        <f t="shared" si="191"/>
        <v>0.25</v>
      </c>
      <c r="BL218" s="23">
        <f t="shared" si="192"/>
        <v>0.12054794520547943</v>
      </c>
      <c r="BM218" s="5">
        <v>1.1000000000000001</v>
      </c>
      <c r="BN218" s="5">
        <f t="shared" si="193"/>
        <v>0.56999999999999995</v>
      </c>
      <c r="BO218" s="50"/>
      <c r="BP218" s="48">
        <f t="shared" si="157"/>
        <v>2164.75</v>
      </c>
      <c r="BQ218" s="51">
        <f t="shared" si="158"/>
        <v>5</v>
      </c>
      <c r="BR218" s="47">
        <f t="shared" si="194"/>
        <v>692.72</v>
      </c>
      <c r="BS218" s="46">
        <f t="shared" si="159"/>
        <v>17.5</v>
      </c>
      <c r="BT218" s="46">
        <f t="shared" si="195"/>
        <v>1731.8000000000002</v>
      </c>
      <c r="BU218" s="46">
        <f t="shared" si="160"/>
        <v>20.681119025000001</v>
      </c>
      <c r="BV218" s="46">
        <f t="shared" si="161"/>
        <v>20.681119025000001</v>
      </c>
      <c r="BW218" s="46">
        <f t="shared" si="162"/>
        <v>20.342039108904107</v>
      </c>
      <c r="BX218" s="46">
        <f t="shared" si="163"/>
        <v>20.681119025000001</v>
      </c>
      <c r="BY218" s="46">
        <f t="shared" si="164"/>
        <v>20.681119025000001</v>
      </c>
      <c r="BZ218" s="46">
        <f t="shared" si="146"/>
        <v>23832.921564410004</v>
      </c>
      <c r="CA218" s="46">
        <f t="shared" si="146"/>
        <v>23832.921564410004</v>
      </c>
      <c r="CB218" s="46">
        <f t="shared" si="146"/>
        <v>23442.165869101096</v>
      </c>
      <c r="CC218" s="46">
        <f t="shared" si="146"/>
        <v>23832.921564410004</v>
      </c>
      <c r="CD218" s="46">
        <f t="shared" si="146"/>
        <v>23832.921564410004</v>
      </c>
    </row>
    <row r="219" spans="1:82" s="54" customFormat="1" ht="15" customHeight="1" x14ac:dyDescent="0.35">
      <c r="A219" s="39">
        <v>216</v>
      </c>
      <c r="B219" s="40" t="s">
        <v>125</v>
      </c>
      <c r="C219" s="40" t="s">
        <v>341</v>
      </c>
      <c r="D219" s="41">
        <v>180.4</v>
      </c>
      <c r="E219" s="41">
        <f t="shared" si="165"/>
        <v>865.92000000000007</v>
      </c>
      <c r="F219" s="41">
        <v>58.6</v>
      </c>
      <c r="G219" s="42" t="s">
        <v>118</v>
      </c>
      <c r="H219" s="43">
        <v>6</v>
      </c>
      <c r="I219" s="44">
        <v>20.5</v>
      </c>
      <c r="J219" s="41">
        <f t="shared" si="166"/>
        <v>997.09999999999991</v>
      </c>
      <c r="K219" s="42" t="s">
        <v>120</v>
      </c>
      <c r="L219" s="44">
        <v>204.2</v>
      </c>
      <c r="M219" s="44">
        <v>91.9</v>
      </c>
      <c r="N219" s="41">
        <v>189.42000000000002</v>
      </c>
      <c r="O219" s="45" t="s">
        <v>69</v>
      </c>
      <c r="P219" s="45" t="s">
        <v>120</v>
      </c>
      <c r="Q219" s="45" t="s">
        <v>122</v>
      </c>
      <c r="R219" s="45" t="s">
        <v>864</v>
      </c>
      <c r="S219" s="46">
        <f t="shared" si="167"/>
        <v>93133.169459120007</v>
      </c>
      <c r="T219" s="46">
        <f t="shared" si="150"/>
        <v>107.55401129332964</v>
      </c>
      <c r="U219" s="47">
        <f t="shared" si="168"/>
        <v>55016.704545320012</v>
      </c>
      <c r="V219" s="47">
        <f t="shared" si="151"/>
        <v>38116.464913799995</v>
      </c>
      <c r="W219" s="47">
        <f t="shared" si="169"/>
        <v>81153.246402398974</v>
      </c>
      <c r="X219" s="47">
        <f t="shared" si="152"/>
        <v>11979.923056721032</v>
      </c>
      <c r="Y219" s="48">
        <f t="shared" si="170"/>
        <v>87188.189946620012</v>
      </c>
      <c r="Z219" s="47">
        <f t="shared" si="153"/>
        <v>5944.9795124999946</v>
      </c>
      <c r="AA219" s="48">
        <f t="shared" si="171"/>
        <v>93133.169459120007</v>
      </c>
      <c r="AB219" s="47">
        <f t="shared" si="154"/>
        <v>0</v>
      </c>
      <c r="AC219" s="47">
        <f t="shared" si="172"/>
        <v>56041.367483021022</v>
      </c>
      <c r="AD219" s="47">
        <f t="shared" si="173"/>
        <v>37091.801976098985</v>
      </c>
      <c r="AE219" s="47">
        <f t="shared" si="149"/>
        <v>42.835137167520074</v>
      </c>
      <c r="AF219" s="49">
        <f t="shared" si="174"/>
        <v>0.60173370892976963</v>
      </c>
      <c r="AG219" s="47">
        <f>IF(ISBLANK($D219),"",S219*_xlfn.XLOOKUP(Q219,DATA!$B$24:$B$25,DATA!$C$24:$C$25,"error",0,1)/1000)</f>
        <v>12.476727791799842</v>
      </c>
      <c r="AH219" s="47">
        <f>IF(ISBLANK($D219),"",V219*_xlfn.XLOOKUP(Q219,DATA!$B$24:$B$25,DATA!$C$24:$C$25,"error",0,1)/1000)</f>
        <v>5.1063306432829894</v>
      </c>
      <c r="AI219" s="47">
        <f>IF(ISBLANK($D219),"",X219*_xlfn.XLOOKUP(Q219,DATA!$B$24:$B$25,DATA!$C$24:$C$25,"error",0,1)/1000)</f>
        <v>1.6049087539217022</v>
      </c>
      <c r="AJ219" s="47">
        <f>IF(ISBLANK($D219),"",Z219*_xlfn.XLOOKUP(Q219,DATA!$B$24:$B$25,DATA!$C$24:$C$25,"error",0,1)/1000)</f>
        <v>0.7964282922621605</v>
      </c>
      <c r="AK219" s="47">
        <f>IF(ISBLANK($D219),"",AB219*_xlfn.XLOOKUP(Q219,DATA!$B$24:$B$25,DATA!$C$24:$C$25,"error",0,1)/1000)</f>
        <v>0</v>
      </c>
      <c r="AL219" s="47">
        <f t="shared" si="155"/>
        <v>7.5076676894668521</v>
      </c>
      <c r="AM219" s="47">
        <f t="shared" si="156"/>
        <v>4.9690601023329899</v>
      </c>
      <c r="AN219" s="47">
        <f t="shared" si="175"/>
        <v>1.2646567819031569</v>
      </c>
      <c r="AO219" s="47">
        <f t="shared" si="176"/>
        <v>0.51758408025155556</v>
      </c>
      <c r="AP219" s="47">
        <f t="shared" si="177"/>
        <v>0.16267556476761402</v>
      </c>
      <c r="AQ219" s="47">
        <f t="shared" si="178"/>
        <v>8.0726970878603671E-2</v>
      </c>
      <c r="AR219" s="47">
        <f t="shared" si="179"/>
        <v>0</v>
      </c>
      <c r="AS219" s="47">
        <f t="shared" si="180"/>
        <v>0.76098661589777317</v>
      </c>
      <c r="AT219" s="47">
        <f t="shared" si="181"/>
        <v>0.50367016600538372</v>
      </c>
      <c r="AU219" s="47">
        <f t="shared" si="182"/>
        <v>6.8780176119409578E-2</v>
      </c>
      <c r="AV219" s="47">
        <f t="shared" si="183"/>
        <v>2.8149553859768649E-2</v>
      </c>
      <c r="AW219" s="47">
        <f t="shared" si="184"/>
        <v>8.8473443191464385E-3</v>
      </c>
      <c r="AX219" s="47">
        <f t="shared" si="185"/>
        <v>4.3904522982599978E-3</v>
      </c>
      <c r="AY219" s="47">
        <f t="shared" si="186"/>
        <v>0</v>
      </c>
      <c r="AZ219" s="47">
        <f t="shared" si="187"/>
        <v>4.1387350477175081E-2</v>
      </c>
      <c r="BA219" s="47">
        <f t="shared" si="188"/>
        <v>2.7392825642234497E-2</v>
      </c>
      <c r="BB219" s="23">
        <f>IF(V219&gt;0,J219*DATA!$C$4,0)</f>
        <v>64811.499999999993</v>
      </c>
      <c r="BC219" s="23">
        <f>IF(X219&gt;0,N219*_xlfn.XLOOKUP(Burgas!O219,DATA!$B$5:$B$6,DATA!$C$5:$C$6,"error",0,1),0)</f>
        <v>9092.16</v>
      </c>
      <c r="BD219" s="23">
        <f>IF(Z219&gt;0,(L219-M219)*DATA!$C$7,"0,00 ")</f>
        <v>16844.999999999996</v>
      </c>
      <c r="BE219" s="23">
        <f>IF(G219="basement",D219*DATA!$C$8,IF(G219="ground",0,"error"))</f>
        <v>0</v>
      </c>
      <c r="BF219" s="23">
        <f t="shared" si="189"/>
        <v>90748.659999999989</v>
      </c>
      <c r="BG219" s="23">
        <v>1.48</v>
      </c>
      <c r="BH219" s="23">
        <v>2.0624142997061705</v>
      </c>
      <c r="BI219" s="23">
        <f t="shared" si="190"/>
        <v>0.56999999999999995</v>
      </c>
      <c r="BJ219" s="23">
        <v>2.33</v>
      </c>
      <c r="BK219" s="23">
        <f t="shared" si="191"/>
        <v>0.21630769230769231</v>
      </c>
      <c r="BL219" s="23">
        <f t="shared" si="192"/>
        <v>0.23928112965340181</v>
      </c>
      <c r="BM219" s="5">
        <v>1.1000000000000001</v>
      </c>
      <c r="BN219" s="5">
        <f t="shared" si="193"/>
        <v>0.56999999999999995</v>
      </c>
      <c r="BO219" s="50"/>
      <c r="BP219" s="48">
        <f t="shared" si="157"/>
        <v>3698.2000000000003</v>
      </c>
      <c r="BQ219" s="51">
        <f t="shared" si="158"/>
        <v>6</v>
      </c>
      <c r="BR219" s="47">
        <f t="shared" si="194"/>
        <v>1183.4240000000002</v>
      </c>
      <c r="BS219" s="46">
        <f t="shared" si="159"/>
        <v>20.5</v>
      </c>
      <c r="BT219" s="46">
        <f t="shared" si="195"/>
        <v>2958.5600000000004</v>
      </c>
      <c r="BU219" s="46">
        <f t="shared" si="160"/>
        <v>80.816703799999999</v>
      </c>
      <c r="BV219" s="46">
        <f t="shared" si="161"/>
        <v>47.740979300000006</v>
      </c>
      <c r="BW219" s="46">
        <f t="shared" si="162"/>
        <v>70.42107462894738</v>
      </c>
      <c r="BX219" s="46">
        <f t="shared" si="163"/>
        <v>75.657922550000009</v>
      </c>
      <c r="BY219" s="46">
        <f t="shared" si="164"/>
        <v>80.816703799999999</v>
      </c>
      <c r="BZ219" s="46">
        <f t="shared" si="146"/>
        <v>93133.169459120007</v>
      </c>
      <c r="CA219" s="46">
        <f t="shared" si="146"/>
        <v>55016.704545320012</v>
      </c>
      <c r="CB219" s="46">
        <f t="shared" si="146"/>
        <v>81153.246402398974</v>
      </c>
      <c r="CC219" s="46">
        <f t="shared" si="146"/>
        <v>87188.189946620012</v>
      </c>
      <c r="CD219" s="46">
        <f t="shared" si="146"/>
        <v>93133.169459120007</v>
      </c>
    </row>
    <row r="220" spans="1:82" s="54" customFormat="1" ht="15" customHeight="1" x14ac:dyDescent="0.35">
      <c r="A220" s="39">
        <v>217</v>
      </c>
      <c r="B220" s="40" t="s">
        <v>125</v>
      </c>
      <c r="C220" s="40" t="s">
        <v>342</v>
      </c>
      <c r="D220" s="41">
        <v>110.7</v>
      </c>
      <c r="E220" s="41">
        <f t="shared" si="165"/>
        <v>531.36</v>
      </c>
      <c r="F220" s="41">
        <v>51.8</v>
      </c>
      <c r="G220" s="42" t="s">
        <v>118</v>
      </c>
      <c r="H220" s="43">
        <v>6</v>
      </c>
      <c r="I220" s="44">
        <v>20.5</v>
      </c>
      <c r="J220" s="41">
        <f t="shared" si="166"/>
        <v>870.69999999999982</v>
      </c>
      <c r="K220" s="42" t="s">
        <v>120</v>
      </c>
      <c r="L220" s="44">
        <v>191.2</v>
      </c>
      <c r="M220" s="44">
        <v>47.8</v>
      </c>
      <c r="N220" s="41">
        <v>116.23500000000001</v>
      </c>
      <c r="O220" s="45" t="s">
        <v>69</v>
      </c>
      <c r="P220" s="45" t="s">
        <v>120</v>
      </c>
      <c r="Q220" s="45" t="s">
        <v>122</v>
      </c>
      <c r="R220" s="45" t="s">
        <v>864</v>
      </c>
      <c r="S220" s="46">
        <f t="shared" si="167"/>
        <v>74874.515092335001</v>
      </c>
      <c r="T220" s="46">
        <f t="shared" si="150"/>
        <v>140.91108681935975</v>
      </c>
      <c r="U220" s="47">
        <f t="shared" si="168"/>
        <v>41589.983951581155</v>
      </c>
      <c r="V220" s="47">
        <f t="shared" si="151"/>
        <v>33284.531140753847</v>
      </c>
      <c r="W220" s="47">
        <f t="shared" si="169"/>
        <v>67523.198671165257</v>
      </c>
      <c r="X220" s="47">
        <f t="shared" si="152"/>
        <v>7351.316421169744</v>
      </c>
      <c r="Y220" s="48">
        <f t="shared" si="170"/>
        <v>67283.152117335005</v>
      </c>
      <c r="Z220" s="47">
        <f t="shared" si="153"/>
        <v>7591.3629749999964</v>
      </c>
      <c r="AA220" s="48">
        <f t="shared" si="171"/>
        <v>74874.515092335001</v>
      </c>
      <c r="AB220" s="47">
        <f t="shared" si="154"/>
        <v>0</v>
      </c>
      <c r="AC220" s="47">
        <f t="shared" si="172"/>
        <v>48227.210536923587</v>
      </c>
      <c r="AD220" s="47">
        <f t="shared" si="173"/>
        <v>26647.304555411414</v>
      </c>
      <c r="AE220" s="47">
        <f t="shared" si="149"/>
        <v>50.149248259958249</v>
      </c>
      <c r="AF220" s="49">
        <f t="shared" si="174"/>
        <v>0.64410715017586362</v>
      </c>
      <c r="AG220" s="47">
        <f>IF(ISBLANK($D220),"",S220*_xlfn.XLOOKUP(Q220,DATA!$B$24:$B$25,DATA!$C$24:$C$25,"error",0,1)/1000)</f>
        <v>10.03067917451394</v>
      </c>
      <c r="AH220" s="47">
        <f>IF(ISBLANK($D220),"",V220*_xlfn.XLOOKUP(Q220,DATA!$B$24:$B$25,DATA!$C$24:$C$25,"error",0,1)/1000)</f>
        <v>4.4590132294719691</v>
      </c>
      <c r="AI220" s="47">
        <f>IF(ISBLANK($D220),"",X220*_xlfn.XLOOKUP(Q220,DATA!$B$24:$B$25,DATA!$C$24:$C$25,"error",0,1)/1000)</f>
        <v>0.98483037172468346</v>
      </c>
      <c r="AJ220" s="47">
        <f>IF(ISBLANK($D220),"",Z220*_xlfn.XLOOKUP(Q220,DATA!$B$24:$B$25,DATA!$C$24:$C$25,"error",0,1)/1000)</f>
        <v>1.0169885762279063</v>
      </c>
      <c r="AK220" s="47">
        <f>IF(ISBLANK($D220),"",AB220*_xlfn.XLOOKUP(Q220,DATA!$B$24:$B$25,DATA!$C$24:$C$25,"error",0,1)/1000)</f>
        <v>0</v>
      </c>
      <c r="AL220" s="47">
        <f t="shared" si="155"/>
        <v>6.4608321774245585</v>
      </c>
      <c r="AM220" s="47">
        <f t="shared" si="156"/>
        <v>3.5698469970893818</v>
      </c>
      <c r="AN220" s="47">
        <f t="shared" si="175"/>
        <v>1.016722225316248</v>
      </c>
      <c r="AO220" s="47">
        <f t="shared" si="176"/>
        <v>0.45197117508276946</v>
      </c>
      <c r="AP220" s="47">
        <f t="shared" si="177"/>
        <v>9.9823642016490688E-2</v>
      </c>
      <c r="AQ220" s="47">
        <f t="shared" si="178"/>
        <v>0.10308323796965067</v>
      </c>
      <c r="AR220" s="47">
        <f t="shared" si="179"/>
        <v>0</v>
      </c>
      <c r="AS220" s="47">
        <f t="shared" si="180"/>
        <v>0.65487805506891084</v>
      </c>
      <c r="AT220" s="47">
        <f t="shared" si="181"/>
        <v>0.36184417024733717</v>
      </c>
      <c r="AU220" s="47">
        <f t="shared" si="182"/>
        <v>5.5295899031619314E-2</v>
      </c>
      <c r="AV220" s="47">
        <f t="shared" si="183"/>
        <v>2.4581101740748734E-2</v>
      </c>
      <c r="AW220" s="47">
        <f t="shared" si="184"/>
        <v>5.4290521958398749E-3</v>
      </c>
      <c r="AX220" s="47">
        <f t="shared" si="185"/>
        <v>5.6063300050799994E-3</v>
      </c>
      <c r="AY220" s="47">
        <f t="shared" si="186"/>
        <v>0</v>
      </c>
      <c r="AZ220" s="47">
        <f t="shared" si="187"/>
        <v>3.5616483941668615E-2</v>
      </c>
      <c r="BA220" s="47">
        <f t="shared" si="188"/>
        <v>1.9679415089950698E-2</v>
      </c>
      <c r="BB220" s="23">
        <f>IF(V220&gt;0,J220*DATA!$C$4,0)</f>
        <v>56595.499999999985</v>
      </c>
      <c r="BC220" s="23">
        <f>IF(X220&gt;0,N220*_xlfn.XLOOKUP(Burgas!O220,DATA!$B$5:$B$6,DATA!$C$5:$C$6,"error",0,1),0)</f>
        <v>5579.2800000000007</v>
      </c>
      <c r="BD220" s="23">
        <f>IF(Z220&gt;0,(L220-M220)*DATA!$C$7,"0,00 ")</f>
        <v>21509.999999999996</v>
      </c>
      <c r="BE220" s="23">
        <f>IF(G220="basement",D220*DATA!$C$8,IF(G220="ground",0,"error"))</f>
        <v>0</v>
      </c>
      <c r="BF220" s="23">
        <f t="shared" si="189"/>
        <v>83684.779999999984</v>
      </c>
      <c r="BG220" s="23">
        <v>1.48</v>
      </c>
      <c r="BH220" s="23">
        <v>2.4124999999999996</v>
      </c>
      <c r="BI220" s="23">
        <f t="shared" si="190"/>
        <v>0.56999999999999995</v>
      </c>
      <c r="BJ220" s="23">
        <v>2.33</v>
      </c>
      <c r="BK220" s="23">
        <f t="shared" si="191"/>
        <v>0.21630769230769231</v>
      </c>
      <c r="BL220" s="23">
        <f t="shared" si="192"/>
        <v>0.23928112965340181</v>
      </c>
      <c r="BM220" s="5">
        <v>1.1000000000000001</v>
      </c>
      <c r="BN220" s="5">
        <f t="shared" si="193"/>
        <v>0.56999999999999995</v>
      </c>
      <c r="BO220" s="50"/>
      <c r="BP220" s="48">
        <f t="shared" si="157"/>
        <v>2269.35</v>
      </c>
      <c r="BQ220" s="51">
        <f t="shared" si="158"/>
        <v>6</v>
      </c>
      <c r="BR220" s="47">
        <f t="shared" si="194"/>
        <v>726.19200000000001</v>
      </c>
      <c r="BS220" s="46">
        <f t="shared" si="159"/>
        <v>20.5</v>
      </c>
      <c r="BT220" s="46">
        <f t="shared" si="195"/>
        <v>1815.48</v>
      </c>
      <c r="BU220" s="46">
        <f t="shared" si="160"/>
        <v>64.972678837499998</v>
      </c>
      <c r="BV220" s="46">
        <f t="shared" si="161"/>
        <v>36.089885414423073</v>
      </c>
      <c r="BW220" s="46">
        <f t="shared" si="162"/>
        <v>58.593542755263151</v>
      </c>
      <c r="BX220" s="46">
        <f t="shared" si="163"/>
        <v>58.385241337499998</v>
      </c>
      <c r="BY220" s="46">
        <f t="shared" si="164"/>
        <v>64.972678837499998</v>
      </c>
      <c r="BZ220" s="46">
        <f t="shared" si="146"/>
        <v>74874.515092335001</v>
      </c>
      <c r="CA220" s="46">
        <f t="shared" si="146"/>
        <v>41589.983951581155</v>
      </c>
      <c r="CB220" s="46">
        <f t="shared" si="146"/>
        <v>67523.198671165257</v>
      </c>
      <c r="CC220" s="46">
        <f t="shared" si="146"/>
        <v>67283.152117335005</v>
      </c>
      <c r="CD220" s="46">
        <f t="shared" si="146"/>
        <v>74874.515092335001</v>
      </c>
    </row>
    <row r="221" spans="1:82" s="54" customFormat="1" ht="15" customHeight="1" x14ac:dyDescent="0.35">
      <c r="A221" s="39">
        <v>218</v>
      </c>
      <c r="B221" s="40" t="s">
        <v>125</v>
      </c>
      <c r="C221" s="40" t="s">
        <v>343</v>
      </c>
      <c r="D221" s="41">
        <v>216.7</v>
      </c>
      <c r="E221" s="41">
        <f t="shared" si="165"/>
        <v>1040.1600000000001</v>
      </c>
      <c r="F221" s="41">
        <v>59</v>
      </c>
      <c r="G221" s="42" t="s">
        <v>118</v>
      </c>
      <c r="H221" s="43">
        <v>6</v>
      </c>
      <c r="I221" s="44">
        <v>20.5</v>
      </c>
      <c r="J221" s="41">
        <f t="shared" si="166"/>
        <v>1003.9</v>
      </c>
      <c r="K221" s="42" t="s">
        <v>120</v>
      </c>
      <c r="L221" s="44">
        <v>205.6</v>
      </c>
      <c r="M221" s="44">
        <v>41.2</v>
      </c>
      <c r="N221" s="41">
        <v>227.535</v>
      </c>
      <c r="O221" s="45" t="s">
        <v>69</v>
      </c>
      <c r="P221" s="45" t="s">
        <v>120</v>
      </c>
      <c r="Q221" s="45" t="s">
        <v>122</v>
      </c>
      <c r="R221" s="45" t="s">
        <v>864</v>
      </c>
      <c r="S221" s="46">
        <f t="shared" si="167"/>
        <v>103436.369664635</v>
      </c>
      <c r="T221" s="46">
        <f t="shared" si="150"/>
        <v>99.44274887001518</v>
      </c>
      <c r="U221" s="47">
        <f t="shared" si="168"/>
        <v>65059.958946588849</v>
      </c>
      <c r="V221" s="47">
        <f t="shared" si="151"/>
        <v>38376.410718046151</v>
      </c>
      <c r="W221" s="47">
        <f t="shared" si="169"/>
        <v>89045.852334305455</v>
      </c>
      <c r="X221" s="47">
        <f t="shared" si="152"/>
        <v>14390.517330329545</v>
      </c>
      <c r="Y221" s="48">
        <f t="shared" si="170"/>
        <v>94733.300814635004</v>
      </c>
      <c r="Z221" s="47">
        <f t="shared" si="153"/>
        <v>8703.068849999996</v>
      </c>
      <c r="AA221" s="48">
        <f t="shared" si="171"/>
        <v>103436.369664635</v>
      </c>
      <c r="AB221" s="47">
        <f t="shared" si="154"/>
        <v>0</v>
      </c>
      <c r="AC221" s="47">
        <f t="shared" si="172"/>
        <v>61469.996898375692</v>
      </c>
      <c r="AD221" s="47">
        <f t="shared" si="173"/>
        <v>41966.372766259308</v>
      </c>
      <c r="AE221" s="47">
        <f t="shared" si="149"/>
        <v>40.346074417646619</v>
      </c>
      <c r="AF221" s="49">
        <f t="shared" si="174"/>
        <v>0.59427836744150886</v>
      </c>
      <c r="AG221" s="47">
        <f>IF(ISBLANK($D221),"",S221*_xlfn.XLOOKUP(Q221,DATA!$B$24:$B$25,DATA!$C$24:$C$25,"error",0,1)/1000)</f>
        <v>13.857011799046614</v>
      </c>
      <c r="AH221" s="47">
        <f>IF(ISBLANK($D221),"",V221*_xlfn.XLOOKUP(Q221,DATA!$B$24:$B$25,DATA!$C$24:$C$25,"error",0,1)/1000)</f>
        <v>5.1411546813677607</v>
      </c>
      <c r="AI221" s="47">
        <f>IF(ISBLANK($D221),"",X221*_xlfn.XLOOKUP(Q221,DATA!$B$24:$B$25,DATA!$C$24:$C$25,"error",0,1)/1000)</f>
        <v>1.9278477105035097</v>
      </c>
      <c r="AJ221" s="47">
        <f>IF(ISBLANK($D221),"",Z221*_xlfn.XLOOKUP(Q221,DATA!$B$24:$B$25,DATA!$C$24:$C$25,"error",0,1)/1000)</f>
        <v>1.1659199576838759</v>
      </c>
      <c r="AK221" s="47">
        <f>IF(ISBLANK($D221),"",AB221*_xlfn.XLOOKUP(Q221,DATA!$B$24:$B$25,DATA!$C$24:$C$25,"error",0,1)/1000)</f>
        <v>0</v>
      </c>
      <c r="AL221" s="47">
        <f t="shared" si="155"/>
        <v>8.2349223495551467</v>
      </c>
      <c r="AM221" s="47">
        <f t="shared" si="156"/>
        <v>5.6220894494914671</v>
      </c>
      <c r="AN221" s="47">
        <f t="shared" si="175"/>
        <v>1.4045641005403684</v>
      </c>
      <c r="AO221" s="47">
        <f t="shared" si="176"/>
        <v>0.52111388844101558</v>
      </c>
      <c r="AP221" s="47">
        <f t="shared" si="177"/>
        <v>0.19540906255621945</v>
      </c>
      <c r="AQ221" s="47">
        <f t="shared" si="178"/>
        <v>0.11817910963884637</v>
      </c>
      <c r="AR221" s="47">
        <f t="shared" si="179"/>
        <v>0</v>
      </c>
      <c r="AS221" s="47">
        <f t="shared" si="180"/>
        <v>0.83470206063608132</v>
      </c>
      <c r="AT221" s="47">
        <f t="shared" si="181"/>
        <v>0.56986203990428708</v>
      </c>
      <c r="AU221" s="47">
        <f t="shared" si="182"/>
        <v>7.6389236659756762E-2</v>
      </c>
      <c r="AV221" s="47">
        <f t="shared" si="183"/>
        <v>2.8341527549715924E-2</v>
      </c>
      <c r="AW221" s="47">
        <f t="shared" si="184"/>
        <v>1.0627602627267377E-2</v>
      </c>
      <c r="AX221" s="47">
        <f t="shared" si="185"/>
        <v>6.4273406752799996E-3</v>
      </c>
      <c r="AY221" s="47">
        <f t="shared" si="186"/>
        <v>0</v>
      </c>
      <c r="AZ221" s="47">
        <f t="shared" si="187"/>
        <v>4.5396470852263296E-2</v>
      </c>
      <c r="BA221" s="47">
        <f t="shared" si="188"/>
        <v>3.0992765807493466E-2</v>
      </c>
      <c r="BB221" s="23">
        <f>IF(V221&gt;0,J221*DATA!$C$4,0)</f>
        <v>65253.5</v>
      </c>
      <c r="BC221" s="23">
        <f>IF(X221&gt;0,N221*_xlfn.XLOOKUP(Burgas!O221,DATA!$B$5:$B$6,DATA!$C$5:$C$6,"error",0,1),0)</f>
        <v>10921.68</v>
      </c>
      <c r="BD221" s="23">
        <f>IF(Z221&gt;0,(L221-M221)*DATA!$C$7,"0,00 ")</f>
        <v>24659.999999999996</v>
      </c>
      <c r="BE221" s="23">
        <f>IF(G221="basement",D221*DATA!$C$8,IF(G221="ground",0,"error"))</f>
        <v>0</v>
      </c>
      <c r="BF221" s="23">
        <f t="shared" si="189"/>
        <v>100835.18</v>
      </c>
      <c r="BG221" s="23">
        <v>1.48</v>
      </c>
      <c r="BH221" s="23">
        <v>2.4993190661478599</v>
      </c>
      <c r="BI221" s="23">
        <f t="shared" si="190"/>
        <v>0.56999999999999995</v>
      </c>
      <c r="BJ221" s="23">
        <v>2.33</v>
      </c>
      <c r="BK221" s="23">
        <f t="shared" si="191"/>
        <v>0.21630769230769231</v>
      </c>
      <c r="BL221" s="23">
        <f t="shared" si="192"/>
        <v>0.23928112965340181</v>
      </c>
      <c r="BM221" s="5">
        <v>1.1000000000000001</v>
      </c>
      <c r="BN221" s="5">
        <f t="shared" si="193"/>
        <v>0.56999999999999995</v>
      </c>
      <c r="BO221" s="50"/>
      <c r="BP221" s="48">
        <f t="shared" si="157"/>
        <v>4442.3499999999995</v>
      </c>
      <c r="BQ221" s="51">
        <f t="shared" si="158"/>
        <v>6</v>
      </c>
      <c r="BR221" s="47">
        <f t="shared" si="194"/>
        <v>1421.5519999999999</v>
      </c>
      <c r="BS221" s="46">
        <f t="shared" si="159"/>
        <v>20.5</v>
      </c>
      <c r="BT221" s="46">
        <f t="shared" si="195"/>
        <v>3553.8799999999997</v>
      </c>
      <c r="BU221" s="46">
        <f t="shared" si="160"/>
        <v>89.757349587499988</v>
      </c>
      <c r="BV221" s="46">
        <f t="shared" si="161"/>
        <v>56.456056010576923</v>
      </c>
      <c r="BW221" s="46">
        <f t="shared" si="162"/>
        <v>77.269916985686777</v>
      </c>
      <c r="BX221" s="46">
        <f t="shared" si="163"/>
        <v>82.205224587499998</v>
      </c>
      <c r="BY221" s="46">
        <f t="shared" si="164"/>
        <v>89.757349587499988</v>
      </c>
      <c r="BZ221" s="46">
        <f t="shared" si="146"/>
        <v>103436.369664635</v>
      </c>
      <c r="CA221" s="46">
        <f t="shared" si="146"/>
        <v>65059.958946588849</v>
      </c>
      <c r="CB221" s="46">
        <f t="shared" si="146"/>
        <v>89045.852334305455</v>
      </c>
      <c r="CC221" s="46">
        <f t="shared" si="146"/>
        <v>94733.300814635004</v>
      </c>
      <c r="CD221" s="46">
        <f t="shared" si="146"/>
        <v>103436.369664635</v>
      </c>
    </row>
    <row r="222" spans="1:82" s="54" customFormat="1" ht="15" customHeight="1" x14ac:dyDescent="0.35">
      <c r="A222" s="39">
        <v>219</v>
      </c>
      <c r="B222" s="40" t="s">
        <v>125</v>
      </c>
      <c r="C222" s="40" t="s">
        <v>344</v>
      </c>
      <c r="D222" s="41">
        <v>203.1</v>
      </c>
      <c r="E222" s="41">
        <f t="shared" si="165"/>
        <v>974.88000000000011</v>
      </c>
      <c r="F222" s="41">
        <v>57.2</v>
      </c>
      <c r="G222" s="42" t="s">
        <v>118</v>
      </c>
      <c r="H222" s="43">
        <v>6</v>
      </c>
      <c r="I222" s="44">
        <v>20.5</v>
      </c>
      <c r="J222" s="41">
        <f t="shared" si="166"/>
        <v>949.80000000000018</v>
      </c>
      <c r="K222" s="42" t="s">
        <v>120</v>
      </c>
      <c r="L222" s="44">
        <v>222.8</v>
      </c>
      <c r="M222" s="44">
        <v>189.4</v>
      </c>
      <c r="N222" s="41">
        <v>213.255</v>
      </c>
      <c r="O222" s="45" t="s">
        <v>69</v>
      </c>
      <c r="P222" s="45" t="s">
        <v>120</v>
      </c>
      <c r="Q222" s="45" t="s">
        <v>122</v>
      </c>
      <c r="R222" s="45" t="s">
        <v>864</v>
      </c>
      <c r="S222" s="46">
        <f t="shared" si="167"/>
        <v>91956.380742555019</v>
      </c>
      <c r="T222" s="46">
        <f t="shared" si="150"/>
        <v>94.325845993922343</v>
      </c>
      <c r="U222" s="47">
        <f t="shared" si="168"/>
        <v>55648.068261231943</v>
      </c>
      <c r="V222" s="47">
        <f t="shared" si="151"/>
        <v>36308.312481323075</v>
      </c>
      <c r="W222" s="47">
        <f t="shared" si="169"/>
        <v>78469.006170381821</v>
      </c>
      <c r="X222" s="47">
        <f t="shared" si="152"/>
        <v>13487.374572173198</v>
      </c>
      <c r="Y222" s="48">
        <f t="shared" si="170"/>
        <v>90188.23901755501</v>
      </c>
      <c r="Z222" s="47">
        <f t="shared" si="153"/>
        <v>1768.1417250000086</v>
      </c>
      <c r="AA222" s="48">
        <f t="shared" si="171"/>
        <v>91956.380742555019</v>
      </c>
      <c r="AB222" s="47">
        <f t="shared" si="154"/>
        <v>0</v>
      </c>
      <c r="AC222" s="47">
        <f t="shared" si="172"/>
        <v>51563.828778496281</v>
      </c>
      <c r="AD222" s="47">
        <f t="shared" si="173"/>
        <v>40392.551964058737</v>
      </c>
      <c r="AE222" s="47">
        <f t="shared" si="149"/>
        <v>41.433357914880531</v>
      </c>
      <c r="AF222" s="49">
        <f t="shared" si="174"/>
        <v>0.56074226021200813</v>
      </c>
      <c r="AG222" s="47">
        <f>IF(ISBLANK($D222),"",S222*_xlfn.XLOOKUP(Q222,DATA!$B$24:$B$25,DATA!$C$24:$C$25,"error",0,1)/1000)</f>
        <v>12.319077487721147</v>
      </c>
      <c r="AH222" s="47">
        <f>IF(ISBLANK($D222),"",V222*_xlfn.XLOOKUP(Q222,DATA!$B$24:$B$25,DATA!$C$24:$C$25,"error",0,1)/1000)</f>
        <v>4.8640987313109862</v>
      </c>
      <c r="AI222" s="47">
        <f>IF(ISBLANK($D222),"",X222*_xlfn.XLOOKUP(Q222,DATA!$B$24:$B$25,DATA!$C$24:$C$25,"error",0,1)/1000)</f>
        <v>1.8068568066601893</v>
      </c>
      <c r="AJ222" s="47">
        <f>IF(ISBLANK($D222),"",Z222*_xlfn.XLOOKUP(Q222,DATA!$B$24:$B$25,DATA!$C$24:$C$25,"error",0,1)/1000)</f>
        <v>0.23687181622044806</v>
      </c>
      <c r="AK222" s="47">
        <f>IF(ISBLANK($D222),"",AB222*_xlfn.XLOOKUP(Q222,DATA!$B$24:$B$25,DATA!$C$24:$C$25,"error",0,1)/1000)</f>
        <v>0</v>
      </c>
      <c r="AL222" s="47">
        <f t="shared" si="155"/>
        <v>6.9078273541916237</v>
      </c>
      <c r="AM222" s="47">
        <f t="shared" si="156"/>
        <v>5.4112501335295233</v>
      </c>
      <c r="AN222" s="47">
        <f t="shared" si="175"/>
        <v>1.2486771492984241</v>
      </c>
      <c r="AO222" s="47">
        <f t="shared" si="176"/>
        <v>0.4930311497572234</v>
      </c>
      <c r="AP222" s="47">
        <f t="shared" si="177"/>
        <v>0.18314527275112225</v>
      </c>
      <c r="AQ222" s="47">
        <f t="shared" si="178"/>
        <v>2.4009624464339966E-2</v>
      </c>
      <c r="AR222" s="47">
        <f t="shared" si="179"/>
        <v>0</v>
      </c>
      <c r="AS222" s="47">
        <f t="shared" si="180"/>
        <v>0.70018604697268561</v>
      </c>
      <c r="AT222" s="47">
        <f t="shared" si="181"/>
        <v>0.5484911023257385</v>
      </c>
      <c r="AU222" s="47">
        <f t="shared" si="182"/>
        <v>6.7911100840958957E-2</v>
      </c>
      <c r="AV222" s="47">
        <f t="shared" si="183"/>
        <v>2.6814207457635405E-2</v>
      </c>
      <c r="AW222" s="47">
        <f t="shared" si="184"/>
        <v>9.9606187983295128E-3</v>
      </c>
      <c r="AX222" s="47">
        <f t="shared" si="185"/>
        <v>1.305797923080007E-3</v>
      </c>
      <c r="AY222" s="47">
        <f t="shared" si="186"/>
        <v>0</v>
      </c>
      <c r="AZ222" s="47">
        <f t="shared" si="187"/>
        <v>3.8080624179044925E-2</v>
      </c>
      <c r="BA222" s="47">
        <f t="shared" si="188"/>
        <v>2.9830476661914032E-2</v>
      </c>
      <c r="BB222" s="23">
        <f>IF(V222&gt;0,J222*DATA!$C$4,0)</f>
        <v>61737.000000000015</v>
      </c>
      <c r="BC222" s="23">
        <f>IF(X222&gt;0,N222*_xlfn.XLOOKUP(Burgas!O222,DATA!$B$5:$B$6,DATA!$C$5:$C$6,"error",0,1),0)</f>
        <v>10236.24</v>
      </c>
      <c r="BD222" s="23">
        <f>IF(Z222&gt;0,(L222-M222)*DATA!$C$7,"0,00 ")</f>
        <v>5010.0000000000009</v>
      </c>
      <c r="BE222" s="23">
        <f>IF(G222="basement",D222*DATA!$C$8,IF(G222="ground",0,"error"))</f>
        <v>0</v>
      </c>
      <c r="BF222" s="23">
        <f t="shared" si="189"/>
        <v>76983.24000000002</v>
      </c>
      <c r="BG222" s="23">
        <v>1.48</v>
      </c>
      <c r="BH222" s="23">
        <v>1.3623429084380614</v>
      </c>
      <c r="BI222" s="23">
        <f t="shared" si="190"/>
        <v>0.56999999999999995</v>
      </c>
      <c r="BJ222" s="23">
        <v>2.33</v>
      </c>
      <c r="BK222" s="23">
        <f t="shared" si="191"/>
        <v>0.21630769230769231</v>
      </c>
      <c r="BL222" s="23">
        <f t="shared" si="192"/>
        <v>0.23928112965340181</v>
      </c>
      <c r="BM222" s="5">
        <v>1.1000000000000001</v>
      </c>
      <c r="BN222" s="5">
        <f t="shared" si="193"/>
        <v>0.56999999999999995</v>
      </c>
      <c r="BO222" s="50"/>
      <c r="BP222" s="48">
        <f t="shared" si="157"/>
        <v>4163.55</v>
      </c>
      <c r="BQ222" s="51">
        <f t="shared" si="158"/>
        <v>6</v>
      </c>
      <c r="BR222" s="47">
        <f t="shared" si="194"/>
        <v>1332.336</v>
      </c>
      <c r="BS222" s="46">
        <f t="shared" si="159"/>
        <v>20.5</v>
      </c>
      <c r="BT222" s="46">
        <f t="shared" si="195"/>
        <v>3330.84</v>
      </c>
      <c r="BU222" s="46">
        <f t="shared" si="160"/>
        <v>79.795540387500012</v>
      </c>
      <c r="BV222" s="46">
        <f t="shared" si="161"/>
        <v>48.288847849038476</v>
      </c>
      <c r="BW222" s="46">
        <f t="shared" si="162"/>
        <v>68.091813754236213</v>
      </c>
      <c r="BX222" s="46">
        <f t="shared" si="163"/>
        <v>78.261227887499999</v>
      </c>
      <c r="BY222" s="46">
        <f t="shared" si="164"/>
        <v>79.795540387500012</v>
      </c>
      <c r="BZ222" s="46">
        <f t="shared" si="146"/>
        <v>91956.380742555019</v>
      </c>
      <c r="CA222" s="46">
        <f t="shared" si="146"/>
        <v>55648.068261231943</v>
      </c>
      <c r="CB222" s="46">
        <f t="shared" si="146"/>
        <v>78469.006170381821</v>
      </c>
      <c r="CC222" s="46">
        <f t="shared" si="146"/>
        <v>90188.23901755501</v>
      </c>
      <c r="CD222" s="46">
        <f t="shared" si="146"/>
        <v>91956.380742555019</v>
      </c>
    </row>
    <row r="223" spans="1:82" s="54" customFormat="1" ht="15" customHeight="1" x14ac:dyDescent="0.35">
      <c r="A223" s="39">
        <v>220</v>
      </c>
      <c r="B223" s="40" t="s">
        <v>125</v>
      </c>
      <c r="C223" s="40" t="s">
        <v>345</v>
      </c>
      <c r="D223" s="41">
        <v>207.7</v>
      </c>
      <c r="E223" s="41">
        <f t="shared" si="165"/>
        <v>996.96</v>
      </c>
      <c r="F223" s="41">
        <v>58</v>
      </c>
      <c r="G223" s="42" t="s">
        <v>118</v>
      </c>
      <c r="H223" s="43">
        <v>6</v>
      </c>
      <c r="I223" s="44">
        <v>20.5</v>
      </c>
      <c r="J223" s="41">
        <f t="shared" si="166"/>
        <v>974.9</v>
      </c>
      <c r="K223" s="42" t="s">
        <v>120</v>
      </c>
      <c r="L223" s="44">
        <v>214.1</v>
      </c>
      <c r="M223" s="44">
        <v>74.900000000000006</v>
      </c>
      <c r="N223" s="41">
        <v>218.08500000000001</v>
      </c>
      <c r="O223" s="45" t="s">
        <v>69</v>
      </c>
      <c r="P223" s="45" t="s">
        <v>120</v>
      </c>
      <c r="Q223" s="45" t="s">
        <v>122</v>
      </c>
      <c r="R223" s="45" t="s">
        <v>864</v>
      </c>
      <c r="S223" s="46">
        <f t="shared" si="167"/>
        <v>99303.156123184992</v>
      </c>
      <c r="T223" s="46">
        <f t="shared" si="150"/>
        <v>99.605958236223103</v>
      </c>
      <c r="U223" s="47">
        <f t="shared" si="168"/>
        <v>62035.337805600393</v>
      </c>
      <c r="V223" s="47">
        <f t="shared" si="151"/>
        <v>37267.818317584599</v>
      </c>
      <c r="W223" s="47">
        <f t="shared" si="169"/>
        <v>85510.306794576565</v>
      </c>
      <c r="X223" s="47">
        <f t="shared" si="152"/>
        <v>13792.849328608427</v>
      </c>
      <c r="Y223" s="48">
        <f t="shared" si="170"/>
        <v>91934.134323185004</v>
      </c>
      <c r="Z223" s="47">
        <f t="shared" si="153"/>
        <v>7369.0217999999877</v>
      </c>
      <c r="AA223" s="48">
        <f t="shared" si="171"/>
        <v>99303.156123184992</v>
      </c>
      <c r="AB223" s="47">
        <f t="shared" si="154"/>
        <v>0</v>
      </c>
      <c r="AC223" s="47">
        <f t="shared" si="172"/>
        <v>58429.689446193013</v>
      </c>
      <c r="AD223" s="47">
        <f t="shared" si="173"/>
        <v>40873.466676991979</v>
      </c>
      <c r="AE223" s="47">
        <f t="shared" si="149"/>
        <v>40.998100903739342</v>
      </c>
      <c r="AF223" s="49">
        <f t="shared" si="174"/>
        <v>0.58839710365007258</v>
      </c>
      <c r="AG223" s="47">
        <f>IF(ISBLANK($D223),"",S223*_xlfn.XLOOKUP(Q223,DATA!$B$24:$B$25,DATA!$C$24:$C$25,"error",0,1)/1000)</f>
        <v>13.303299511989868</v>
      </c>
      <c r="AH223" s="47">
        <f>IF(ISBLANK($D223),"",V223*_xlfn.XLOOKUP(Q223,DATA!$B$24:$B$25,DATA!$C$24:$C$25,"error",0,1)/1000)</f>
        <v>4.9926404013003562</v>
      </c>
      <c r="AI223" s="47">
        <f>IF(ISBLANK($D223),"",X223*_xlfn.XLOOKUP(Q223,DATA!$B$24:$B$25,DATA!$C$24:$C$25,"error",0,1)/1000)</f>
        <v>1.8477802006071937</v>
      </c>
      <c r="AJ223" s="47">
        <f>IF(ISBLANK($D223),"",Z223*_xlfn.XLOOKUP(Q223,DATA!$B$24:$B$25,DATA!$C$24:$C$25,"error",0,1)/1000)</f>
        <v>0.98720229993671127</v>
      </c>
      <c r="AK223" s="47">
        <f>IF(ISBLANK($D223),"",AB223*_xlfn.XLOOKUP(Q223,DATA!$B$24:$B$25,DATA!$C$24:$C$25,"error",0,1)/1000)</f>
        <v>0</v>
      </c>
      <c r="AL223" s="47">
        <f t="shared" si="155"/>
        <v>7.8276229018442605</v>
      </c>
      <c r="AM223" s="47">
        <f t="shared" si="156"/>
        <v>5.4756766101456078</v>
      </c>
      <c r="AN223" s="47">
        <f t="shared" si="175"/>
        <v>1.3484391284535642</v>
      </c>
      <c r="AO223" s="47">
        <f t="shared" si="176"/>
        <v>0.50606029469184766</v>
      </c>
      <c r="AP223" s="47">
        <f t="shared" si="177"/>
        <v>0.18729331930284621</v>
      </c>
      <c r="AQ223" s="47">
        <f t="shared" si="178"/>
        <v>0.10006406363581141</v>
      </c>
      <c r="AR223" s="47">
        <f t="shared" si="179"/>
        <v>0</v>
      </c>
      <c r="AS223" s="47">
        <f t="shared" si="180"/>
        <v>0.7934176776305053</v>
      </c>
      <c r="AT223" s="47">
        <f t="shared" si="181"/>
        <v>0.55502145082305887</v>
      </c>
      <c r="AU223" s="47">
        <f t="shared" si="182"/>
        <v>7.3336799413488196E-2</v>
      </c>
      <c r="AV223" s="47">
        <f t="shared" si="183"/>
        <v>2.7522816224940773E-2</v>
      </c>
      <c r="AW223" s="47">
        <f t="shared" si="184"/>
        <v>1.0186216269882023E-2</v>
      </c>
      <c r="AX223" s="47">
        <f t="shared" si="185"/>
        <v>5.4421278710399933E-3</v>
      </c>
      <c r="AY223" s="47">
        <f t="shared" si="186"/>
        <v>0</v>
      </c>
      <c r="AZ223" s="47">
        <f t="shared" si="187"/>
        <v>4.3151160365862785E-2</v>
      </c>
      <c r="BA223" s="47">
        <f t="shared" si="188"/>
        <v>3.0185639047625411E-2</v>
      </c>
      <c r="BB223" s="23">
        <f>IF(V223&gt;0,J223*DATA!$C$4,0)</f>
        <v>63368.5</v>
      </c>
      <c r="BC223" s="23">
        <f>IF(X223&gt;0,N223*_xlfn.XLOOKUP(Burgas!O223,DATA!$B$5:$B$6,DATA!$C$5:$C$6,"error",0,1),0)</f>
        <v>10468.08</v>
      </c>
      <c r="BD223" s="23">
        <f>IF(Z223&gt;0,(L223-M223)*DATA!$C$7,"0,00 ")</f>
        <v>20880</v>
      </c>
      <c r="BE223" s="23">
        <f>IF(G223="basement",D223*DATA!$C$8,IF(G223="ground",0,"error"))</f>
        <v>0</v>
      </c>
      <c r="BF223" s="23">
        <f t="shared" si="189"/>
        <v>94716.58</v>
      </c>
      <c r="BG223" s="23">
        <v>1.48</v>
      </c>
      <c r="BH223" s="23">
        <v>2.2377860812704347</v>
      </c>
      <c r="BI223" s="23">
        <f t="shared" si="190"/>
        <v>0.56999999999999995</v>
      </c>
      <c r="BJ223" s="23">
        <v>2.33</v>
      </c>
      <c r="BK223" s="23">
        <f t="shared" si="191"/>
        <v>0.21630769230769231</v>
      </c>
      <c r="BL223" s="23">
        <f t="shared" si="192"/>
        <v>0.23928112965340181</v>
      </c>
      <c r="BM223" s="5">
        <v>1.1000000000000001</v>
      </c>
      <c r="BN223" s="5">
        <f t="shared" si="193"/>
        <v>0.56999999999999995</v>
      </c>
      <c r="BO223" s="50"/>
      <c r="BP223" s="48">
        <f t="shared" si="157"/>
        <v>4257.8499999999995</v>
      </c>
      <c r="BQ223" s="51">
        <f t="shared" si="158"/>
        <v>6</v>
      </c>
      <c r="BR223" s="47">
        <f t="shared" si="194"/>
        <v>1362.5119999999999</v>
      </c>
      <c r="BS223" s="46">
        <f t="shared" si="159"/>
        <v>20.5</v>
      </c>
      <c r="BT223" s="46">
        <f t="shared" si="195"/>
        <v>3406.2799999999997</v>
      </c>
      <c r="BU223" s="46">
        <f t="shared" si="160"/>
        <v>86.17073596249999</v>
      </c>
      <c r="BV223" s="46">
        <f t="shared" si="161"/>
        <v>53.831428154807696</v>
      </c>
      <c r="BW223" s="46">
        <f t="shared" si="162"/>
        <v>74.201932310462126</v>
      </c>
      <c r="BX223" s="46">
        <f t="shared" si="163"/>
        <v>79.776235962499996</v>
      </c>
      <c r="BY223" s="46">
        <f t="shared" si="164"/>
        <v>86.17073596249999</v>
      </c>
      <c r="BZ223" s="46">
        <f t="shared" si="146"/>
        <v>99303.156123184992</v>
      </c>
      <c r="CA223" s="46">
        <f t="shared" si="146"/>
        <v>62035.337805600393</v>
      </c>
      <c r="CB223" s="46">
        <f t="shared" si="146"/>
        <v>85510.306794576565</v>
      </c>
      <c r="CC223" s="46">
        <f t="shared" si="146"/>
        <v>91934.134323185004</v>
      </c>
      <c r="CD223" s="46">
        <f t="shared" si="146"/>
        <v>99303.156123184992</v>
      </c>
    </row>
    <row r="224" spans="1:82" s="54" customFormat="1" ht="15" customHeight="1" x14ac:dyDescent="0.35">
      <c r="A224" s="39">
        <v>221</v>
      </c>
      <c r="B224" s="40" t="s">
        <v>125</v>
      </c>
      <c r="C224" s="40" t="s">
        <v>346</v>
      </c>
      <c r="D224" s="41">
        <v>301.89999999999998</v>
      </c>
      <c r="E224" s="41">
        <f t="shared" si="165"/>
        <v>1932.1599999999999</v>
      </c>
      <c r="F224" s="41">
        <v>69.599999999999994</v>
      </c>
      <c r="G224" s="42" t="s">
        <v>118</v>
      </c>
      <c r="H224" s="43">
        <v>8</v>
      </c>
      <c r="I224" s="44">
        <v>25.5</v>
      </c>
      <c r="J224" s="41">
        <f t="shared" si="166"/>
        <v>1473.1</v>
      </c>
      <c r="K224" s="42" t="s">
        <v>120</v>
      </c>
      <c r="L224" s="44">
        <v>301.7</v>
      </c>
      <c r="M224" s="44">
        <v>196.1</v>
      </c>
      <c r="N224" s="41">
        <v>316.995</v>
      </c>
      <c r="O224" s="45" t="s">
        <v>69</v>
      </c>
      <c r="P224" s="45" t="s">
        <v>120</v>
      </c>
      <c r="Q224" s="45" t="s">
        <v>122</v>
      </c>
      <c r="R224" s="45" t="s">
        <v>864</v>
      </c>
      <c r="S224" s="46">
        <f t="shared" si="167"/>
        <v>149693.34052669501</v>
      </c>
      <c r="T224" s="46">
        <f t="shared" si="150"/>
        <v>77.474609000649551</v>
      </c>
      <c r="U224" s="47">
        <f t="shared" si="168"/>
        <v>93380.669315664243</v>
      </c>
      <c r="V224" s="47">
        <f t="shared" si="151"/>
        <v>56312.671211030771</v>
      </c>
      <c r="W224" s="47">
        <f t="shared" si="169"/>
        <v>129644.89944673887</v>
      </c>
      <c r="X224" s="47">
        <f t="shared" si="152"/>
        <v>20048.441079956145</v>
      </c>
      <c r="Y224" s="48">
        <f t="shared" si="170"/>
        <v>144103.04812669501</v>
      </c>
      <c r="Z224" s="47">
        <f t="shared" si="153"/>
        <v>5590.2924000000057</v>
      </c>
      <c r="AA224" s="48">
        <f t="shared" si="171"/>
        <v>149693.34052669501</v>
      </c>
      <c r="AB224" s="47">
        <f t="shared" si="154"/>
        <v>0</v>
      </c>
      <c r="AC224" s="47">
        <f t="shared" si="172"/>
        <v>81951.404690986921</v>
      </c>
      <c r="AD224" s="47">
        <f t="shared" si="173"/>
        <v>67741.935835708093</v>
      </c>
      <c r="AE224" s="47">
        <f t="shared" si="149"/>
        <v>35.060210249517688</v>
      </c>
      <c r="AF224" s="49">
        <f t="shared" si="174"/>
        <v>0.54746192718153963</v>
      </c>
      <c r="AG224" s="47">
        <f>IF(ISBLANK($D224),"",S224*_xlfn.XLOOKUP(Q224,DATA!$B$24:$B$25,DATA!$C$24:$C$25,"error",0,1)/1000)</f>
        <v>20.053897798641724</v>
      </c>
      <c r="AH224" s="47">
        <f>IF(ISBLANK($D224),"",V224*_xlfn.XLOOKUP(Q224,DATA!$B$24:$B$25,DATA!$C$24:$C$25,"error",0,1)/1000)</f>
        <v>7.5440133092169024</v>
      </c>
      <c r="AI224" s="47">
        <f>IF(ISBLANK($D224),"",X224*_xlfn.XLOOKUP(Q224,DATA!$B$24:$B$25,DATA!$C$24:$C$25,"error",0,1)/1000)</f>
        <v>2.6858201375219681</v>
      </c>
      <c r="AJ224" s="47">
        <f>IF(ISBLANK($D224),"",Z224*_xlfn.XLOOKUP(Q224,DATA!$B$24:$B$25,DATA!$C$24:$C$25,"error",0,1)/1000)</f>
        <v>0.74891208960716227</v>
      </c>
      <c r="AK224" s="47">
        <f>IF(ISBLANK($D224),"",AB224*_xlfn.XLOOKUP(Q224,DATA!$B$24:$B$25,DATA!$C$24:$C$25,"error",0,1)/1000)</f>
        <v>0</v>
      </c>
      <c r="AL224" s="47">
        <f t="shared" si="155"/>
        <v>10.978745536346032</v>
      </c>
      <c r="AM224" s="47">
        <f t="shared" si="156"/>
        <v>9.0751522622956919</v>
      </c>
      <c r="AN224" s="47">
        <f t="shared" si="175"/>
        <v>2.0326882398855739</v>
      </c>
      <c r="AO224" s="47">
        <f t="shared" si="176"/>
        <v>0.7646706535137564</v>
      </c>
      <c r="AP224" s="47">
        <f t="shared" si="177"/>
        <v>0.27223809868815296</v>
      </c>
      <c r="AQ224" s="47">
        <f t="shared" si="178"/>
        <v>7.5910668965098516E-2</v>
      </c>
      <c r="AR224" s="47">
        <f t="shared" si="179"/>
        <v>0</v>
      </c>
      <c r="AS224" s="47">
        <f t="shared" si="180"/>
        <v>1.1128194211670079</v>
      </c>
      <c r="AT224" s="47">
        <f t="shared" si="181"/>
        <v>0.91986881871856596</v>
      </c>
      <c r="AU224" s="47">
        <f t="shared" si="182"/>
        <v>0.11055067045525754</v>
      </c>
      <c r="AV224" s="47">
        <f t="shared" si="183"/>
        <v>4.158771215607783E-2</v>
      </c>
      <c r="AW224" s="47">
        <f t="shared" si="184"/>
        <v>1.480606014384876E-2</v>
      </c>
      <c r="AX224" s="47">
        <f t="shared" si="185"/>
        <v>4.1285107987200061E-3</v>
      </c>
      <c r="AY224" s="47">
        <f t="shared" si="186"/>
        <v>0</v>
      </c>
      <c r="AZ224" s="47">
        <f t="shared" si="187"/>
        <v>6.0522283098646594E-2</v>
      </c>
      <c r="BA224" s="47">
        <f t="shared" si="188"/>
        <v>5.002838735661095E-2</v>
      </c>
      <c r="BB224" s="23">
        <f>IF(V224&gt;0,J224*DATA!$C$4,0)</f>
        <v>95751.5</v>
      </c>
      <c r="BC224" s="23">
        <f>IF(X224&gt;0,N224*_xlfn.XLOOKUP(Burgas!O224,DATA!$B$5:$B$6,DATA!$C$5:$C$6,"error",0,1),0)</f>
        <v>15215.76</v>
      </c>
      <c r="BD224" s="23">
        <f>IF(Z224&gt;0,(L224-M224)*DATA!$C$7,"0,00 ")</f>
        <v>15840</v>
      </c>
      <c r="BE224" s="23">
        <f>IF(G224="basement",D224*DATA!$C$8,IF(G224="ground",0,"error"))</f>
        <v>0</v>
      </c>
      <c r="BF224" s="23">
        <f t="shared" si="189"/>
        <v>126807.26</v>
      </c>
      <c r="BG224" s="23">
        <v>1.48</v>
      </c>
      <c r="BH224" s="23">
        <v>1.7125290023201856</v>
      </c>
      <c r="BI224" s="23">
        <f t="shared" si="190"/>
        <v>0.56999999999999995</v>
      </c>
      <c r="BJ224" s="23">
        <v>2.33</v>
      </c>
      <c r="BK224" s="23">
        <f t="shared" si="191"/>
        <v>0.21630769230769231</v>
      </c>
      <c r="BL224" s="23">
        <f t="shared" si="192"/>
        <v>0.23928112965340181</v>
      </c>
      <c r="BM224" s="5">
        <v>1.1000000000000001</v>
      </c>
      <c r="BN224" s="5">
        <f t="shared" si="193"/>
        <v>0.56999999999999995</v>
      </c>
      <c r="BO224" s="50"/>
      <c r="BP224" s="48">
        <f t="shared" si="157"/>
        <v>7698.45</v>
      </c>
      <c r="BQ224" s="51">
        <f t="shared" si="158"/>
        <v>8</v>
      </c>
      <c r="BR224" s="47">
        <f t="shared" si="194"/>
        <v>2463.5039999999999</v>
      </c>
      <c r="BS224" s="46">
        <f t="shared" si="159"/>
        <v>25.5</v>
      </c>
      <c r="BT224" s="46">
        <f t="shared" si="195"/>
        <v>6158.76</v>
      </c>
      <c r="BU224" s="46">
        <f t="shared" si="160"/>
        <v>129.89703273750001</v>
      </c>
      <c r="BV224" s="46">
        <f t="shared" si="161"/>
        <v>81.031472852884619</v>
      </c>
      <c r="BW224" s="46">
        <f t="shared" si="162"/>
        <v>112.4999127444801</v>
      </c>
      <c r="BX224" s="46">
        <f t="shared" si="163"/>
        <v>125.0460327375</v>
      </c>
      <c r="BY224" s="46">
        <f t="shared" si="164"/>
        <v>129.89703273750001</v>
      </c>
      <c r="BZ224" s="46">
        <f t="shared" ref="BZ224:CD274" si="196">BU224*1152.4</f>
        <v>149693.34052669501</v>
      </c>
      <c r="CA224" s="46">
        <f t="shared" si="196"/>
        <v>93380.669315664243</v>
      </c>
      <c r="CB224" s="46">
        <f t="shared" si="196"/>
        <v>129644.89944673887</v>
      </c>
      <c r="CC224" s="46">
        <f t="shared" si="196"/>
        <v>144103.04812669501</v>
      </c>
      <c r="CD224" s="46">
        <f t="shared" si="196"/>
        <v>149693.34052669501</v>
      </c>
    </row>
    <row r="225" spans="1:82" s="54" customFormat="1" ht="15" customHeight="1" x14ac:dyDescent="0.35">
      <c r="A225" s="39">
        <v>222</v>
      </c>
      <c r="B225" s="40" t="s">
        <v>125</v>
      </c>
      <c r="C225" s="40" t="s">
        <v>347</v>
      </c>
      <c r="D225" s="41">
        <v>431.8</v>
      </c>
      <c r="E225" s="41">
        <f t="shared" si="165"/>
        <v>2072.6400000000003</v>
      </c>
      <c r="F225" s="41">
        <v>86.4</v>
      </c>
      <c r="G225" s="42" t="s">
        <v>118</v>
      </c>
      <c r="H225" s="43">
        <v>6</v>
      </c>
      <c r="I225" s="44">
        <v>20.5</v>
      </c>
      <c r="J225" s="41">
        <f t="shared" si="166"/>
        <v>1434.7</v>
      </c>
      <c r="K225" s="42" t="s">
        <v>120</v>
      </c>
      <c r="L225" s="44">
        <v>336.5</v>
      </c>
      <c r="M225" s="44">
        <v>201.9</v>
      </c>
      <c r="N225" s="41">
        <v>453.39000000000004</v>
      </c>
      <c r="O225" s="45" t="s">
        <v>69</v>
      </c>
      <c r="P225" s="45" t="s">
        <v>120</v>
      </c>
      <c r="Q225" s="45" t="s">
        <v>122</v>
      </c>
      <c r="R225" s="45" t="s">
        <v>864</v>
      </c>
      <c r="S225" s="46">
        <f t="shared" si="167"/>
        <v>168131.21761079002</v>
      </c>
      <c r="T225" s="46">
        <f t="shared" si="150"/>
        <v>81.119353872737179</v>
      </c>
      <c r="U225" s="47">
        <f t="shared" si="168"/>
        <v>113286.47564726695</v>
      </c>
      <c r="V225" s="47">
        <f t="shared" si="151"/>
        <v>54844.741963523062</v>
      </c>
      <c r="W225" s="47">
        <f t="shared" si="169"/>
        <v>139456.43503932579</v>
      </c>
      <c r="X225" s="47">
        <f t="shared" si="152"/>
        <v>28674.782571464224</v>
      </c>
      <c r="Y225" s="48">
        <f t="shared" si="170"/>
        <v>161005.71233579001</v>
      </c>
      <c r="Z225" s="47">
        <f t="shared" si="153"/>
        <v>7125.5052750000032</v>
      </c>
      <c r="AA225" s="48">
        <f t="shared" si="171"/>
        <v>168131.21761079002</v>
      </c>
      <c r="AB225" s="47">
        <f t="shared" si="154"/>
        <v>0</v>
      </c>
      <c r="AC225" s="47">
        <f t="shared" si="172"/>
        <v>90645.029809987289</v>
      </c>
      <c r="AD225" s="47">
        <f t="shared" si="173"/>
        <v>77486.187800802727</v>
      </c>
      <c r="AE225" s="47">
        <f t="shared" si="149"/>
        <v>37.385261213140112</v>
      </c>
      <c r="AF225" s="49">
        <f t="shared" si="174"/>
        <v>0.53913265542287991</v>
      </c>
      <c r="AG225" s="47">
        <f>IF(ISBLANK($D225),"",S225*_xlfn.XLOOKUP(Q225,DATA!$B$24:$B$25,DATA!$C$24:$C$25,"error",0,1)/1000)</f>
        <v>22.523956261946719</v>
      </c>
      <c r="AH225" s="47">
        <f>IF(ISBLANK($D225),"",V225*_xlfn.XLOOKUP(Q225,DATA!$B$24:$B$25,DATA!$C$24:$C$25,"error",0,1)/1000)</f>
        <v>7.3473599176793742</v>
      </c>
      <c r="AI225" s="47">
        <f>IF(ISBLANK($D225),"",X225*_xlfn.XLOOKUP(Q225,DATA!$B$24:$B$25,DATA!$C$24:$C$25,"error",0,1)/1000)</f>
        <v>3.8414611970254522</v>
      </c>
      <c r="AJ225" s="47">
        <f>IF(ISBLANK($D225),"",Z225*_xlfn.XLOOKUP(Q225,DATA!$B$24:$B$25,DATA!$C$24:$C$25,"error",0,1)/1000)</f>
        <v>0.95457923542731049</v>
      </c>
      <c r="AK225" s="47">
        <f>IF(ISBLANK($D225),"",AB225*_xlfn.XLOOKUP(Q225,DATA!$B$24:$B$25,DATA!$C$24:$C$25,"error",0,1)/1000)</f>
        <v>0</v>
      </c>
      <c r="AL225" s="47">
        <f t="shared" si="155"/>
        <v>12.143400350132136</v>
      </c>
      <c r="AM225" s="47">
        <f t="shared" si="156"/>
        <v>10.380555911814582</v>
      </c>
      <c r="AN225" s="47">
        <f t="shared" si="175"/>
        <v>2.283056464587006</v>
      </c>
      <c r="AO225" s="47">
        <f t="shared" si="176"/>
        <v>0.74473761903209956</v>
      </c>
      <c r="AP225" s="47">
        <f t="shared" si="177"/>
        <v>0.38937532631183924</v>
      </c>
      <c r="AQ225" s="47">
        <f t="shared" si="178"/>
        <v>9.6757348889225894E-2</v>
      </c>
      <c r="AR225" s="47">
        <f t="shared" si="179"/>
        <v>0</v>
      </c>
      <c r="AS225" s="47">
        <f t="shared" si="180"/>
        <v>1.2308702942331646</v>
      </c>
      <c r="AT225" s="47">
        <f t="shared" si="181"/>
        <v>1.0521861703538413</v>
      </c>
      <c r="AU225" s="47">
        <f t="shared" si="182"/>
        <v>0.12416730608010577</v>
      </c>
      <c r="AV225" s="47">
        <f t="shared" si="183"/>
        <v>4.0503625436375562E-2</v>
      </c>
      <c r="AW225" s="47">
        <f t="shared" si="184"/>
        <v>2.1176736568777357E-2</v>
      </c>
      <c r="AX225" s="47">
        <f t="shared" si="185"/>
        <v>5.2622874385200042E-3</v>
      </c>
      <c r="AY225" s="47">
        <f t="shared" si="186"/>
        <v>0</v>
      </c>
      <c r="AZ225" s="47">
        <f t="shared" si="187"/>
        <v>6.6942649443672925E-2</v>
      </c>
      <c r="BA225" s="47">
        <f t="shared" si="188"/>
        <v>5.722465663643285E-2</v>
      </c>
      <c r="BB225" s="23">
        <f>IF(V225&gt;0,J225*DATA!$C$4,0)</f>
        <v>93255.5</v>
      </c>
      <c r="BC225" s="23">
        <f>IF(X225&gt;0,N225*_xlfn.XLOOKUP(Burgas!O225,DATA!$B$5:$B$6,DATA!$C$5:$C$6,"error",0,1),0)</f>
        <v>21762.720000000001</v>
      </c>
      <c r="BD225" s="23">
        <f>IF(Z225&gt;0,(L225-M225)*DATA!$C$7,"0,00 ")</f>
        <v>20190</v>
      </c>
      <c r="BE225" s="23">
        <f>IF(G225="basement",D225*DATA!$C$8,IF(G225="ground",0,"error"))</f>
        <v>0</v>
      </c>
      <c r="BF225" s="23">
        <f t="shared" si="189"/>
        <v>135208.22</v>
      </c>
      <c r="BG225" s="23">
        <v>1.48</v>
      </c>
      <c r="BH225" s="23">
        <v>1.8</v>
      </c>
      <c r="BI225" s="23">
        <f t="shared" si="190"/>
        <v>0.56999999999999995</v>
      </c>
      <c r="BJ225" s="23">
        <v>2.33</v>
      </c>
      <c r="BK225" s="23">
        <f t="shared" si="191"/>
        <v>0.21630769230769231</v>
      </c>
      <c r="BL225" s="23">
        <f t="shared" si="192"/>
        <v>0.23928112965340181</v>
      </c>
      <c r="BM225" s="5">
        <v>1.1000000000000001</v>
      </c>
      <c r="BN225" s="5">
        <f t="shared" si="193"/>
        <v>0.56999999999999995</v>
      </c>
      <c r="BO225" s="50"/>
      <c r="BP225" s="48">
        <f t="shared" si="157"/>
        <v>8851.9</v>
      </c>
      <c r="BQ225" s="51">
        <f t="shared" si="158"/>
        <v>6</v>
      </c>
      <c r="BR225" s="47">
        <f t="shared" si="194"/>
        <v>2832.6079999999997</v>
      </c>
      <c r="BS225" s="46">
        <f t="shared" si="159"/>
        <v>20.5</v>
      </c>
      <c r="BT225" s="46">
        <f t="shared" si="195"/>
        <v>7081.52</v>
      </c>
      <c r="BU225" s="46">
        <f t="shared" si="160"/>
        <v>145.89657897500001</v>
      </c>
      <c r="BV225" s="46">
        <f t="shared" si="161"/>
        <v>98.304820936538476</v>
      </c>
      <c r="BW225" s="46">
        <f t="shared" si="162"/>
        <v>121.01391447355587</v>
      </c>
      <c r="BX225" s="46">
        <f t="shared" si="163"/>
        <v>139.71339147500001</v>
      </c>
      <c r="BY225" s="46">
        <f t="shared" si="164"/>
        <v>145.89657897500001</v>
      </c>
      <c r="BZ225" s="46">
        <f t="shared" si="196"/>
        <v>168131.21761079002</v>
      </c>
      <c r="CA225" s="46">
        <f t="shared" si="196"/>
        <v>113286.47564726695</v>
      </c>
      <c r="CB225" s="46">
        <f t="shared" si="196"/>
        <v>139456.43503932579</v>
      </c>
      <c r="CC225" s="46">
        <f t="shared" si="196"/>
        <v>161005.71233579001</v>
      </c>
      <c r="CD225" s="46">
        <f t="shared" si="196"/>
        <v>168131.21761079002</v>
      </c>
    </row>
    <row r="226" spans="1:82" s="54" customFormat="1" ht="15" customHeight="1" x14ac:dyDescent="0.35">
      <c r="A226" s="39">
        <v>223</v>
      </c>
      <c r="B226" s="40" t="s">
        <v>125</v>
      </c>
      <c r="C226" s="40" t="s">
        <v>348</v>
      </c>
      <c r="D226" s="41">
        <v>150.4</v>
      </c>
      <c r="E226" s="41">
        <f t="shared" si="165"/>
        <v>721.92000000000007</v>
      </c>
      <c r="F226" s="41">
        <v>49.8</v>
      </c>
      <c r="G226" s="42" t="s">
        <v>118</v>
      </c>
      <c r="H226" s="43">
        <v>6</v>
      </c>
      <c r="I226" s="44">
        <v>20.5</v>
      </c>
      <c r="J226" s="41">
        <f t="shared" si="166"/>
        <v>796.4</v>
      </c>
      <c r="K226" s="42" t="s">
        <v>120</v>
      </c>
      <c r="L226" s="44">
        <v>224.5</v>
      </c>
      <c r="M226" s="44">
        <v>56.1</v>
      </c>
      <c r="N226" s="41">
        <v>157.92000000000002</v>
      </c>
      <c r="O226" s="45" t="s">
        <v>69</v>
      </c>
      <c r="P226" s="45" t="s">
        <v>120</v>
      </c>
      <c r="Q226" s="45" t="s">
        <v>122</v>
      </c>
      <c r="R226" s="45" t="s">
        <v>864</v>
      </c>
      <c r="S226" s="46">
        <f t="shared" si="167"/>
        <v>81847.494422120013</v>
      </c>
      <c r="T226" s="46">
        <f t="shared" si="150"/>
        <v>113.37474293844194</v>
      </c>
      <c r="U226" s="47">
        <f t="shared" si="168"/>
        <v>51403.253465996939</v>
      </c>
      <c r="V226" s="47">
        <f t="shared" si="151"/>
        <v>30444.240956123074</v>
      </c>
      <c r="W226" s="47">
        <f t="shared" si="169"/>
        <v>71859.798037802684</v>
      </c>
      <c r="X226" s="47">
        <f t="shared" si="152"/>
        <v>9987.6963843173289</v>
      </c>
      <c r="Y226" s="48">
        <f t="shared" si="170"/>
        <v>72932.672072120011</v>
      </c>
      <c r="Z226" s="47">
        <f t="shared" si="153"/>
        <v>8914.8223500000022</v>
      </c>
      <c r="AA226" s="48">
        <f t="shared" si="171"/>
        <v>81847.494422120013</v>
      </c>
      <c r="AB226" s="47">
        <f t="shared" si="154"/>
        <v>0</v>
      </c>
      <c r="AC226" s="47">
        <f t="shared" si="172"/>
        <v>49346.759690440405</v>
      </c>
      <c r="AD226" s="47">
        <f t="shared" si="173"/>
        <v>32500.734731679608</v>
      </c>
      <c r="AE226" s="47">
        <f t="shared" si="149"/>
        <v>45.019856399157256</v>
      </c>
      <c r="AF226" s="49">
        <f t="shared" si="174"/>
        <v>0.6029110608559326</v>
      </c>
      <c r="AG226" s="47">
        <f>IF(ISBLANK($D226),"",S226*_xlfn.XLOOKUP(Q226,DATA!$B$24:$B$25,DATA!$C$24:$C$25,"error",0,1)/1000)</f>
        <v>10.964825037914007</v>
      </c>
      <c r="AH226" s="47">
        <f>IF(ISBLANK($D226),"",V226*_xlfn.XLOOKUP(Q226,DATA!$B$24:$B$25,DATA!$C$24:$C$25,"error",0,1)/1000)</f>
        <v>4.0785094015751406</v>
      </c>
      <c r="AI226" s="47">
        <f>IF(ISBLANK($D226),"",X226*_xlfn.XLOOKUP(Q226,DATA!$B$24:$B$25,DATA!$C$24:$C$25,"error",0,1)/1000)</f>
        <v>1.3380170542673193</v>
      </c>
      <c r="AJ226" s="47">
        <f>IF(ISBLANK($D226),"",Z226*_xlfn.XLOOKUP(Q226,DATA!$B$24:$B$25,DATA!$C$24:$C$25,"error",0,1)/1000)</f>
        <v>1.1942878398659662</v>
      </c>
      <c r="AK226" s="47">
        <f>IF(ISBLANK($D226),"",AB226*_xlfn.XLOOKUP(Q226,DATA!$B$24:$B$25,DATA!$C$24:$C$25,"error",0,1)/1000)</f>
        <v>0</v>
      </c>
      <c r="AL226" s="47">
        <f t="shared" si="155"/>
        <v>6.6108142957084262</v>
      </c>
      <c r="AM226" s="47">
        <f t="shared" si="156"/>
        <v>4.3540107422055812</v>
      </c>
      <c r="AN226" s="47">
        <f t="shared" si="175"/>
        <v>1.1114084219817004</v>
      </c>
      <c r="AO226" s="47">
        <f t="shared" si="176"/>
        <v>0.41340282971852255</v>
      </c>
      <c r="AP226" s="47">
        <f t="shared" si="177"/>
        <v>0.13562308725637021</v>
      </c>
      <c r="AQ226" s="47">
        <f t="shared" si="178"/>
        <v>0.12105451376631231</v>
      </c>
      <c r="AR226" s="47">
        <f t="shared" si="179"/>
        <v>0</v>
      </c>
      <c r="AS226" s="47">
        <f t="shared" si="180"/>
        <v>0.67008043074120505</v>
      </c>
      <c r="AT226" s="47">
        <f t="shared" si="181"/>
        <v>0.44132799124049538</v>
      </c>
      <c r="AU226" s="47">
        <f t="shared" si="182"/>
        <v>6.0445543880655969E-2</v>
      </c>
      <c r="AV226" s="47">
        <f t="shared" si="183"/>
        <v>2.2483506863824842E-2</v>
      </c>
      <c r="AW226" s="47">
        <f t="shared" si="184"/>
        <v>7.3760564611952692E-3</v>
      </c>
      <c r="AX226" s="47">
        <f t="shared" si="185"/>
        <v>6.5837236600800042E-3</v>
      </c>
      <c r="AY226" s="47">
        <f t="shared" si="186"/>
        <v>0</v>
      </c>
      <c r="AZ226" s="47">
        <f t="shared" si="187"/>
        <v>3.6443286985100118E-2</v>
      </c>
      <c r="BA226" s="47">
        <f t="shared" si="188"/>
        <v>2.4002256895555851E-2</v>
      </c>
      <c r="BB226" s="23">
        <f>IF(V226&gt;0,J226*DATA!$C$4,0)</f>
        <v>51766</v>
      </c>
      <c r="BC226" s="23">
        <f>IF(X226&gt;0,N226*_xlfn.XLOOKUP(Burgas!O226,DATA!$B$5:$B$6,DATA!$C$5:$C$6,"error",0,1),0)</f>
        <v>7580.1600000000008</v>
      </c>
      <c r="BD226" s="23">
        <f>IF(Z226&gt;0,(L226-M226)*DATA!$C$7,"0,00 ")</f>
        <v>25260</v>
      </c>
      <c r="BE226" s="23">
        <f>IF(G226="basement",D226*DATA!$C$8,IF(G226="ground",0,"error"))</f>
        <v>0</v>
      </c>
      <c r="BF226" s="23">
        <f t="shared" si="189"/>
        <v>84606.16</v>
      </c>
      <c r="BG226" s="23">
        <v>1.48</v>
      </c>
      <c r="BH226" s="23">
        <v>2.4126948775055683</v>
      </c>
      <c r="BI226" s="23">
        <f t="shared" si="190"/>
        <v>0.56999999999999995</v>
      </c>
      <c r="BJ226" s="23">
        <v>2.33</v>
      </c>
      <c r="BK226" s="23">
        <f t="shared" si="191"/>
        <v>0.21630769230769231</v>
      </c>
      <c r="BL226" s="23">
        <f t="shared" si="192"/>
        <v>0.23928112965340181</v>
      </c>
      <c r="BM226" s="5">
        <v>1.1000000000000001</v>
      </c>
      <c r="BN226" s="5">
        <f t="shared" si="193"/>
        <v>0.56999999999999995</v>
      </c>
      <c r="BO226" s="50"/>
      <c r="BP226" s="48">
        <f t="shared" si="157"/>
        <v>3083.2000000000003</v>
      </c>
      <c r="BQ226" s="51">
        <f t="shared" si="158"/>
        <v>6</v>
      </c>
      <c r="BR226" s="47">
        <f t="shared" si="194"/>
        <v>986.62400000000014</v>
      </c>
      <c r="BS226" s="46">
        <f t="shared" si="159"/>
        <v>20.5</v>
      </c>
      <c r="BT226" s="46">
        <f t="shared" si="195"/>
        <v>2466.5600000000004</v>
      </c>
      <c r="BU226" s="46">
        <f t="shared" si="160"/>
        <v>71.02351130000001</v>
      </c>
      <c r="BV226" s="46">
        <f t="shared" si="161"/>
        <v>44.605391761538471</v>
      </c>
      <c r="BW226" s="46">
        <f t="shared" si="162"/>
        <v>62.356645294865217</v>
      </c>
      <c r="BX226" s="46">
        <f t="shared" si="163"/>
        <v>63.28763630000001</v>
      </c>
      <c r="BY226" s="46">
        <f t="shared" si="164"/>
        <v>71.02351130000001</v>
      </c>
      <c r="BZ226" s="46">
        <f t="shared" si="196"/>
        <v>81847.494422120013</v>
      </c>
      <c r="CA226" s="46">
        <f t="shared" si="196"/>
        <v>51403.253465996939</v>
      </c>
      <c r="CB226" s="46">
        <f t="shared" si="196"/>
        <v>71859.798037802684</v>
      </c>
      <c r="CC226" s="46">
        <f t="shared" si="196"/>
        <v>72932.672072120011</v>
      </c>
      <c r="CD226" s="46">
        <f t="shared" si="196"/>
        <v>81847.494422120013</v>
      </c>
    </row>
    <row r="227" spans="1:82" s="54" customFormat="1" ht="15" customHeight="1" x14ac:dyDescent="0.35">
      <c r="A227" s="39">
        <v>224</v>
      </c>
      <c r="B227" s="40" t="s">
        <v>125</v>
      </c>
      <c r="C227" s="40" t="s">
        <v>349</v>
      </c>
      <c r="D227" s="41">
        <v>104.6</v>
      </c>
      <c r="E227" s="41">
        <f t="shared" si="165"/>
        <v>502.08000000000004</v>
      </c>
      <c r="F227" s="41">
        <v>41.6</v>
      </c>
      <c r="G227" s="42" t="s">
        <v>118</v>
      </c>
      <c r="H227" s="43">
        <v>6</v>
      </c>
      <c r="I227" s="44">
        <v>20.5</v>
      </c>
      <c r="J227" s="41">
        <f t="shared" si="166"/>
        <v>690.7</v>
      </c>
      <c r="K227" s="42" t="s">
        <v>120</v>
      </c>
      <c r="L227" s="44">
        <v>162.1</v>
      </c>
      <c r="M227" s="44">
        <v>56.8</v>
      </c>
      <c r="N227" s="41">
        <v>109.83</v>
      </c>
      <c r="O227" s="45" t="s">
        <v>69</v>
      </c>
      <c r="P227" s="45" t="s">
        <v>120</v>
      </c>
      <c r="Q227" s="45" t="s">
        <v>122</v>
      </c>
      <c r="R227" s="45" t="s">
        <v>864</v>
      </c>
      <c r="S227" s="46">
        <f t="shared" si="167"/>
        <v>62621.588082130009</v>
      </c>
      <c r="T227" s="46">
        <f t="shared" si="150"/>
        <v>124.72432298066046</v>
      </c>
      <c r="U227" s="47">
        <f t="shared" si="168"/>
        <v>36217.975289068461</v>
      </c>
      <c r="V227" s="47">
        <f t="shared" si="151"/>
        <v>26403.612793061548</v>
      </c>
      <c r="W227" s="47">
        <f t="shared" si="169"/>
        <v>55675.35775101569</v>
      </c>
      <c r="X227" s="47">
        <f t="shared" si="152"/>
        <v>6946.2303311143187</v>
      </c>
      <c r="Y227" s="48">
        <f t="shared" si="170"/>
        <v>57047.177194630014</v>
      </c>
      <c r="Z227" s="47">
        <f t="shared" si="153"/>
        <v>5574.4108874999947</v>
      </c>
      <c r="AA227" s="48">
        <f t="shared" si="171"/>
        <v>62621.588082130009</v>
      </c>
      <c r="AB227" s="47">
        <f t="shared" si="154"/>
        <v>0</v>
      </c>
      <c r="AC227" s="47">
        <f t="shared" si="172"/>
        <v>38924.254011675861</v>
      </c>
      <c r="AD227" s="47">
        <f t="shared" si="173"/>
        <v>23697.334070454148</v>
      </c>
      <c r="AE227" s="47">
        <f t="shared" si="149"/>
        <v>47.198323116742642</v>
      </c>
      <c r="AF227" s="49">
        <f t="shared" si="174"/>
        <v>0.62157883892413568</v>
      </c>
      <c r="AG227" s="47">
        <f>IF(ISBLANK($D227),"",S227*_xlfn.XLOOKUP(Q227,DATA!$B$24:$B$25,DATA!$C$24:$C$25,"error",0,1)/1000)</f>
        <v>8.3891970275305994</v>
      </c>
      <c r="AH227" s="47">
        <f>IF(ISBLANK($D227),"",V227*_xlfn.XLOOKUP(Q227,DATA!$B$24:$B$25,DATA!$C$24:$C$25,"error",0,1)/1000)</f>
        <v>3.5372004566398183</v>
      </c>
      <c r="AI227" s="47">
        <f>IF(ISBLANK($D227),"",X227*_xlfn.XLOOKUP(Q227,DATA!$B$24:$B$25,DATA!$C$24:$C$25,"error",0,1)/1000)</f>
        <v>0.93056239279495823</v>
      </c>
      <c r="AJ227" s="47">
        <f>IF(ISBLANK($D227),"",Z227*_xlfn.XLOOKUP(Q227,DATA!$B$24:$B$25,DATA!$C$24:$C$25,"error",0,1)/1000)</f>
        <v>0.74678449844350403</v>
      </c>
      <c r="AK227" s="47">
        <f>IF(ISBLANK($D227),"",AB227*_xlfn.XLOOKUP(Q227,DATA!$B$24:$B$25,DATA!$C$24:$C$25,"error",0,1)/1000)</f>
        <v>0</v>
      </c>
      <c r="AL227" s="47">
        <f t="shared" si="155"/>
        <v>5.2145473478782804</v>
      </c>
      <c r="AM227" s="47">
        <f t="shared" si="156"/>
        <v>3.1746496796523189</v>
      </c>
      <c r="AN227" s="47">
        <f t="shared" si="175"/>
        <v>0.85033953554403074</v>
      </c>
      <c r="AO227" s="47">
        <f t="shared" si="176"/>
        <v>0.35853507595000456</v>
      </c>
      <c r="AP227" s="47">
        <f t="shared" si="177"/>
        <v>9.4322971589204371E-2</v>
      </c>
      <c r="AQ227" s="47">
        <f t="shared" si="178"/>
        <v>7.5695013655538421E-2</v>
      </c>
      <c r="AR227" s="47">
        <f t="shared" si="179"/>
        <v>0</v>
      </c>
      <c r="AS227" s="47">
        <f t="shared" si="180"/>
        <v>0.52855306119474732</v>
      </c>
      <c r="AT227" s="47">
        <f t="shared" si="181"/>
        <v>0.32178647434928342</v>
      </c>
      <c r="AU227" s="47">
        <f t="shared" si="182"/>
        <v>4.6246937392768486E-2</v>
      </c>
      <c r="AV227" s="47">
        <f t="shared" si="183"/>
        <v>1.9499445242144434E-2</v>
      </c>
      <c r="AW227" s="47">
        <f t="shared" si="184"/>
        <v>5.1298903313897999E-3</v>
      </c>
      <c r="AX227" s="47">
        <f t="shared" si="185"/>
        <v>4.1167820748599978E-3</v>
      </c>
      <c r="AY227" s="47">
        <f t="shared" si="186"/>
        <v>0</v>
      </c>
      <c r="AZ227" s="47">
        <f t="shared" si="187"/>
        <v>2.8746117648394229E-2</v>
      </c>
      <c r="BA227" s="47">
        <f t="shared" si="188"/>
        <v>1.7500819744374257E-2</v>
      </c>
      <c r="BB227" s="23">
        <f>IF(V227&gt;0,J227*DATA!$C$4,0)</f>
        <v>44895.5</v>
      </c>
      <c r="BC227" s="23">
        <f>IF(X227&gt;0,N227*_xlfn.XLOOKUP(Burgas!O227,DATA!$B$5:$B$6,DATA!$C$5:$C$6,"error",0,1),0)</f>
        <v>5271.84</v>
      </c>
      <c r="BD227" s="23">
        <f>IF(Z227&gt;0,(L227-M227)*DATA!$C$7,"0,00 ")</f>
        <v>15795</v>
      </c>
      <c r="BE227" s="23">
        <f>IF(G227="basement",D227*DATA!$C$8,IF(G227="ground",0,"error"))</f>
        <v>0</v>
      </c>
      <c r="BF227" s="23">
        <f t="shared" si="189"/>
        <v>65962.34</v>
      </c>
      <c r="BG227" s="23">
        <v>1.48</v>
      </c>
      <c r="BH227" s="23">
        <v>2.2367982726711908</v>
      </c>
      <c r="BI227" s="23">
        <f t="shared" si="190"/>
        <v>0.56999999999999995</v>
      </c>
      <c r="BJ227" s="23">
        <v>2.33</v>
      </c>
      <c r="BK227" s="23">
        <f t="shared" si="191"/>
        <v>0.21630769230769231</v>
      </c>
      <c r="BL227" s="23">
        <f t="shared" si="192"/>
        <v>0.23928112965340181</v>
      </c>
      <c r="BM227" s="5">
        <v>1.1000000000000001</v>
      </c>
      <c r="BN227" s="5">
        <f t="shared" si="193"/>
        <v>0.56999999999999995</v>
      </c>
      <c r="BO227" s="50"/>
      <c r="BP227" s="48">
        <f t="shared" si="157"/>
        <v>2144.2999999999997</v>
      </c>
      <c r="BQ227" s="51">
        <f t="shared" si="158"/>
        <v>6</v>
      </c>
      <c r="BR227" s="47">
        <f t="shared" si="194"/>
        <v>686.17599999999993</v>
      </c>
      <c r="BS227" s="46">
        <f t="shared" si="159"/>
        <v>20.5</v>
      </c>
      <c r="BT227" s="46">
        <f t="shared" si="195"/>
        <v>1715.4399999999998</v>
      </c>
      <c r="BU227" s="46">
        <f t="shared" si="160"/>
        <v>54.340149325000006</v>
      </c>
      <c r="BV227" s="46">
        <f t="shared" si="161"/>
        <v>31.42830205576923</v>
      </c>
      <c r="BW227" s="46">
        <f t="shared" si="162"/>
        <v>48.312528419833122</v>
      </c>
      <c r="BX227" s="46">
        <f t="shared" si="163"/>
        <v>49.502930575000008</v>
      </c>
      <c r="BY227" s="46">
        <f t="shared" si="164"/>
        <v>54.340149325000006</v>
      </c>
      <c r="BZ227" s="46">
        <f t="shared" si="196"/>
        <v>62621.588082130009</v>
      </c>
      <c r="CA227" s="46">
        <f t="shared" si="196"/>
        <v>36217.975289068461</v>
      </c>
      <c r="CB227" s="46">
        <f t="shared" si="196"/>
        <v>55675.35775101569</v>
      </c>
      <c r="CC227" s="46">
        <f t="shared" si="196"/>
        <v>57047.177194630014</v>
      </c>
      <c r="CD227" s="46">
        <f t="shared" si="196"/>
        <v>62621.588082130009</v>
      </c>
    </row>
    <row r="228" spans="1:82" s="54" customFormat="1" ht="15" customHeight="1" x14ac:dyDescent="0.35">
      <c r="A228" s="39">
        <v>225</v>
      </c>
      <c r="B228" s="40" t="s">
        <v>125</v>
      </c>
      <c r="C228" s="40" t="s">
        <v>350</v>
      </c>
      <c r="D228" s="41">
        <v>71.099999999999994</v>
      </c>
      <c r="E228" s="41">
        <f t="shared" si="165"/>
        <v>341.28</v>
      </c>
      <c r="F228" s="41">
        <v>33.799999999999997</v>
      </c>
      <c r="G228" s="42" t="s">
        <v>118</v>
      </c>
      <c r="H228" s="43">
        <v>6</v>
      </c>
      <c r="I228" s="44">
        <v>20.5</v>
      </c>
      <c r="J228" s="41">
        <f t="shared" si="166"/>
        <v>568.19999999999993</v>
      </c>
      <c r="K228" s="42" t="s">
        <v>120</v>
      </c>
      <c r="L228" s="44">
        <v>124.7</v>
      </c>
      <c r="M228" s="44">
        <v>31.1</v>
      </c>
      <c r="N228" s="41">
        <v>74.655000000000001</v>
      </c>
      <c r="O228" s="45" t="s">
        <v>69</v>
      </c>
      <c r="P228" s="45" t="s">
        <v>120</v>
      </c>
      <c r="Q228" s="45" t="s">
        <v>122</v>
      </c>
      <c r="R228" s="45" t="s">
        <v>864</v>
      </c>
      <c r="S228" s="46">
        <f t="shared" si="167"/>
        <v>48634.119383954996</v>
      </c>
      <c r="T228" s="46">
        <f t="shared" si="150"/>
        <v>142.50503804487516</v>
      </c>
      <c r="U228" s="47">
        <f t="shared" si="168"/>
        <v>26913.353799739616</v>
      </c>
      <c r="V228" s="47">
        <f t="shared" si="151"/>
        <v>21720.76558421538</v>
      </c>
      <c r="W228" s="47">
        <f t="shared" si="169"/>
        <v>43912.542170358189</v>
      </c>
      <c r="X228" s="47">
        <f t="shared" si="152"/>
        <v>4721.5772135968073</v>
      </c>
      <c r="Y228" s="48">
        <f t="shared" si="170"/>
        <v>43679.087483955002</v>
      </c>
      <c r="Z228" s="47">
        <f t="shared" si="153"/>
        <v>4955.0318999999945</v>
      </c>
      <c r="AA228" s="48">
        <f t="shared" si="171"/>
        <v>48634.119383954996</v>
      </c>
      <c r="AB228" s="47">
        <f t="shared" si="154"/>
        <v>0</v>
      </c>
      <c r="AC228" s="47">
        <f t="shared" si="172"/>
        <v>31397.374697812182</v>
      </c>
      <c r="AD228" s="47">
        <f t="shared" si="173"/>
        <v>17236.744686142814</v>
      </c>
      <c r="AE228" s="47">
        <f t="shared" si="149"/>
        <v>50.50616703628345</v>
      </c>
      <c r="AF228" s="49">
        <f t="shared" si="174"/>
        <v>0.64558328793695741</v>
      </c>
      <c r="AG228" s="47">
        <f>IF(ISBLANK($D228),"",S228*_xlfn.XLOOKUP(Q228,DATA!$B$24:$B$25,DATA!$C$24:$C$25,"error",0,1)/1000)</f>
        <v>6.5153443447863113</v>
      </c>
      <c r="AH228" s="47">
        <f>IF(ISBLANK($D228),"",V228*_xlfn.XLOOKUP(Q228,DATA!$B$24:$B$25,DATA!$C$24:$C$25,"error",0,1)/1000)</f>
        <v>2.909855652906824</v>
      </c>
      <c r="AI228" s="47">
        <f>IF(ISBLANK($D228),"",X228*_xlfn.XLOOKUP(Q228,DATA!$B$24:$B$25,DATA!$C$24:$C$25,"error",0,1)/1000)</f>
        <v>0.63253332818089159</v>
      </c>
      <c r="AJ228" s="47">
        <f>IF(ISBLANK($D228),"",Z228*_xlfn.XLOOKUP(Q228,DATA!$B$24:$B$25,DATA!$C$24:$C$25,"error",0,1)/1000)</f>
        <v>0.66380844306089237</v>
      </c>
      <c r="AK228" s="47">
        <f>IF(ISBLANK($D228),"",AB228*_xlfn.XLOOKUP(Q228,DATA!$B$24:$B$25,DATA!$C$24:$C$25,"error",0,1)/1000)</f>
        <v>0</v>
      </c>
      <c r="AL228" s="47">
        <f t="shared" si="155"/>
        <v>4.2061974241486082</v>
      </c>
      <c r="AM228" s="47">
        <f t="shared" si="156"/>
        <v>2.3091469206377031</v>
      </c>
      <c r="AN228" s="47">
        <f t="shared" si="175"/>
        <v>0.66040347674201882</v>
      </c>
      <c r="AO228" s="47">
        <f t="shared" si="176"/>
        <v>0.29494661959576152</v>
      </c>
      <c r="AP228" s="47">
        <f t="shared" si="177"/>
        <v>6.4114371701648229E-2</v>
      </c>
      <c r="AQ228" s="47">
        <f t="shared" si="178"/>
        <v>6.7284456582700811E-2</v>
      </c>
      <c r="AR228" s="47">
        <f t="shared" si="179"/>
        <v>0</v>
      </c>
      <c r="AS228" s="47">
        <f t="shared" si="180"/>
        <v>0.42634544788011053</v>
      </c>
      <c r="AT228" s="47">
        <f t="shared" si="181"/>
        <v>0.2340580288619083</v>
      </c>
      <c r="AU228" s="47">
        <f t="shared" si="182"/>
        <v>3.5916991938184838E-2</v>
      </c>
      <c r="AV228" s="47">
        <f t="shared" si="183"/>
        <v>1.6041095680594267E-2</v>
      </c>
      <c r="AW228" s="47">
        <f t="shared" si="184"/>
        <v>3.4869522233442951E-3</v>
      </c>
      <c r="AX228" s="47">
        <f t="shared" si="185"/>
        <v>3.6593618443199975E-3</v>
      </c>
      <c r="AY228" s="47">
        <f t="shared" si="186"/>
        <v>0</v>
      </c>
      <c r="AZ228" s="47">
        <f t="shared" si="187"/>
        <v>2.3187409748258558E-2</v>
      </c>
      <c r="BA228" s="47">
        <f t="shared" si="188"/>
        <v>1.2729582189926279E-2</v>
      </c>
      <c r="BB228" s="23">
        <f>IF(V228&gt;0,J228*DATA!$C$4,0)</f>
        <v>36932.999999999993</v>
      </c>
      <c r="BC228" s="23">
        <f>IF(X228&gt;0,N228*_xlfn.XLOOKUP(Burgas!O228,DATA!$B$5:$B$6,DATA!$C$5:$C$6,"error",0,1),0)</f>
        <v>3583.44</v>
      </c>
      <c r="BD228" s="23">
        <f>IF(Z228&gt;0,(L228-M228)*DATA!$C$7,"0,00 ")</f>
        <v>14040</v>
      </c>
      <c r="BE228" s="23">
        <f>IF(G228="basement",D228*DATA!$C$8,IF(G228="ground",0,"error"))</f>
        <v>0</v>
      </c>
      <c r="BF228" s="23">
        <f t="shared" si="189"/>
        <v>54556.439999999995</v>
      </c>
      <c r="BG228" s="23">
        <v>1.48</v>
      </c>
      <c r="BH228" s="23">
        <v>2.4135525260625497</v>
      </c>
      <c r="BI228" s="23">
        <f t="shared" si="190"/>
        <v>0.56999999999999995</v>
      </c>
      <c r="BJ228" s="23">
        <v>2.33</v>
      </c>
      <c r="BK228" s="23">
        <f t="shared" si="191"/>
        <v>0.21630769230769231</v>
      </c>
      <c r="BL228" s="23">
        <f t="shared" si="192"/>
        <v>0.23928112965340181</v>
      </c>
      <c r="BM228" s="5">
        <v>1.1000000000000001</v>
      </c>
      <c r="BN228" s="5">
        <f t="shared" si="193"/>
        <v>0.56999999999999995</v>
      </c>
      <c r="BO228" s="50"/>
      <c r="BP228" s="48">
        <f t="shared" si="157"/>
        <v>1457.55</v>
      </c>
      <c r="BQ228" s="51">
        <f t="shared" si="158"/>
        <v>6</v>
      </c>
      <c r="BR228" s="47">
        <f t="shared" si="194"/>
        <v>466.416</v>
      </c>
      <c r="BS228" s="46">
        <f t="shared" si="159"/>
        <v>20.5</v>
      </c>
      <c r="BT228" s="46">
        <f t="shared" si="195"/>
        <v>1166.04</v>
      </c>
      <c r="BU228" s="46">
        <f t="shared" si="160"/>
        <v>42.202463887499995</v>
      </c>
      <c r="BV228" s="46">
        <f t="shared" si="161"/>
        <v>23.354177195192307</v>
      </c>
      <c r="BW228" s="46">
        <f t="shared" si="162"/>
        <v>38.105295184274716</v>
      </c>
      <c r="BX228" s="46">
        <f t="shared" si="163"/>
        <v>37.902713887499999</v>
      </c>
      <c r="BY228" s="46">
        <f t="shared" si="164"/>
        <v>42.202463887499995</v>
      </c>
      <c r="BZ228" s="46">
        <f t="shared" si="196"/>
        <v>48634.119383954996</v>
      </c>
      <c r="CA228" s="46">
        <f t="shared" si="196"/>
        <v>26913.353799739616</v>
      </c>
      <c r="CB228" s="46">
        <f t="shared" si="196"/>
        <v>43912.542170358189</v>
      </c>
      <c r="CC228" s="46">
        <f t="shared" si="196"/>
        <v>43679.087483955002</v>
      </c>
      <c r="CD228" s="46">
        <f t="shared" si="196"/>
        <v>48634.119383954996</v>
      </c>
    </row>
    <row r="229" spans="1:82" s="54" customFormat="1" ht="15" customHeight="1" x14ac:dyDescent="0.35">
      <c r="A229" s="39">
        <v>226</v>
      </c>
      <c r="B229" s="40" t="s">
        <v>125</v>
      </c>
      <c r="C229" s="40" t="s">
        <v>351</v>
      </c>
      <c r="D229" s="41">
        <v>230</v>
      </c>
      <c r="E229" s="41">
        <f t="shared" si="165"/>
        <v>736</v>
      </c>
      <c r="F229" s="41">
        <v>63</v>
      </c>
      <c r="G229" s="42" t="s">
        <v>118</v>
      </c>
      <c r="H229" s="43">
        <v>4</v>
      </c>
      <c r="I229" s="44">
        <v>14.5</v>
      </c>
      <c r="J229" s="41">
        <f t="shared" si="166"/>
        <v>749.1</v>
      </c>
      <c r="K229" s="42" t="s">
        <v>120</v>
      </c>
      <c r="L229" s="44">
        <v>164.4</v>
      </c>
      <c r="M229" s="44">
        <v>0</v>
      </c>
      <c r="N229" s="41">
        <v>241.5</v>
      </c>
      <c r="O229" s="45" t="s">
        <v>69</v>
      </c>
      <c r="P229" s="45" t="s">
        <v>120</v>
      </c>
      <c r="Q229" s="45" t="s">
        <v>122</v>
      </c>
      <c r="R229" s="45" t="s">
        <v>864</v>
      </c>
      <c r="S229" s="46">
        <f t="shared" si="167"/>
        <v>85723.796315500033</v>
      </c>
      <c r="T229" s="46">
        <f t="shared" si="150"/>
        <v>116.472549341712</v>
      </c>
      <c r="U229" s="47">
        <f t="shared" si="168"/>
        <v>57087.707791853849</v>
      </c>
      <c r="V229" s="47">
        <f t="shared" si="151"/>
        <v>28636.088523646184</v>
      </c>
      <c r="W229" s="47">
        <f t="shared" si="169"/>
        <v>70450.058493738135</v>
      </c>
      <c r="X229" s="47">
        <f t="shared" si="152"/>
        <v>15273.737821761897</v>
      </c>
      <c r="Y229" s="48">
        <f t="shared" si="170"/>
        <v>77020.727465500022</v>
      </c>
      <c r="Z229" s="47">
        <f t="shared" si="153"/>
        <v>8703.0688500000106</v>
      </c>
      <c r="AA229" s="48">
        <f t="shared" si="171"/>
        <v>85723.796315500033</v>
      </c>
      <c r="AB229" s="47">
        <f t="shared" si="154"/>
        <v>0</v>
      </c>
      <c r="AC229" s="47">
        <f t="shared" si="172"/>
        <v>52612.895195408091</v>
      </c>
      <c r="AD229" s="47">
        <f t="shared" si="173"/>
        <v>33110.901120091941</v>
      </c>
      <c r="AE229" s="47">
        <f t="shared" si="149"/>
        <v>44.987637391429267</v>
      </c>
      <c r="AF229" s="49">
        <f t="shared" si="174"/>
        <v>0.6137490108554019</v>
      </c>
      <c r="AG229" s="47">
        <f>IF(ISBLANK($D229),"",S229*_xlfn.XLOOKUP(Q229,DATA!$B$24:$B$25,DATA!$C$24:$C$25,"error",0,1)/1000)</f>
        <v>11.484119762268573</v>
      </c>
      <c r="AH229" s="47">
        <f>IF(ISBLANK($D229),"",V229*_xlfn.XLOOKUP(Q229,DATA!$B$24:$B$25,DATA!$C$24:$C$25,"error",0,1)/1000)</f>
        <v>3.8362774896031411</v>
      </c>
      <c r="AI229" s="47">
        <f>IF(ISBLANK($D229),"",X229*_xlfn.XLOOKUP(Q229,DATA!$B$24:$B$25,DATA!$C$24:$C$25,"error",0,1)/1000)</f>
        <v>2.0461696973502921</v>
      </c>
      <c r="AJ229" s="47">
        <f>IF(ISBLANK($D229),"",Z229*_xlfn.XLOOKUP(Q229,DATA!$B$24:$B$25,DATA!$C$24:$C$25,"error",0,1)/1000)</f>
        <v>1.1659199576838777</v>
      </c>
      <c r="AK229" s="47">
        <f>IF(ISBLANK($D229),"",AB229*_xlfn.XLOOKUP(Q229,DATA!$B$24:$B$25,DATA!$C$24:$C$25,"error",0,1)/1000)</f>
        <v>0</v>
      </c>
      <c r="AL229" s="47">
        <f t="shared" si="155"/>
        <v>7.0483671446373108</v>
      </c>
      <c r="AM229" s="47">
        <f t="shared" si="156"/>
        <v>4.4357526176312625</v>
      </c>
      <c r="AN229" s="47">
        <f t="shared" si="175"/>
        <v>1.164044786733776</v>
      </c>
      <c r="AO229" s="47">
        <f t="shared" si="176"/>
        <v>0.38884989922419083</v>
      </c>
      <c r="AP229" s="47">
        <f t="shared" si="177"/>
        <v>0.2074023275862048</v>
      </c>
      <c r="AQ229" s="47">
        <f t="shared" si="178"/>
        <v>0.11817910963884656</v>
      </c>
      <c r="AR229" s="47">
        <f t="shared" si="179"/>
        <v>0</v>
      </c>
      <c r="AS229" s="47">
        <f t="shared" si="180"/>
        <v>0.71443133644924217</v>
      </c>
      <c r="AT229" s="47">
        <f t="shared" si="181"/>
        <v>0.44961345028453381</v>
      </c>
      <c r="AU229" s="47">
        <f t="shared" si="182"/>
        <v>6.330824820465844E-2</v>
      </c>
      <c r="AV229" s="47">
        <f t="shared" si="183"/>
        <v>2.1148160461691625E-2</v>
      </c>
      <c r="AW229" s="47">
        <f t="shared" si="184"/>
        <v>1.1279873577625762E-2</v>
      </c>
      <c r="AX229" s="47">
        <f t="shared" si="185"/>
        <v>6.4273406752800109E-3</v>
      </c>
      <c r="AY229" s="47">
        <f t="shared" si="186"/>
        <v>0</v>
      </c>
      <c r="AZ229" s="47">
        <f t="shared" si="187"/>
        <v>3.8855374714597393E-2</v>
      </c>
      <c r="BA229" s="47">
        <f t="shared" si="188"/>
        <v>2.4452873490061047E-2</v>
      </c>
      <c r="BB229" s="23">
        <f>IF(V229&gt;0,J229*DATA!$C$4,0)</f>
        <v>48691.5</v>
      </c>
      <c r="BC229" s="23">
        <f>IF(X229&gt;0,N229*_xlfn.XLOOKUP(Burgas!O229,DATA!$B$5:$B$6,DATA!$C$5:$C$6,"error",0,1),0)</f>
        <v>11592</v>
      </c>
      <c r="BD229" s="23">
        <f>IF(Z229&gt;0,(L229-M229)*DATA!$C$7,"0,00 ")</f>
        <v>24660</v>
      </c>
      <c r="BE229" s="23">
        <f>IF(G229="basement",D229*DATA!$C$8,IF(G229="ground",0,"error"))</f>
        <v>0</v>
      </c>
      <c r="BF229" s="23">
        <f t="shared" si="189"/>
        <v>84943.5</v>
      </c>
      <c r="BG229" s="23">
        <v>1.48</v>
      </c>
      <c r="BH229" s="23">
        <v>2.85</v>
      </c>
      <c r="BI229" s="23">
        <f t="shared" si="190"/>
        <v>0.56999999999999995</v>
      </c>
      <c r="BJ229" s="23">
        <v>2.33</v>
      </c>
      <c r="BK229" s="23">
        <f t="shared" si="191"/>
        <v>0.21630769230769231</v>
      </c>
      <c r="BL229" s="23">
        <f t="shared" si="192"/>
        <v>0.23928112965340181</v>
      </c>
      <c r="BM229" s="5">
        <v>1.1000000000000001</v>
      </c>
      <c r="BN229" s="5">
        <f t="shared" si="193"/>
        <v>0.56999999999999995</v>
      </c>
      <c r="BO229" s="50"/>
      <c r="BP229" s="48">
        <f t="shared" si="157"/>
        <v>3335</v>
      </c>
      <c r="BQ229" s="51">
        <f t="shared" si="158"/>
        <v>4</v>
      </c>
      <c r="BR229" s="47">
        <f t="shared" si="194"/>
        <v>1067.2</v>
      </c>
      <c r="BS229" s="46">
        <f t="shared" si="159"/>
        <v>14.5</v>
      </c>
      <c r="BT229" s="46">
        <f t="shared" si="195"/>
        <v>2668</v>
      </c>
      <c r="BU229" s="46">
        <f t="shared" si="160"/>
        <v>74.387188750000021</v>
      </c>
      <c r="BV229" s="46">
        <f t="shared" si="161"/>
        <v>49.538101173076925</v>
      </c>
      <c r="BW229" s="46">
        <f t="shared" si="162"/>
        <v>61.133337811296535</v>
      </c>
      <c r="BX229" s="46">
        <f t="shared" si="163"/>
        <v>66.835063750000018</v>
      </c>
      <c r="BY229" s="46">
        <f t="shared" si="164"/>
        <v>74.387188750000021</v>
      </c>
      <c r="BZ229" s="46">
        <f t="shared" si="196"/>
        <v>85723.796315500033</v>
      </c>
      <c r="CA229" s="46">
        <f t="shared" si="196"/>
        <v>57087.707791853849</v>
      </c>
      <c r="CB229" s="46">
        <f t="shared" si="196"/>
        <v>70450.058493738135</v>
      </c>
      <c r="CC229" s="46">
        <f t="shared" si="196"/>
        <v>77020.727465500022</v>
      </c>
      <c r="CD229" s="46">
        <f t="shared" si="196"/>
        <v>85723.796315500033</v>
      </c>
    </row>
    <row r="230" spans="1:82" s="54" customFormat="1" ht="15" customHeight="1" x14ac:dyDescent="0.35">
      <c r="A230" s="39">
        <v>227</v>
      </c>
      <c r="B230" s="40" t="s">
        <v>125</v>
      </c>
      <c r="C230" s="40" t="s">
        <v>352</v>
      </c>
      <c r="D230" s="41">
        <v>147.30000000000001</v>
      </c>
      <c r="E230" s="41">
        <f t="shared" si="165"/>
        <v>707.04000000000008</v>
      </c>
      <c r="F230" s="41">
        <v>50</v>
      </c>
      <c r="G230" s="42" t="s">
        <v>118</v>
      </c>
      <c r="H230" s="43">
        <v>6</v>
      </c>
      <c r="I230" s="44">
        <v>20.5</v>
      </c>
      <c r="J230" s="41">
        <f t="shared" si="166"/>
        <v>840.5</v>
      </c>
      <c r="K230" s="42" t="s">
        <v>120</v>
      </c>
      <c r="L230" s="44">
        <v>184.5</v>
      </c>
      <c r="M230" s="44">
        <v>36.9</v>
      </c>
      <c r="N230" s="41">
        <v>154.66500000000002</v>
      </c>
      <c r="O230" s="45" t="s">
        <v>69</v>
      </c>
      <c r="P230" s="45" t="s">
        <v>120</v>
      </c>
      <c r="Q230" s="45" t="s">
        <v>122</v>
      </c>
      <c r="R230" s="45" t="s">
        <v>864</v>
      </c>
      <c r="S230" s="46">
        <f t="shared" si="167"/>
        <v>80775.373040565013</v>
      </c>
      <c r="T230" s="46">
        <f t="shared" si="150"/>
        <v>114.24441762922183</v>
      </c>
      <c r="U230" s="47">
        <f t="shared" si="168"/>
        <v>48645.307089257323</v>
      </c>
      <c r="V230" s="47">
        <f t="shared" si="151"/>
        <v>32130.06595130769</v>
      </c>
      <c r="W230" s="47">
        <f t="shared" si="169"/>
        <v>70993.540079062732</v>
      </c>
      <c r="X230" s="47">
        <f t="shared" si="152"/>
        <v>9781.8329615022813</v>
      </c>
      <c r="Y230" s="48">
        <f t="shared" si="170"/>
        <v>72961.668890565008</v>
      </c>
      <c r="Z230" s="47">
        <f t="shared" si="153"/>
        <v>7813.704150000005</v>
      </c>
      <c r="AA230" s="48">
        <f t="shared" si="171"/>
        <v>80775.373040565013</v>
      </c>
      <c r="AB230" s="47">
        <f t="shared" si="154"/>
        <v>0</v>
      </c>
      <c r="AC230" s="47">
        <f t="shared" si="172"/>
        <v>49725.603062809976</v>
      </c>
      <c r="AD230" s="47">
        <f t="shared" si="173"/>
        <v>31049.769977755037</v>
      </c>
      <c r="AE230" s="47">
        <f t="shared" si="149"/>
        <v>43.915153283767587</v>
      </c>
      <c r="AF230" s="49">
        <f t="shared" si="174"/>
        <v>0.61560350873078618</v>
      </c>
      <c r="AG230" s="47">
        <f>IF(ISBLANK($D230),"",S230*_xlfn.XLOOKUP(Q230,DATA!$B$24:$B$25,DATA!$C$24:$C$25,"error",0,1)/1000)</f>
        <v>10.821196653793551</v>
      </c>
      <c r="AH230" s="47">
        <f>IF(ISBLANK($D230),"",V230*_xlfn.XLOOKUP(Q230,DATA!$B$24:$B$25,DATA!$C$24:$C$25,"error",0,1)/1000)</f>
        <v>4.304353530919018</v>
      </c>
      <c r="AI230" s="47">
        <f>IF(ISBLANK($D230),"",X230*_xlfn.XLOOKUP(Q230,DATA!$B$24:$B$25,DATA!$C$24:$C$25,"error",0,1)/1000)</f>
        <v>1.3104382453030332</v>
      </c>
      <c r="AJ230" s="47">
        <f>IF(ISBLANK($D230),"",Z230*_xlfn.XLOOKUP(Q230,DATA!$B$24:$B$25,DATA!$C$24:$C$25,"error",0,1)/1000)</f>
        <v>1.0467748525191014</v>
      </c>
      <c r="AK230" s="47">
        <f>IF(ISBLANK($D230),"",AB230*_xlfn.XLOOKUP(Q230,DATA!$B$24:$B$25,DATA!$C$24:$C$25,"error",0,1)/1000)</f>
        <v>0</v>
      </c>
      <c r="AL230" s="47">
        <f t="shared" si="155"/>
        <v>6.661566628741153</v>
      </c>
      <c r="AM230" s="47">
        <f t="shared" si="156"/>
        <v>4.1596300250523983</v>
      </c>
      <c r="AN230" s="47">
        <f t="shared" si="175"/>
        <v>1.0968500687754128</v>
      </c>
      <c r="AO230" s="47">
        <f t="shared" si="176"/>
        <v>0.43629467400604993</v>
      </c>
      <c r="AP230" s="47">
        <f t="shared" si="177"/>
        <v>0.13282766458020839</v>
      </c>
      <c r="AQ230" s="47">
        <f t="shared" si="178"/>
        <v>0.10610241230348992</v>
      </c>
      <c r="AR230" s="47">
        <f t="shared" si="179"/>
        <v>0</v>
      </c>
      <c r="AS230" s="47">
        <f t="shared" si="180"/>
        <v>0.67522475088974832</v>
      </c>
      <c r="AT230" s="47">
        <f t="shared" si="181"/>
        <v>0.42162531788566449</v>
      </c>
      <c r="AU230" s="47">
        <f t="shared" si="182"/>
        <v>5.9653766924357865E-2</v>
      </c>
      <c r="AV230" s="47">
        <f t="shared" si="183"/>
        <v>2.3728512705982901E-2</v>
      </c>
      <c r="AW230" s="47">
        <f t="shared" si="184"/>
        <v>7.2240233825403167E-3</v>
      </c>
      <c r="AX230" s="47">
        <f t="shared" si="185"/>
        <v>5.7705321391200064E-3</v>
      </c>
      <c r="AY230" s="47">
        <f t="shared" si="186"/>
        <v>0</v>
      </c>
      <c r="AZ230" s="47">
        <f t="shared" si="187"/>
        <v>3.6723068227643221E-2</v>
      </c>
      <c r="BA230" s="47">
        <f t="shared" si="188"/>
        <v>2.2930698696714644E-2</v>
      </c>
      <c r="BB230" s="23">
        <f>IF(V230&gt;0,J230*DATA!$C$4,0)</f>
        <v>54632.5</v>
      </c>
      <c r="BC230" s="23">
        <f>IF(X230&gt;0,N230*_xlfn.XLOOKUP(Burgas!O230,DATA!$B$5:$B$6,DATA!$C$5:$C$6,"error",0,1),0)</f>
        <v>7423.920000000001</v>
      </c>
      <c r="BD230" s="23">
        <f>IF(Z230&gt;0,(L230-M230)*DATA!$C$7,"0,00 ")</f>
        <v>22140</v>
      </c>
      <c r="BE230" s="23">
        <f>IF(G230="basement",D230*DATA!$C$8,IF(G230="ground",0,"error"))</f>
        <v>0</v>
      </c>
      <c r="BF230" s="23">
        <f t="shared" si="189"/>
        <v>84196.42</v>
      </c>
      <c r="BG230" s="23">
        <v>1.48</v>
      </c>
      <c r="BH230" s="23">
        <v>2.5</v>
      </c>
      <c r="BI230" s="23">
        <f t="shared" si="190"/>
        <v>0.56999999999999995</v>
      </c>
      <c r="BJ230" s="23">
        <v>2.33</v>
      </c>
      <c r="BK230" s="23">
        <f t="shared" si="191"/>
        <v>0.21630769230769231</v>
      </c>
      <c r="BL230" s="23">
        <f t="shared" si="192"/>
        <v>0.23928112965340181</v>
      </c>
      <c r="BM230" s="5">
        <v>1.1000000000000001</v>
      </c>
      <c r="BN230" s="5">
        <f t="shared" si="193"/>
        <v>0.56999999999999995</v>
      </c>
      <c r="BO230" s="50"/>
      <c r="BP230" s="48">
        <f t="shared" si="157"/>
        <v>3019.65</v>
      </c>
      <c r="BQ230" s="51">
        <f t="shared" si="158"/>
        <v>6</v>
      </c>
      <c r="BR230" s="47">
        <f t="shared" si="194"/>
        <v>966.28800000000001</v>
      </c>
      <c r="BS230" s="46">
        <f t="shared" si="159"/>
        <v>20.5</v>
      </c>
      <c r="BT230" s="46">
        <f t="shared" si="195"/>
        <v>2415.7200000000003</v>
      </c>
      <c r="BU230" s="46">
        <f t="shared" si="160"/>
        <v>70.093173412500008</v>
      </c>
      <c r="BV230" s="46">
        <f t="shared" si="161"/>
        <v>42.212172066346163</v>
      </c>
      <c r="BW230" s="46">
        <f t="shared" si="162"/>
        <v>61.604946267843395</v>
      </c>
      <c r="BX230" s="46">
        <f t="shared" si="163"/>
        <v>63.312798412500001</v>
      </c>
      <c r="BY230" s="46">
        <f t="shared" si="164"/>
        <v>70.093173412500008</v>
      </c>
      <c r="BZ230" s="46">
        <f t="shared" si="196"/>
        <v>80775.373040565013</v>
      </c>
      <c r="CA230" s="46">
        <f t="shared" si="196"/>
        <v>48645.307089257323</v>
      </c>
      <c r="CB230" s="46">
        <f t="shared" si="196"/>
        <v>70993.540079062732</v>
      </c>
      <c r="CC230" s="46">
        <f t="shared" si="196"/>
        <v>72961.668890565008</v>
      </c>
      <c r="CD230" s="46">
        <f t="shared" si="196"/>
        <v>80775.373040565013</v>
      </c>
    </row>
    <row r="231" spans="1:82" s="54" customFormat="1" ht="15" customHeight="1" x14ac:dyDescent="0.35">
      <c r="A231" s="39">
        <v>228</v>
      </c>
      <c r="B231" s="40" t="s">
        <v>125</v>
      </c>
      <c r="C231" s="40" t="s">
        <v>353</v>
      </c>
      <c r="D231" s="41">
        <v>94.1</v>
      </c>
      <c r="E231" s="41">
        <f t="shared" si="165"/>
        <v>526.96</v>
      </c>
      <c r="F231" s="41">
        <v>39.200000000000003</v>
      </c>
      <c r="G231" s="42" t="s">
        <v>118</v>
      </c>
      <c r="H231" s="43">
        <v>7</v>
      </c>
      <c r="I231" s="44">
        <v>22.25</v>
      </c>
      <c r="J231" s="41">
        <f t="shared" si="166"/>
        <v>723.90000000000009</v>
      </c>
      <c r="K231" s="42" t="s">
        <v>120</v>
      </c>
      <c r="L231" s="44">
        <v>148.30000000000001</v>
      </c>
      <c r="M231" s="44">
        <v>148.30000000000001</v>
      </c>
      <c r="N231" s="41">
        <v>98.804999999999993</v>
      </c>
      <c r="O231" s="45" t="s">
        <v>69</v>
      </c>
      <c r="P231" s="45" t="s">
        <v>120</v>
      </c>
      <c r="Q231" s="45" t="s">
        <v>122</v>
      </c>
      <c r="R231" s="45" t="s">
        <v>864</v>
      </c>
      <c r="S231" s="46">
        <f t="shared" si="167"/>
        <v>56896.741962305001</v>
      </c>
      <c r="T231" s="46">
        <f t="shared" si="150"/>
        <v>107.9716524258103</v>
      </c>
      <c r="U231" s="47">
        <f t="shared" si="168"/>
        <v>29223.982007335773</v>
      </c>
      <c r="V231" s="47">
        <f t="shared" si="151"/>
        <v>27672.759954969228</v>
      </c>
      <c r="W231" s="47">
        <f t="shared" si="169"/>
        <v>50647.790966532004</v>
      </c>
      <c r="X231" s="47">
        <f t="shared" si="152"/>
        <v>6248.950995772997</v>
      </c>
      <c r="Y231" s="48">
        <f t="shared" si="170"/>
        <v>56896.741962305001</v>
      </c>
      <c r="Z231" s="47">
        <f t="shared" si="153"/>
        <v>0</v>
      </c>
      <c r="AA231" s="48">
        <f t="shared" si="171"/>
        <v>56896.741962305001</v>
      </c>
      <c r="AB231" s="47">
        <f t="shared" si="154"/>
        <v>0</v>
      </c>
      <c r="AC231" s="47">
        <f t="shared" si="172"/>
        <v>33921.710950742228</v>
      </c>
      <c r="AD231" s="47">
        <f t="shared" si="173"/>
        <v>22975.031011562773</v>
      </c>
      <c r="AE231" s="47">
        <f t="shared" si="149"/>
        <v>43.599193509114109</v>
      </c>
      <c r="AF231" s="49">
        <f t="shared" si="174"/>
        <v>0.59619777479026659</v>
      </c>
      <c r="AG231" s="47">
        <f>IF(ISBLANK($D231),"",S231*_xlfn.XLOOKUP(Q231,DATA!$B$24:$B$25,DATA!$C$24:$C$25,"error",0,1)/1000)</f>
        <v>7.6222592426165949</v>
      </c>
      <c r="AH231" s="47">
        <f>IF(ISBLANK($D231),"",V231*_xlfn.XLOOKUP(Q231,DATA!$B$24:$B$25,DATA!$C$24:$C$25,"error",0,1)/1000)</f>
        <v>3.7072237014066354</v>
      </c>
      <c r="AI231" s="47">
        <f>IF(ISBLANK($D231),"",X231*_xlfn.XLOOKUP(Q231,DATA!$B$24:$B$25,DATA!$C$24:$C$25,"error",0,1)/1000)</f>
        <v>0.83715029791592077</v>
      </c>
      <c r="AJ231" s="47">
        <f>IF(ISBLANK($D231),"",Z231*_xlfn.XLOOKUP(Q231,DATA!$B$24:$B$25,DATA!$C$24:$C$25,"error",0,1)/1000)</f>
        <v>0</v>
      </c>
      <c r="AK231" s="47">
        <f>IF(ISBLANK($D231),"",AB231*_xlfn.XLOOKUP(Q231,DATA!$B$24:$B$25,DATA!$C$24:$C$25,"error",0,1)/1000)</f>
        <v>0</v>
      </c>
      <c r="AL231" s="47">
        <f t="shared" si="155"/>
        <v>4.5443739993225565</v>
      </c>
      <c r="AM231" s="47">
        <f t="shared" si="156"/>
        <v>3.0778852432940385</v>
      </c>
      <c r="AN231" s="47">
        <f t="shared" si="175"/>
        <v>0.77260175948813692</v>
      </c>
      <c r="AO231" s="47">
        <f t="shared" si="176"/>
        <v>0.37576884534560329</v>
      </c>
      <c r="AP231" s="47">
        <f t="shared" si="177"/>
        <v>8.4854604460268698E-2</v>
      </c>
      <c r="AQ231" s="47">
        <f t="shared" si="178"/>
        <v>0</v>
      </c>
      <c r="AR231" s="47">
        <f t="shared" si="179"/>
        <v>0</v>
      </c>
      <c r="AS231" s="47">
        <f t="shared" si="180"/>
        <v>0.46062344980587205</v>
      </c>
      <c r="AT231" s="47">
        <f t="shared" si="181"/>
        <v>0.31197830968226486</v>
      </c>
      <c r="AU231" s="47">
        <f t="shared" si="182"/>
        <v>4.2019056749761724E-2</v>
      </c>
      <c r="AV231" s="47">
        <f t="shared" si="183"/>
        <v>2.0436728551886996E-2</v>
      </c>
      <c r="AW231" s="47">
        <f t="shared" si="184"/>
        <v>4.6149395811068711E-3</v>
      </c>
      <c r="AX231" s="47">
        <f t="shared" si="185"/>
        <v>0</v>
      </c>
      <c r="AY231" s="47">
        <f t="shared" si="186"/>
        <v>0</v>
      </c>
      <c r="AZ231" s="47">
        <f t="shared" si="187"/>
        <v>2.5051668132993872E-2</v>
      </c>
      <c r="BA231" s="47">
        <f t="shared" si="188"/>
        <v>1.6967388616767852E-2</v>
      </c>
      <c r="BB231" s="23">
        <f>IF(V231&gt;0,J231*DATA!$C$4,0)</f>
        <v>47053.500000000007</v>
      </c>
      <c r="BC231" s="23">
        <f>IF(X231&gt;0,N231*_xlfn.XLOOKUP(Burgas!O231,DATA!$B$5:$B$6,DATA!$C$5:$C$6,"error",0,1),0)</f>
        <v>4742.6399999999994</v>
      </c>
      <c r="BD231" s="23" t="str">
        <f>IF(Z231&gt;0,(L231-M231)*DATA!$C$7,"0,00 ")</f>
        <v xml:space="preserve">0,00 </v>
      </c>
      <c r="BE231" s="23">
        <f>IF(G231="basement",D231*DATA!$C$8,IF(G231="ground",0,"error"))</f>
        <v>0</v>
      </c>
      <c r="BF231" s="23">
        <f t="shared" si="189"/>
        <v>51796.140000000007</v>
      </c>
      <c r="BG231" s="23">
        <v>1.48</v>
      </c>
      <c r="BH231" s="23">
        <v>1.1000000000000001</v>
      </c>
      <c r="BI231" s="23">
        <f t="shared" si="190"/>
        <v>0.56999999999999995</v>
      </c>
      <c r="BJ231" s="23">
        <v>2.33</v>
      </c>
      <c r="BK231" s="23">
        <f t="shared" si="191"/>
        <v>0.21630769230769231</v>
      </c>
      <c r="BL231" s="23">
        <f t="shared" si="192"/>
        <v>0.23928112965340181</v>
      </c>
      <c r="BM231" s="5">
        <v>1.1000000000000001</v>
      </c>
      <c r="BN231" s="5">
        <f t="shared" si="193"/>
        <v>0.56999999999999995</v>
      </c>
      <c r="BO231" s="50"/>
      <c r="BP231" s="48">
        <f t="shared" si="157"/>
        <v>2093.7249999999999</v>
      </c>
      <c r="BQ231" s="51">
        <f t="shared" si="158"/>
        <v>7</v>
      </c>
      <c r="BR231" s="47">
        <f t="shared" si="194"/>
        <v>669.99199999999996</v>
      </c>
      <c r="BS231" s="46">
        <f t="shared" si="159"/>
        <v>22.25</v>
      </c>
      <c r="BT231" s="46">
        <f t="shared" si="195"/>
        <v>1674.98</v>
      </c>
      <c r="BU231" s="46">
        <f t="shared" si="160"/>
        <v>49.372389762499999</v>
      </c>
      <c r="BV231" s="46">
        <f t="shared" si="161"/>
        <v>25.359234647115386</v>
      </c>
      <c r="BW231" s="46">
        <f t="shared" si="162"/>
        <v>43.949835965404375</v>
      </c>
      <c r="BX231" s="46">
        <f t="shared" si="163"/>
        <v>49.372389762499999</v>
      </c>
      <c r="BY231" s="46">
        <f t="shared" si="164"/>
        <v>49.372389762499999</v>
      </c>
      <c r="BZ231" s="46">
        <f t="shared" si="196"/>
        <v>56896.741962305001</v>
      </c>
      <c r="CA231" s="46">
        <f t="shared" si="196"/>
        <v>29223.982007335773</v>
      </c>
      <c r="CB231" s="46">
        <f t="shared" si="196"/>
        <v>50647.790966532004</v>
      </c>
      <c r="CC231" s="46">
        <f t="shared" si="196"/>
        <v>56896.741962305001</v>
      </c>
      <c r="CD231" s="46">
        <f t="shared" si="196"/>
        <v>56896.741962305001</v>
      </c>
    </row>
    <row r="232" spans="1:82" s="54" customFormat="1" ht="15" customHeight="1" x14ac:dyDescent="0.35">
      <c r="A232" s="39">
        <v>229</v>
      </c>
      <c r="B232" s="40" t="s">
        <v>125</v>
      </c>
      <c r="C232" s="40" t="s">
        <v>354</v>
      </c>
      <c r="D232" s="41">
        <v>179.7</v>
      </c>
      <c r="E232" s="41">
        <f t="shared" si="165"/>
        <v>1006.3199999999999</v>
      </c>
      <c r="F232" s="41">
        <v>54</v>
      </c>
      <c r="G232" s="42" t="s">
        <v>118</v>
      </c>
      <c r="H232" s="43">
        <v>7</v>
      </c>
      <c r="I232" s="44">
        <v>22.25</v>
      </c>
      <c r="J232" s="41">
        <f t="shared" si="166"/>
        <v>973.2</v>
      </c>
      <c r="K232" s="42" t="s">
        <v>120</v>
      </c>
      <c r="L232" s="44">
        <v>228.3</v>
      </c>
      <c r="M232" s="44">
        <v>228.3</v>
      </c>
      <c r="N232" s="41">
        <v>188.685</v>
      </c>
      <c r="O232" s="45" t="s">
        <v>69</v>
      </c>
      <c r="P232" s="45" t="s">
        <v>120</v>
      </c>
      <c r="Q232" s="45" t="s">
        <v>122</v>
      </c>
      <c r="R232" s="45" t="s">
        <v>864</v>
      </c>
      <c r="S232" s="46">
        <f t="shared" si="167"/>
        <v>88506.409834185019</v>
      </c>
      <c r="T232" s="46">
        <f t="shared" si="150"/>
        <v>87.950562280571816</v>
      </c>
      <c r="U232" s="47">
        <f t="shared" si="168"/>
        <v>51303.577967661928</v>
      </c>
      <c r="V232" s="47">
        <f t="shared" si="151"/>
        <v>37202.831866523091</v>
      </c>
      <c r="W232" s="47">
        <f t="shared" si="169"/>
        <v>76572.972066486691</v>
      </c>
      <c r="X232" s="47">
        <f t="shared" si="152"/>
        <v>11933.437767698328</v>
      </c>
      <c r="Y232" s="48">
        <f t="shared" si="170"/>
        <v>88506.409834185019</v>
      </c>
      <c r="Z232" s="47">
        <f t="shared" si="153"/>
        <v>0</v>
      </c>
      <c r="AA232" s="48">
        <f t="shared" si="171"/>
        <v>88506.409834185019</v>
      </c>
      <c r="AB232" s="47">
        <f t="shared" si="154"/>
        <v>0</v>
      </c>
      <c r="AC232" s="47">
        <f t="shared" si="172"/>
        <v>49136.269634221419</v>
      </c>
      <c r="AD232" s="47">
        <f t="shared" si="173"/>
        <v>39370.1401999636</v>
      </c>
      <c r="AE232" s="47">
        <f t="shared" si="149"/>
        <v>39.122883575764767</v>
      </c>
      <c r="AF232" s="49">
        <f t="shared" si="174"/>
        <v>0.55517187654857125</v>
      </c>
      <c r="AG232" s="47">
        <f>IF(ISBLANK($D232),"",S232*_xlfn.XLOOKUP(Q232,DATA!$B$24:$B$25,DATA!$C$24:$C$25,"error",0,1)/1000)</f>
        <v>11.856896847210947</v>
      </c>
      <c r="AH232" s="47">
        <f>IF(ISBLANK($D232),"",V232*_xlfn.XLOOKUP(Q232,DATA!$B$24:$B$25,DATA!$C$24:$C$25,"error",0,1)/1000)</f>
        <v>4.9839343917791679</v>
      </c>
      <c r="AI232" s="47">
        <f>IF(ISBLANK($D232),"",X232*_xlfn.XLOOKUP(Q232,DATA!$B$24:$B$25,DATA!$C$24:$C$25,"error",0,1)/1000)</f>
        <v>1.598681280929773</v>
      </c>
      <c r="AJ232" s="47">
        <f>IF(ISBLANK($D232),"",Z232*_xlfn.XLOOKUP(Q232,DATA!$B$24:$B$25,DATA!$C$24:$C$25,"error",0,1)/1000)</f>
        <v>0</v>
      </c>
      <c r="AK232" s="47">
        <f>IF(ISBLANK($D232),"",AB232*_xlfn.XLOOKUP(Q232,DATA!$B$24:$B$25,DATA!$C$24:$C$25,"error",0,1)/1000)</f>
        <v>0</v>
      </c>
      <c r="AL232" s="47">
        <f t="shared" si="155"/>
        <v>6.5826156727089407</v>
      </c>
      <c r="AM232" s="47">
        <f t="shared" si="156"/>
        <v>5.2742811745020068</v>
      </c>
      <c r="AN232" s="47">
        <f t="shared" si="175"/>
        <v>1.2018299397384207</v>
      </c>
      <c r="AO232" s="47">
        <f t="shared" si="176"/>
        <v>0.50517784264448307</v>
      </c>
      <c r="AP232" s="47">
        <f t="shared" si="177"/>
        <v>0.16204434029235232</v>
      </c>
      <c r="AQ232" s="47">
        <f t="shared" si="178"/>
        <v>0</v>
      </c>
      <c r="AR232" s="47">
        <f t="shared" si="179"/>
        <v>0</v>
      </c>
      <c r="AS232" s="47">
        <f t="shared" si="180"/>
        <v>0.66722218293683533</v>
      </c>
      <c r="AT232" s="47">
        <f t="shared" si="181"/>
        <v>0.53460775680158534</v>
      </c>
      <c r="AU232" s="47">
        <f t="shared" si="182"/>
        <v>6.5363248039829E-2</v>
      </c>
      <c r="AV232" s="47">
        <f t="shared" si="183"/>
        <v>2.7474822802453978E-2</v>
      </c>
      <c r="AW232" s="47">
        <f t="shared" si="184"/>
        <v>8.8130142691276135E-3</v>
      </c>
      <c r="AX232" s="47">
        <f t="shared" si="185"/>
        <v>0</v>
      </c>
      <c r="AY232" s="47">
        <f t="shared" si="186"/>
        <v>0</v>
      </c>
      <c r="AZ232" s="47">
        <f t="shared" si="187"/>
        <v>3.6287837071581591E-2</v>
      </c>
      <c r="BA232" s="47">
        <f t="shared" si="188"/>
        <v>2.9075410968247409E-2</v>
      </c>
      <c r="BB232" s="23">
        <f>IF(V232&gt;0,J232*DATA!$C$4,0)</f>
        <v>63258</v>
      </c>
      <c r="BC232" s="23">
        <f>IF(X232&gt;0,N232*_xlfn.XLOOKUP(Burgas!O232,DATA!$B$5:$B$6,DATA!$C$5:$C$6,"error",0,1),0)</f>
        <v>9056.880000000001</v>
      </c>
      <c r="BD232" s="23" t="str">
        <f>IF(Z232&gt;0,(L232-M232)*DATA!$C$7,"0,00 ")</f>
        <v xml:space="preserve">0,00 </v>
      </c>
      <c r="BE232" s="23">
        <f>IF(G232="basement",D232*DATA!$C$8,IF(G232="ground",0,"error"))</f>
        <v>0</v>
      </c>
      <c r="BF232" s="23">
        <f t="shared" si="189"/>
        <v>72314.880000000005</v>
      </c>
      <c r="BG232" s="23">
        <v>1.48</v>
      </c>
      <c r="BH232" s="23">
        <v>1.1000000000000001</v>
      </c>
      <c r="BI232" s="23">
        <f t="shared" si="190"/>
        <v>0.56999999999999995</v>
      </c>
      <c r="BJ232" s="23">
        <v>2.33</v>
      </c>
      <c r="BK232" s="23">
        <f t="shared" si="191"/>
        <v>0.21630769230769231</v>
      </c>
      <c r="BL232" s="23">
        <f t="shared" si="192"/>
        <v>0.23928112965340181</v>
      </c>
      <c r="BM232" s="5">
        <v>1.1000000000000001</v>
      </c>
      <c r="BN232" s="5">
        <f t="shared" si="193"/>
        <v>0.56999999999999995</v>
      </c>
      <c r="BO232" s="50"/>
      <c r="BP232" s="48">
        <f t="shared" si="157"/>
        <v>3998.3249999999998</v>
      </c>
      <c r="BQ232" s="51">
        <f t="shared" si="158"/>
        <v>7</v>
      </c>
      <c r="BR232" s="47">
        <f t="shared" si="194"/>
        <v>1279.4639999999999</v>
      </c>
      <c r="BS232" s="46">
        <f t="shared" si="159"/>
        <v>22.25</v>
      </c>
      <c r="BT232" s="46">
        <f t="shared" si="195"/>
        <v>3198.66</v>
      </c>
      <c r="BU232" s="46">
        <f t="shared" si="160"/>
        <v>76.801813462500007</v>
      </c>
      <c r="BV232" s="46">
        <f t="shared" si="161"/>
        <v>44.518897924038463</v>
      </c>
      <c r="BW232" s="46">
        <f t="shared" si="162"/>
        <v>66.44652209865211</v>
      </c>
      <c r="BX232" s="46">
        <f t="shared" si="163"/>
        <v>76.801813462500007</v>
      </c>
      <c r="BY232" s="46">
        <f t="shared" si="164"/>
        <v>76.801813462500007</v>
      </c>
      <c r="BZ232" s="46">
        <f t="shared" si="196"/>
        <v>88506.409834185019</v>
      </c>
      <c r="CA232" s="46">
        <f t="shared" si="196"/>
        <v>51303.577967661928</v>
      </c>
      <c r="CB232" s="46">
        <f t="shared" si="196"/>
        <v>76572.972066486691</v>
      </c>
      <c r="CC232" s="46">
        <f t="shared" si="196"/>
        <v>88506.409834185019</v>
      </c>
      <c r="CD232" s="46">
        <f t="shared" si="196"/>
        <v>88506.409834185019</v>
      </c>
    </row>
    <row r="233" spans="1:82" s="54" customFormat="1" ht="15" customHeight="1" x14ac:dyDescent="0.35">
      <c r="A233" s="39">
        <v>230</v>
      </c>
      <c r="B233" s="40" t="s">
        <v>125</v>
      </c>
      <c r="C233" s="40" t="s">
        <v>355</v>
      </c>
      <c r="D233" s="41">
        <v>128.4</v>
      </c>
      <c r="E233" s="41">
        <f t="shared" si="165"/>
        <v>616.32000000000005</v>
      </c>
      <c r="F233" s="41">
        <v>45.8</v>
      </c>
      <c r="G233" s="42" t="s">
        <v>118</v>
      </c>
      <c r="H233" s="43">
        <v>6</v>
      </c>
      <c r="I233" s="44">
        <v>20.5</v>
      </c>
      <c r="J233" s="41">
        <f t="shared" si="166"/>
        <v>779.3</v>
      </c>
      <c r="K233" s="42" t="s">
        <v>120</v>
      </c>
      <c r="L233" s="44">
        <v>159.6</v>
      </c>
      <c r="M233" s="44">
        <v>143.6</v>
      </c>
      <c r="N233" s="41">
        <v>134.82000000000002</v>
      </c>
      <c r="O233" s="45" t="s">
        <v>69</v>
      </c>
      <c r="P233" s="45" t="s">
        <v>120</v>
      </c>
      <c r="Q233" s="45" t="s">
        <v>122</v>
      </c>
      <c r="R233" s="45" t="s">
        <v>864</v>
      </c>
      <c r="S233" s="46">
        <f t="shared" si="167"/>
        <v>66494.472274019994</v>
      </c>
      <c r="T233" s="46">
        <f t="shared" si="150"/>
        <v>107.88952536672505</v>
      </c>
      <c r="U233" s="47">
        <f t="shared" si="168"/>
        <v>36703.918560927697</v>
      </c>
      <c r="V233" s="47">
        <f t="shared" si="151"/>
        <v>29790.553713092297</v>
      </c>
      <c r="W233" s="47">
        <f t="shared" si="169"/>
        <v>57967.742116132067</v>
      </c>
      <c r="X233" s="47">
        <f t="shared" si="152"/>
        <v>8526.7301578879269</v>
      </c>
      <c r="Y233" s="48">
        <f t="shared" si="170"/>
        <v>65647.458274019998</v>
      </c>
      <c r="Z233" s="47">
        <f t="shared" si="153"/>
        <v>847.01399999999558</v>
      </c>
      <c r="AA233" s="48">
        <f t="shared" si="171"/>
        <v>66494.472274019994</v>
      </c>
      <c r="AB233" s="47">
        <f t="shared" si="154"/>
        <v>0</v>
      </c>
      <c r="AC233" s="47">
        <f t="shared" si="172"/>
        <v>39164.297870980219</v>
      </c>
      <c r="AD233" s="47">
        <f t="shared" si="173"/>
        <v>27330.174403039775</v>
      </c>
      <c r="AE233" s="47">
        <f t="shared" si="149"/>
        <v>44.34413032684283</v>
      </c>
      <c r="AF233" s="49">
        <f t="shared" si="174"/>
        <v>0.58898576876565534</v>
      </c>
      <c r="AG233" s="47">
        <f>IF(ISBLANK($D233),"",S233*_xlfn.XLOOKUP(Q233,DATA!$B$24:$B$25,DATA!$C$24:$C$25,"error",0,1)/1000)</f>
        <v>8.9080338942667421</v>
      </c>
      <c r="AH233" s="47">
        <f>IF(ISBLANK($D233),"",V233*_xlfn.XLOOKUP(Q233,DATA!$B$24:$B$25,DATA!$C$24:$C$25,"error",0,1)/1000)</f>
        <v>3.9909371881560856</v>
      </c>
      <c r="AI233" s="47">
        <f>IF(ISBLANK($D233),"",X233*_xlfn.XLOOKUP(Q233,DATA!$B$24:$B$25,DATA!$C$24:$C$25,"error",0,1)/1000)</f>
        <v>1.1422964745207691</v>
      </c>
      <c r="AJ233" s="47">
        <f>IF(ISBLANK($D233),"",Z233*_xlfn.XLOOKUP(Q233,DATA!$B$24:$B$25,DATA!$C$24:$C$25,"error",0,1)/1000)</f>
        <v>0.11347152872835721</v>
      </c>
      <c r="AK233" s="47">
        <f>IF(ISBLANK($D233),"",AB233*_xlfn.XLOOKUP(Q233,DATA!$B$24:$B$25,DATA!$C$24:$C$25,"error",0,1)/1000)</f>
        <v>0</v>
      </c>
      <c r="AL233" s="47">
        <f t="shared" si="155"/>
        <v>5.2467051914052121</v>
      </c>
      <c r="AM233" s="47">
        <f t="shared" si="156"/>
        <v>3.66132870286153</v>
      </c>
      <c r="AN233" s="47">
        <f t="shared" si="175"/>
        <v>0.90292949127348832</v>
      </c>
      <c r="AO233" s="47">
        <f t="shared" si="176"/>
        <v>0.40452640030090969</v>
      </c>
      <c r="AP233" s="47">
        <f t="shared" si="177"/>
        <v>0.11578460374812451</v>
      </c>
      <c r="AQ233" s="47">
        <f t="shared" si="178"/>
        <v>1.150161650986334E-2</v>
      </c>
      <c r="AR233" s="47">
        <f t="shared" si="179"/>
        <v>0</v>
      </c>
      <c r="AS233" s="47">
        <f t="shared" si="180"/>
        <v>0.53181262055889755</v>
      </c>
      <c r="AT233" s="47">
        <f t="shared" si="181"/>
        <v>0.37111687071459076</v>
      </c>
      <c r="AU233" s="47">
        <f t="shared" si="182"/>
        <v>4.9107117695396267E-2</v>
      </c>
      <c r="AV233" s="47">
        <f t="shared" si="183"/>
        <v>2.2000749496457427E-2</v>
      </c>
      <c r="AW233" s="47">
        <f t="shared" si="184"/>
        <v>6.2971120320310632E-3</v>
      </c>
      <c r="AX233" s="47">
        <f t="shared" si="185"/>
        <v>6.2553193919999699E-4</v>
      </c>
      <c r="AY233" s="47">
        <f t="shared" si="186"/>
        <v>0</v>
      </c>
      <c r="AZ233" s="47">
        <f t="shared" si="187"/>
        <v>2.8923393467688487E-2</v>
      </c>
      <c r="BA233" s="47">
        <f t="shared" si="188"/>
        <v>2.018372422770778E-2</v>
      </c>
      <c r="BB233" s="23">
        <f>IF(V233&gt;0,J233*DATA!$C$4,0)</f>
        <v>50654.5</v>
      </c>
      <c r="BC233" s="23">
        <f>IF(X233&gt;0,N233*_xlfn.XLOOKUP(Burgas!O233,DATA!$B$5:$B$6,DATA!$C$5:$C$6,"error",0,1),0)</f>
        <v>6471.3600000000006</v>
      </c>
      <c r="BD233" s="23">
        <f>IF(Z233&gt;0,(L233-M233)*DATA!$C$7,"0,00 ")</f>
        <v>2400</v>
      </c>
      <c r="BE233" s="23">
        <f>IF(G233="basement",D233*DATA!$C$8,IF(G233="ground",0,"error"))</f>
        <v>0</v>
      </c>
      <c r="BF233" s="23">
        <f t="shared" si="189"/>
        <v>59525.86</v>
      </c>
      <c r="BG233" s="23">
        <v>1.48</v>
      </c>
      <c r="BH233" s="23">
        <v>1.275438596491228</v>
      </c>
      <c r="BI233" s="23">
        <f t="shared" si="190"/>
        <v>0.56999999999999995</v>
      </c>
      <c r="BJ233" s="23">
        <v>2.33</v>
      </c>
      <c r="BK233" s="23">
        <f t="shared" si="191"/>
        <v>0.21630769230769231</v>
      </c>
      <c r="BL233" s="23">
        <f t="shared" si="192"/>
        <v>0.23928112965340181</v>
      </c>
      <c r="BM233" s="5">
        <v>1.1000000000000001</v>
      </c>
      <c r="BN233" s="5">
        <f t="shared" si="193"/>
        <v>0.56999999999999995</v>
      </c>
      <c r="BO233" s="50"/>
      <c r="BP233" s="48">
        <f t="shared" si="157"/>
        <v>2632.2000000000003</v>
      </c>
      <c r="BQ233" s="51">
        <f t="shared" si="158"/>
        <v>6</v>
      </c>
      <c r="BR233" s="47">
        <f t="shared" si="194"/>
        <v>842.30400000000009</v>
      </c>
      <c r="BS233" s="46">
        <f t="shared" si="159"/>
        <v>20.5</v>
      </c>
      <c r="BT233" s="46">
        <f t="shared" si="195"/>
        <v>2105.7600000000002</v>
      </c>
      <c r="BU233" s="46">
        <f t="shared" si="160"/>
        <v>57.700861049999993</v>
      </c>
      <c r="BV233" s="46">
        <f t="shared" si="161"/>
        <v>31.849981396153851</v>
      </c>
      <c r="BW233" s="46">
        <f t="shared" si="162"/>
        <v>50.30175469987163</v>
      </c>
      <c r="BX233" s="46">
        <f t="shared" si="163"/>
        <v>56.965861049999994</v>
      </c>
      <c r="BY233" s="46">
        <f t="shared" si="164"/>
        <v>57.700861049999993</v>
      </c>
      <c r="BZ233" s="46">
        <f t="shared" si="196"/>
        <v>66494.472274019994</v>
      </c>
      <c r="CA233" s="46">
        <f t="shared" si="196"/>
        <v>36703.918560927697</v>
      </c>
      <c r="CB233" s="46">
        <f t="shared" si="196"/>
        <v>57967.742116132067</v>
      </c>
      <c r="CC233" s="46">
        <f t="shared" si="196"/>
        <v>65647.458274019998</v>
      </c>
      <c r="CD233" s="46">
        <f t="shared" si="196"/>
        <v>66494.472274019994</v>
      </c>
    </row>
    <row r="234" spans="1:82" s="54" customFormat="1" ht="15" customHeight="1" x14ac:dyDescent="0.35">
      <c r="A234" s="39">
        <v>231</v>
      </c>
      <c r="B234" s="40" t="s">
        <v>125</v>
      </c>
      <c r="C234" s="40" t="s">
        <v>356</v>
      </c>
      <c r="D234" s="41">
        <v>92.8</v>
      </c>
      <c r="E234" s="41">
        <f t="shared" si="165"/>
        <v>445.43999999999994</v>
      </c>
      <c r="F234" s="41">
        <v>52.6</v>
      </c>
      <c r="G234" s="42" t="s">
        <v>118</v>
      </c>
      <c r="H234" s="43">
        <v>6</v>
      </c>
      <c r="I234" s="44">
        <v>20.5</v>
      </c>
      <c r="J234" s="41">
        <f t="shared" si="166"/>
        <v>862.69999999999993</v>
      </c>
      <c r="K234" s="42" t="s">
        <v>120</v>
      </c>
      <c r="L234" s="44">
        <v>215.6</v>
      </c>
      <c r="M234" s="44">
        <v>194.1</v>
      </c>
      <c r="N234" s="41">
        <v>97.44</v>
      </c>
      <c r="O234" s="45" t="s">
        <v>69</v>
      </c>
      <c r="P234" s="45" t="s">
        <v>120</v>
      </c>
      <c r="Q234" s="45" t="s">
        <v>122</v>
      </c>
      <c r="R234" s="45" t="s">
        <v>864</v>
      </c>
      <c r="S234" s="46">
        <f t="shared" si="167"/>
        <v>65327.588680339992</v>
      </c>
      <c r="T234" s="46">
        <f t="shared" si="150"/>
        <v>146.65855935780351</v>
      </c>
      <c r="U234" s="47">
        <f t="shared" si="168"/>
        <v>32348.876132816931</v>
      </c>
      <c r="V234" s="47">
        <f t="shared" si="151"/>
        <v>32978.712547523057</v>
      </c>
      <c r="W234" s="47">
        <f t="shared" si="169"/>
        <v>59164.967507037807</v>
      </c>
      <c r="X234" s="47">
        <f t="shared" si="152"/>
        <v>6162.6211733021846</v>
      </c>
      <c r="Y234" s="48">
        <f t="shared" si="170"/>
        <v>64189.413617839993</v>
      </c>
      <c r="Z234" s="47">
        <f t="shared" si="153"/>
        <v>1138.1750624999986</v>
      </c>
      <c r="AA234" s="48">
        <f t="shared" si="171"/>
        <v>65327.588680339992</v>
      </c>
      <c r="AB234" s="47">
        <f t="shared" si="154"/>
        <v>0</v>
      </c>
      <c r="AC234" s="47">
        <f t="shared" si="172"/>
        <v>40279.50878332524</v>
      </c>
      <c r="AD234" s="47">
        <f t="shared" si="173"/>
        <v>25048.079897014752</v>
      </c>
      <c r="AE234" s="47">
        <f t="shared" si="149"/>
        <v>56.232219596387289</v>
      </c>
      <c r="AF234" s="49">
        <f t="shared" si="174"/>
        <v>0.61657730825517443</v>
      </c>
      <c r="AG234" s="47">
        <f>IF(ISBLANK($D234),"",S234*_xlfn.XLOOKUP(Q234,DATA!$B$24:$B$25,DATA!$C$24:$C$25,"error",0,1)/1000)</f>
        <v>8.7517105451569162</v>
      </c>
      <c r="AH234" s="47">
        <f>IF(ISBLANK($D234),"",V234*_xlfn.XLOOKUP(Q234,DATA!$B$24:$B$25,DATA!$C$24:$C$25,"error",0,1)/1000)</f>
        <v>4.4180437729016475</v>
      </c>
      <c r="AI234" s="47">
        <f>IF(ISBLANK($D234),"",X234*_xlfn.XLOOKUP(Q234,DATA!$B$24:$B$25,DATA!$C$24:$C$25,"error",0,1)/1000)</f>
        <v>0.82558499093089954</v>
      </c>
      <c r="AJ234" s="47">
        <f>IF(ISBLANK($D234),"",Z234*_xlfn.XLOOKUP(Q234,DATA!$B$24:$B$25,DATA!$C$24:$C$25,"error",0,1)/1000)</f>
        <v>0.15247736672873061</v>
      </c>
      <c r="AK234" s="47">
        <f>IF(ISBLANK($D234),"",AB234*_xlfn.XLOOKUP(Q234,DATA!$B$24:$B$25,DATA!$C$24:$C$25,"error",0,1)/1000)</f>
        <v>0</v>
      </c>
      <c r="AL234" s="47">
        <f t="shared" si="155"/>
        <v>5.396106130561277</v>
      </c>
      <c r="AM234" s="47">
        <f t="shared" si="156"/>
        <v>3.3556044145956392</v>
      </c>
      <c r="AN234" s="47">
        <f t="shared" si="175"/>
        <v>0.88708436048915817</v>
      </c>
      <c r="AO234" s="47">
        <f t="shared" si="176"/>
        <v>0.44781845956575739</v>
      </c>
      <c r="AP234" s="47">
        <f t="shared" si="177"/>
        <v>8.3682330434781668E-2</v>
      </c>
      <c r="AQ234" s="47">
        <f t="shared" si="178"/>
        <v>1.5455297185128924E-2</v>
      </c>
      <c r="AR234" s="47">
        <f t="shared" si="179"/>
        <v>0</v>
      </c>
      <c r="AS234" s="47">
        <f t="shared" si="180"/>
        <v>0.54695608718566802</v>
      </c>
      <c r="AT234" s="47">
        <f t="shared" si="181"/>
        <v>0.34012827330349016</v>
      </c>
      <c r="AU234" s="47">
        <f t="shared" si="182"/>
        <v>4.8245357491697963E-2</v>
      </c>
      <c r="AV234" s="47">
        <f t="shared" si="183"/>
        <v>2.4355250340810753E-2</v>
      </c>
      <c r="AW234" s="47">
        <f t="shared" si="184"/>
        <v>4.5511837739289985E-3</v>
      </c>
      <c r="AX234" s="47">
        <f t="shared" si="185"/>
        <v>8.4055854329999932E-4</v>
      </c>
      <c r="AY234" s="47">
        <f t="shared" si="186"/>
        <v>0</v>
      </c>
      <c r="AZ234" s="47">
        <f t="shared" si="187"/>
        <v>2.9746992658039748E-2</v>
      </c>
      <c r="BA234" s="47">
        <f t="shared" si="188"/>
        <v>1.8498364833658215E-2</v>
      </c>
      <c r="BB234" s="23">
        <f>IF(V234&gt;0,J234*DATA!$C$4,0)</f>
        <v>56075.499999999993</v>
      </c>
      <c r="BC234" s="23">
        <f>IF(X234&gt;0,N234*_xlfn.XLOOKUP(Burgas!O234,DATA!$B$5:$B$6,DATA!$C$5:$C$6,"error",0,1),0)</f>
        <v>4677.12</v>
      </c>
      <c r="BD234" s="23">
        <f>IF(Z234&gt;0,(L234-M234)*DATA!$C$7,"0,00 ")</f>
        <v>3225</v>
      </c>
      <c r="BE234" s="23">
        <f>IF(G234="basement",D234*DATA!$C$8,IF(G234="ground",0,"error"))</f>
        <v>0</v>
      </c>
      <c r="BF234" s="23">
        <f t="shared" si="189"/>
        <v>63977.619999999995</v>
      </c>
      <c r="BG234" s="23">
        <v>1.48</v>
      </c>
      <c r="BH234" s="23">
        <v>1.2745129870129872</v>
      </c>
      <c r="BI234" s="23">
        <f t="shared" si="190"/>
        <v>0.56999999999999995</v>
      </c>
      <c r="BJ234" s="23">
        <v>2.33</v>
      </c>
      <c r="BK234" s="23">
        <f t="shared" si="191"/>
        <v>0.21630769230769231</v>
      </c>
      <c r="BL234" s="23">
        <f t="shared" si="192"/>
        <v>0.23928112965340181</v>
      </c>
      <c r="BM234" s="5">
        <v>1.1000000000000001</v>
      </c>
      <c r="BN234" s="5">
        <f t="shared" si="193"/>
        <v>0.56999999999999995</v>
      </c>
      <c r="BO234" s="50"/>
      <c r="BP234" s="48">
        <f t="shared" si="157"/>
        <v>1902.3999999999999</v>
      </c>
      <c r="BQ234" s="51">
        <f t="shared" si="158"/>
        <v>6</v>
      </c>
      <c r="BR234" s="47">
        <f t="shared" si="194"/>
        <v>608.76799999999992</v>
      </c>
      <c r="BS234" s="46">
        <f t="shared" si="159"/>
        <v>20.5</v>
      </c>
      <c r="BT234" s="46">
        <f t="shared" si="195"/>
        <v>1521.92</v>
      </c>
      <c r="BU234" s="46">
        <f t="shared" si="160"/>
        <v>56.688292849999989</v>
      </c>
      <c r="BV234" s="46">
        <f t="shared" si="161"/>
        <v>28.070874811538467</v>
      </c>
      <c r="BW234" s="46">
        <f t="shared" si="162"/>
        <v>51.340652123427461</v>
      </c>
      <c r="BX234" s="46">
        <f t="shared" si="163"/>
        <v>55.700636599999989</v>
      </c>
      <c r="BY234" s="46">
        <f t="shared" si="164"/>
        <v>56.688292849999989</v>
      </c>
      <c r="BZ234" s="46">
        <f t="shared" si="196"/>
        <v>65327.588680339992</v>
      </c>
      <c r="CA234" s="46">
        <f t="shared" si="196"/>
        <v>32348.876132816931</v>
      </c>
      <c r="CB234" s="46">
        <f t="shared" si="196"/>
        <v>59164.967507037807</v>
      </c>
      <c r="CC234" s="46">
        <f t="shared" si="196"/>
        <v>64189.413617839993</v>
      </c>
      <c r="CD234" s="46">
        <f t="shared" si="196"/>
        <v>65327.588680339992</v>
      </c>
    </row>
    <row r="235" spans="1:82" s="54" customFormat="1" ht="15" customHeight="1" x14ac:dyDescent="0.35">
      <c r="A235" s="39">
        <v>232</v>
      </c>
      <c r="B235" s="40" t="s">
        <v>125</v>
      </c>
      <c r="C235" s="40" t="s">
        <v>357</v>
      </c>
      <c r="D235" s="41">
        <v>103.9</v>
      </c>
      <c r="E235" s="41">
        <f t="shared" si="165"/>
        <v>581.84</v>
      </c>
      <c r="F235" s="41">
        <v>40.799999999999997</v>
      </c>
      <c r="G235" s="42" t="s">
        <v>118</v>
      </c>
      <c r="H235" s="43">
        <v>7</v>
      </c>
      <c r="I235" s="44">
        <v>22.25</v>
      </c>
      <c r="J235" s="41">
        <f t="shared" si="166"/>
        <v>726.24</v>
      </c>
      <c r="K235" s="42" t="s">
        <v>120</v>
      </c>
      <c r="L235" s="44">
        <v>181.56</v>
      </c>
      <c r="M235" s="44">
        <v>63.5</v>
      </c>
      <c r="N235" s="41">
        <v>109.09500000000001</v>
      </c>
      <c r="O235" s="45" t="s">
        <v>69</v>
      </c>
      <c r="P235" s="45" t="s">
        <v>120</v>
      </c>
      <c r="Q235" s="45" t="s">
        <v>122</v>
      </c>
      <c r="R235" s="45" t="s">
        <v>864</v>
      </c>
      <c r="S235" s="46">
        <f t="shared" si="167"/>
        <v>66394.434374695018</v>
      </c>
      <c r="T235" s="46">
        <f t="shared" si="150"/>
        <v>114.11115491319781</v>
      </c>
      <c r="U235" s="47">
        <f t="shared" si="168"/>
        <v>38632.222481205768</v>
      </c>
      <c r="V235" s="47">
        <f t="shared" si="151"/>
        <v>27762.21189348925</v>
      </c>
      <c r="W235" s="47">
        <f t="shared" si="169"/>
        <v>59494.689332603455</v>
      </c>
      <c r="X235" s="47">
        <f t="shared" si="152"/>
        <v>6899.7450420915629</v>
      </c>
      <c r="Y235" s="48">
        <f t="shared" si="170"/>
        <v>60144.529822195007</v>
      </c>
      <c r="Z235" s="47">
        <f t="shared" si="153"/>
        <v>6249.9045525000111</v>
      </c>
      <c r="AA235" s="48">
        <f t="shared" si="171"/>
        <v>66394.434374695018</v>
      </c>
      <c r="AB235" s="47">
        <f t="shared" si="154"/>
        <v>0</v>
      </c>
      <c r="AC235" s="47">
        <f t="shared" si="172"/>
        <v>40911.861488080824</v>
      </c>
      <c r="AD235" s="47">
        <f t="shared" si="173"/>
        <v>25482.572886614194</v>
      </c>
      <c r="AE235" s="47">
        <f t="shared" si="149"/>
        <v>43.796529779001432</v>
      </c>
      <c r="AF235" s="49">
        <f t="shared" si="174"/>
        <v>0.61619414147270157</v>
      </c>
      <c r="AG235" s="47">
        <f>IF(ISBLANK($D235),"",S235*_xlfn.XLOOKUP(Q235,DATA!$B$24:$B$25,DATA!$C$24:$C$25,"error",0,1)/1000)</f>
        <v>8.8946321637555847</v>
      </c>
      <c r="AH235" s="47">
        <f>IF(ISBLANK($D235),"",V235*_xlfn.XLOOKUP(Q235,DATA!$B$24:$B$25,DATA!$C$24:$C$25,"error",0,1)/1000)</f>
        <v>3.7192072674534566</v>
      </c>
      <c r="AI235" s="47">
        <f>IF(ISBLANK($D235),"",X235*_xlfn.XLOOKUP(Q235,DATA!$B$24:$B$25,DATA!$C$24:$C$25,"error",0,1)/1000)</f>
        <v>0.92433491980302218</v>
      </c>
      <c r="AJ235" s="47">
        <f>IF(ISBLANK($D235),"",Z235*_xlfn.XLOOKUP(Q235,DATA!$B$24:$B$25,DATA!$C$24:$C$25,"error",0,1)/1000)</f>
        <v>0.83727804260437166</v>
      </c>
      <c r="AK235" s="47">
        <f>IF(ISBLANK($D235),"",AB235*_xlfn.XLOOKUP(Q235,DATA!$B$24:$B$25,DATA!$C$24:$C$25,"error",0,1)/1000)</f>
        <v>0</v>
      </c>
      <c r="AL235" s="47">
        <f t="shared" si="155"/>
        <v>5.4808202298608508</v>
      </c>
      <c r="AM235" s="47">
        <f t="shared" si="156"/>
        <v>3.4138119338947339</v>
      </c>
      <c r="AN235" s="47">
        <f t="shared" si="175"/>
        <v>0.90157107505547041</v>
      </c>
      <c r="AO235" s="47">
        <f t="shared" si="176"/>
        <v>0.37698351463432955</v>
      </c>
      <c r="AP235" s="47">
        <f t="shared" si="177"/>
        <v>9.3691747113941987E-2</v>
      </c>
      <c r="AQ235" s="47">
        <f t="shared" si="178"/>
        <v>8.4867552822154704E-2</v>
      </c>
      <c r="AR235" s="47">
        <f t="shared" si="179"/>
        <v>0</v>
      </c>
      <c r="AS235" s="47">
        <f t="shared" si="180"/>
        <v>0.5555428145704262</v>
      </c>
      <c r="AT235" s="47">
        <f t="shared" si="181"/>
        <v>0.3460282604850442</v>
      </c>
      <c r="AU235" s="47">
        <f t="shared" si="182"/>
        <v>4.9033238277631931E-2</v>
      </c>
      <c r="AV235" s="47">
        <f t="shared" si="183"/>
        <v>2.050279008636887E-2</v>
      </c>
      <c r="AW235" s="47">
        <f t="shared" si="184"/>
        <v>5.0955602813709368E-3</v>
      </c>
      <c r="AX235" s="47">
        <f t="shared" si="185"/>
        <v>4.61564379637201E-3</v>
      </c>
      <c r="AY235" s="47">
        <f t="shared" si="186"/>
        <v>0</v>
      </c>
      <c r="AZ235" s="47">
        <f t="shared" si="187"/>
        <v>3.0213994164111815E-2</v>
      </c>
      <c r="BA235" s="47">
        <f t="shared" si="188"/>
        <v>1.8819244113520116E-2</v>
      </c>
      <c r="BB235" s="23">
        <f>IF(V235&gt;0,J235*DATA!$C$4,0)</f>
        <v>47205.599999999999</v>
      </c>
      <c r="BC235" s="23">
        <f>IF(X235&gt;0,N235*_xlfn.XLOOKUP(Burgas!O235,DATA!$B$5:$B$6,DATA!$C$5:$C$6,"error",0,1),0)</f>
        <v>5236.5600000000004</v>
      </c>
      <c r="BD235" s="23">
        <f>IF(Z235&gt;0,(L235-M235)*DATA!$C$7,"0,00 ")</f>
        <v>17709</v>
      </c>
      <c r="BE235" s="23">
        <f>IF(G235="basement",D235*DATA!$C$8,IF(G235="ground",0,"error"))</f>
        <v>0</v>
      </c>
      <c r="BF235" s="23">
        <f t="shared" si="189"/>
        <v>70151.16</v>
      </c>
      <c r="BG235" s="23">
        <v>1.48</v>
      </c>
      <c r="BH235" s="23">
        <v>2.2379433795990309</v>
      </c>
      <c r="BI235" s="23">
        <f t="shared" si="190"/>
        <v>0.56999999999999995</v>
      </c>
      <c r="BJ235" s="23">
        <v>2.33</v>
      </c>
      <c r="BK235" s="23">
        <f t="shared" si="191"/>
        <v>0.21630769230769231</v>
      </c>
      <c r="BL235" s="23">
        <f t="shared" si="192"/>
        <v>0.23928112965340181</v>
      </c>
      <c r="BM235" s="5">
        <v>1.1000000000000001</v>
      </c>
      <c r="BN235" s="5">
        <f t="shared" si="193"/>
        <v>0.56999999999999995</v>
      </c>
      <c r="BO235" s="50"/>
      <c r="BP235" s="48">
        <f t="shared" si="157"/>
        <v>2311.7750000000001</v>
      </c>
      <c r="BQ235" s="51">
        <f t="shared" si="158"/>
        <v>7</v>
      </c>
      <c r="BR235" s="47">
        <f t="shared" si="194"/>
        <v>739.76800000000003</v>
      </c>
      <c r="BS235" s="46">
        <f t="shared" si="159"/>
        <v>22.25</v>
      </c>
      <c r="BT235" s="46">
        <f t="shared" si="195"/>
        <v>1849.42</v>
      </c>
      <c r="BU235" s="46">
        <f t="shared" si="160"/>
        <v>57.61405273750001</v>
      </c>
      <c r="BV235" s="46">
        <f t="shared" si="161"/>
        <v>33.523275322115381</v>
      </c>
      <c r="BW235" s="46">
        <f t="shared" si="162"/>
        <v>51.626769639537876</v>
      </c>
      <c r="BX235" s="46">
        <f t="shared" si="163"/>
        <v>52.190671487500005</v>
      </c>
      <c r="BY235" s="46">
        <f t="shared" si="164"/>
        <v>57.61405273750001</v>
      </c>
      <c r="BZ235" s="46">
        <f t="shared" si="196"/>
        <v>66394.434374695018</v>
      </c>
      <c r="CA235" s="46">
        <f t="shared" si="196"/>
        <v>38632.222481205768</v>
      </c>
      <c r="CB235" s="46">
        <f t="shared" si="196"/>
        <v>59494.689332603455</v>
      </c>
      <c r="CC235" s="46">
        <f t="shared" si="196"/>
        <v>60144.529822195007</v>
      </c>
      <c r="CD235" s="46">
        <f t="shared" si="196"/>
        <v>66394.434374695018</v>
      </c>
    </row>
    <row r="236" spans="1:82" s="54" customFormat="1" ht="15" customHeight="1" x14ac:dyDescent="0.35">
      <c r="A236" s="39">
        <v>233</v>
      </c>
      <c r="B236" s="40" t="s">
        <v>125</v>
      </c>
      <c r="C236" s="40" t="s">
        <v>358</v>
      </c>
      <c r="D236" s="41">
        <v>217.7</v>
      </c>
      <c r="E236" s="41">
        <f t="shared" si="165"/>
        <v>1044.96</v>
      </c>
      <c r="F236" s="41">
        <v>60.3</v>
      </c>
      <c r="G236" s="42" t="s">
        <v>118</v>
      </c>
      <c r="H236" s="43">
        <v>6</v>
      </c>
      <c r="I236" s="44">
        <v>20.5</v>
      </c>
      <c r="J236" s="41">
        <f t="shared" si="166"/>
        <v>988.91999999999985</v>
      </c>
      <c r="K236" s="42" t="s">
        <v>121</v>
      </c>
      <c r="L236" s="44">
        <v>247.23</v>
      </c>
      <c r="M236" s="44">
        <v>247.23</v>
      </c>
      <c r="N236" s="41">
        <v>228.58500000000001</v>
      </c>
      <c r="O236" s="45" t="s">
        <v>69</v>
      </c>
      <c r="P236" s="45" t="s">
        <v>121</v>
      </c>
      <c r="Q236" s="45" t="s">
        <v>122</v>
      </c>
      <c r="R236" s="45" t="s">
        <v>864</v>
      </c>
      <c r="S236" s="46">
        <f t="shared" si="167"/>
        <v>44259.981079510006</v>
      </c>
      <c r="T236" s="46">
        <f t="shared" si="150"/>
        <v>42.355670149584675</v>
      </c>
      <c r="U236" s="47">
        <f t="shared" si="168"/>
        <v>44259.981079510006</v>
      </c>
      <c r="V236" s="47">
        <f t="shared" si="151"/>
        <v>0</v>
      </c>
      <c r="W236" s="47">
        <f t="shared" si="169"/>
        <v>43572.288962543571</v>
      </c>
      <c r="X236" s="47">
        <f t="shared" si="152"/>
        <v>687.6921169664347</v>
      </c>
      <c r="Y236" s="48">
        <f t="shared" si="170"/>
        <v>44259.981079510006</v>
      </c>
      <c r="Z236" s="47">
        <f t="shared" si="153"/>
        <v>0</v>
      </c>
      <c r="AA236" s="48">
        <f t="shared" si="171"/>
        <v>44259.981079510006</v>
      </c>
      <c r="AB236" s="47">
        <f t="shared" si="154"/>
        <v>0</v>
      </c>
      <c r="AC236" s="47">
        <f t="shared" si="172"/>
        <v>687.6921169664347</v>
      </c>
      <c r="AD236" s="47">
        <f t="shared" si="173"/>
        <v>43572.288962543571</v>
      </c>
      <c r="AE236" s="47">
        <f t="shared" si="149"/>
        <v>41.697566378180568</v>
      </c>
      <c r="AF236" s="49">
        <f t="shared" si="174"/>
        <v>1.5537560120756577E-2</v>
      </c>
      <c r="AG236" s="47">
        <f>IF(ISBLANK($D236),"",S236*_xlfn.XLOOKUP(Q236,DATA!$B$24:$B$25,DATA!$C$24:$C$25,"error",0,1)/1000)</f>
        <v>5.9293562025895588</v>
      </c>
      <c r="AH236" s="47">
        <f>IF(ISBLANK($D236),"",V236*_xlfn.XLOOKUP(Q236,DATA!$B$24:$B$25,DATA!$C$24:$C$25,"error",0,1)/1000)</f>
        <v>0</v>
      </c>
      <c r="AI236" s="47">
        <f>IF(ISBLANK($D236),"",X236*_xlfn.XLOOKUP(Q236,DATA!$B$24:$B$25,DATA!$C$24:$C$25,"error",0,1)/1000)</f>
        <v>9.2127728475116105E-2</v>
      </c>
      <c r="AJ236" s="47">
        <f>IF(ISBLANK($D236),"",Z236*_xlfn.XLOOKUP(Q236,DATA!$B$24:$B$25,DATA!$C$24:$C$25,"error",0,1)/1000)</f>
        <v>0</v>
      </c>
      <c r="AK236" s="47">
        <f>IF(ISBLANK($D236),"",AB236*_xlfn.XLOOKUP(Q236,DATA!$B$24:$B$25,DATA!$C$24:$C$25,"error",0,1)/1000)</f>
        <v>0</v>
      </c>
      <c r="AL236" s="47">
        <f t="shared" si="155"/>
        <v>9.2127728475116105E-2</v>
      </c>
      <c r="AM236" s="47">
        <f t="shared" si="156"/>
        <v>5.8372284741144425</v>
      </c>
      <c r="AN236" s="47">
        <f t="shared" si="175"/>
        <v>0.6010069834859092</v>
      </c>
      <c r="AO236" s="47">
        <f t="shared" si="176"/>
        <v>0</v>
      </c>
      <c r="AP236" s="47">
        <f t="shared" si="177"/>
        <v>9.3381821389068621E-3</v>
      </c>
      <c r="AQ236" s="47">
        <f t="shared" si="178"/>
        <v>0</v>
      </c>
      <c r="AR236" s="47">
        <f t="shared" si="179"/>
        <v>0</v>
      </c>
      <c r="AS236" s="47">
        <f t="shared" si="180"/>
        <v>9.3381821389068621E-3</v>
      </c>
      <c r="AT236" s="47">
        <f t="shared" si="181"/>
        <v>0.59166880134700228</v>
      </c>
      <c r="AU236" s="47">
        <f t="shared" si="182"/>
        <v>3.2686628312662142E-2</v>
      </c>
      <c r="AV236" s="47">
        <f t="shared" si="183"/>
        <v>0</v>
      </c>
      <c r="AW236" s="47">
        <f t="shared" si="184"/>
        <v>5.0787045255281174E-4</v>
      </c>
      <c r="AX236" s="47">
        <f t="shared" si="185"/>
        <v>0</v>
      </c>
      <c r="AY236" s="47">
        <f t="shared" si="186"/>
        <v>0</v>
      </c>
      <c r="AZ236" s="47">
        <f t="shared" si="187"/>
        <v>5.0787045255281174E-4</v>
      </c>
      <c r="BA236" s="47">
        <f t="shared" si="188"/>
        <v>3.2178757860109333E-2</v>
      </c>
      <c r="BB236" s="23">
        <f>IF(V236&gt;0,J236*DATA!$C$4,0)</f>
        <v>0</v>
      </c>
      <c r="BC236" s="23">
        <f>IF(X236&gt;0,N236*_xlfn.XLOOKUP(Burgas!O236,DATA!$B$5:$B$6,DATA!$C$5:$C$6,"error",0,1),0)</f>
        <v>10972.08</v>
      </c>
      <c r="BD236" s="23" t="str">
        <f>IF(Z236&gt;0,(L236-M236)*DATA!$C$7,"0,00 ")</f>
        <v xml:space="preserve">0,00 </v>
      </c>
      <c r="BE236" s="23">
        <f>IF(G236="basement",D236*DATA!$C$8,IF(G236="ground",0,"error"))</f>
        <v>0</v>
      </c>
      <c r="BF236" s="23">
        <f t="shared" si="189"/>
        <v>10972.08</v>
      </c>
      <c r="BG236" s="23">
        <v>0.25</v>
      </c>
      <c r="BH236" s="23">
        <v>1.1000000000000001</v>
      </c>
      <c r="BI236" s="23">
        <f t="shared" si="190"/>
        <v>0.56999999999999995</v>
      </c>
      <c r="BJ236" s="23">
        <v>0.22</v>
      </c>
      <c r="BK236" s="23">
        <f t="shared" si="191"/>
        <v>0.25</v>
      </c>
      <c r="BL236" s="23">
        <f t="shared" si="192"/>
        <v>0.12054794520547943</v>
      </c>
      <c r="BM236" s="5">
        <v>1.1000000000000001</v>
      </c>
      <c r="BN236" s="5">
        <f t="shared" si="193"/>
        <v>0.56999999999999995</v>
      </c>
      <c r="BO236" s="50"/>
      <c r="BP236" s="48">
        <f t="shared" si="157"/>
        <v>4462.8499999999995</v>
      </c>
      <c r="BQ236" s="51">
        <f t="shared" si="158"/>
        <v>6</v>
      </c>
      <c r="BR236" s="47">
        <f t="shared" si="194"/>
        <v>1428.1119999999999</v>
      </c>
      <c r="BS236" s="46">
        <f t="shared" si="159"/>
        <v>20.5</v>
      </c>
      <c r="BT236" s="46">
        <f t="shared" si="195"/>
        <v>3570.2799999999997</v>
      </c>
      <c r="BU236" s="46">
        <f t="shared" si="160"/>
        <v>38.406786775</v>
      </c>
      <c r="BV236" s="46">
        <f t="shared" si="161"/>
        <v>38.406786775</v>
      </c>
      <c r="BW236" s="46">
        <f t="shared" si="162"/>
        <v>37.81003901643836</v>
      </c>
      <c r="BX236" s="46">
        <f t="shared" si="163"/>
        <v>38.406786775</v>
      </c>
      <c r="BY236" s="46">
        <f t="shared" si="164"/>
        <v>38.406786775</v>
      </c>
      <c r="BZ236" s="46">
        <f t="shared" si="196"/>
        <v>44259.981079510006</v>
      </c>
      <c r="CA236" s="46">
        <f t="shared" si="196"/>
        <v>44259.981079510006</v>
      </c>
      <c r="CB236" s="46">
        <f t="shared" si="196"/>
        <v>43572.288962543571</v>
      </c>
      <c r="CC236" s="46">
        <f t="shared" si="196"/>
        <v>44259.981079510006</v>
      </c>
      <c r="CD236" s="46">
        <f t="shared" si="196"/>
        <v>44259.981079510006</v>
      </c>
    </row>
    <row r="237" spans="1:82" s="54" customFormat="1" ht="15" customHeight="1" x14ac:dyDescent="0.35">
      <c r="A237" s="39">
        <v>234</v>
      </c>
      <c r="B237" s="40" t="s">
        <v>125</v>
      </c>
      <c r="C237" s="40" t="s">
        <v>359</v>
      </c>
      <c r="D237" s="41">
        <v>204.9</v>
      </c>
      <c r="E237" s="41">
        <f t="shared" si="165"/>
        <v>983.5200000000001</v>
      </c>
      <c r="F237" s="41">
        <v>58.8</v>
      </c>
      <c r="G237" s="42" t="s">
        <v>118</v>
      </c>
      <c r="H237" s="43">
        <v>6</v>
      </c>
      <c r="I237" s="44">
        <v>20.5</v>
      </c>
      <c r="J237" s="41">
        <f t="shared" si="166"/>
        <v>964.31999999999982</v>
      </c>
      <c r="K237" s="42" t="s">
        <v>120</v>
      </c>
      <c r="L237" s="44">
        <v>241.08</v>
      </c>
      <c r="M237" s="44">
        <v>156.65</v>
      </c>
      <c r="N237" s="41">
        <v>215.14500000000001</v>
      </c>
      <c r="O237" s="45" t="s">
        <v>69</v>
      </c>
      <c r="P237" s="45" t="s">
        <v>120</v>
      </c>
      <c r="Q237" s="45" t="s">
        <v>122</v>
      </c>
      <c r="R237" s="45" t="s">
        <v>864</v>
      </c>
      <c r="S237" s="46">
        <f t="shared" si="167"/>
        <v>96272.905658895019</v>
      </c>
      <c r="T237" s="46">
        <f t="shared" si="150"/>
        <v>97.88606806053258</v>
      </c>
      <c r="U237" s="47">
        <f t="shared" si="168"/>
        <v>59409.532430858082</v>
      </c>
      <c r="V237" s="47">
        <f t="shared" si="151"/>
        <v>36863.373228036937</v>
      </c>
      <c r="W237" s="47">
        <f t="shared" si="169"/>
        <v>82665.997486377586</v>
      </c>
      <c r="X237" s="47">
        <f t="shared" si="152"/>
        <v>13606.908172517433</v>
      </c>
      <c r="Y237" s="48">
        <f t="shared" si="170"/>
        <v>91803.31865764501</v>
      </c>
      <c r="Z237" s="47">
        <f t="shared" si="153"/>
        <v>4469.5870012500091</v>
      </c>
      <c r="AA237" s="48">
        <f t="shared" si="171"/>
        <v>96272.905658895019</v>
      </c>
      <c r="AB237" s="47">
        <f t="shared" si="154"/>
        <v>0</v>
      </c>
      <c r="AC237" s="47">
        <f t="shared" si="172"/>
        <v>54939.868401804379</v>
      </c>
      <c r="AD237" s="47">
        <f t="shared" si="173"/>
        <v>41333.03725709064</v>
      </c>
      <c r="AE237" s="47">
        <f t="shared" si="149"/>
        <v>42.025619465888475</v>
      </c>
      <c r="AF237" s="49">
        <f t="shared" si="174"/>
        <v>0.57066801947852364</v>
      </c>
      <c r="AG237" s="47">
        <f>IF(ISBLANK($D237),"",S237*_xlfn.XLOOKUP(Q237,DATA!$B$24:$B$25,DATA!$C$24:$C$25,"error",0,1)/1000)</f>
        <v>12.897347364076374</v>
      </c>
      <c r="AH237" s="47">
        <f>IF(ISBLANK($D237),"",V237*_xlfn.XLOOKUP(Q237,DATA!$B$24:$B$25,DATA!$C$24:$C$25,"error",0,1)/1000)</f>
        <v>4.9384582949861153</v>
      </c>
      <c r="AI237" s="47">
        <f>IF(ISBLANK($D237),"",X237*_xlfn.XLOOKUP(Q237,DATA!$B$24:$B$25,DATA!$C$24:$C$25,"error",0,1)/1000)</f>
        <v>1.822870308639454</v>
      </c>
      <c r="AJ237" s="47">
        <f>IF(ISBLANK($D237),"",Z237*_xlfn.XLOOKUP(Q237,DATA!$B$24:$B$25,DATA!$C$24:$C$25,"error",0,1)/1000)</f>
        <v>0.59877507315845424</v>
      </c>
      <c r="AK237" s="47">
        <f>IF(ISBLANK($D237),"",AB237*_xlfn.XLOOKUP(Q237,DATA!$B$24:$B$25,DATA!$C$24:$C$25,"error",0,1)/1000)</f>
        <v>0</v>
      </c>
      <c r="AL237" s="47">
        <f t="shared" si="155"/>
        <v>7.360103676784024</v>
      </c>
      <c r="AM237" s="47">
        <f t="shared" si="156"/>
        <v>5.5372436872923503</v>
      </c>
      <c r="AN237" s="47">
        <f t="shared" si="175"/>
        <v>1.3072913094457332</v>
      </c>
      <c r="AO237" s="47">
        <f t="shared" si="176"/>
        <v>0.50056832842059995</v>
      </c>
      <c r="AP237" s="47">
        <f t="shared" si="177"/>
        <v>0.18476842140179703</v>
      </c>
      <c r="AQ237" s="47">
        <f t="shared" si="178"/>
        <v>6.0692592620485548E-2</v>
      </c>
      <c r="AR237" s="47">
        <f t="shared" si="179"/>
        <v>0</v>
      </c>
      <c r="AS237" s="47">
        <f t="shared" si="180"/>
        <v>0.74602934244288255</v>
      </c>
      <c r="AT237" s="47">
        <f t="shared" si="181"/>
        <v>0.56126196700285069</v>
      </c>
      <c r="AU237" s="47">
        <f t="shared" si="182"/>
        <v>7.1098916156317693E-2</v>
      </c>
      <c r="AV237" s="47">
        <f t="shared" si="183"/>
        <v>2.7224127748522831E-2</v>
      </c>
      <c r="AW237" s="47">
        <f t="shared" si="184"/>
        <v>1.0048896069806593E-2</v>
      </c>
      <c r="AX237" s="47">
        <f t="shared" si="185"/>
        <v>3.300853851666008E-3</v>
      </c>
      <c r="AY237" s="47">
        <f t="shared" si="186"/>
        <v>0</v>
      </c>
      <c r="AZ237" s="47">
        <f t="shared" si="187"/>
        <v>4.0573877669995435E-2</v>
      </c>
      <c r="BA237" s="47">
        <f t="shared" si="188"/>
        <v>3.0525038486322258E-2</v>
      </c>
      <c r="BB237" s="23">
        <f>IF(V237&gt;0,J237*DATA!$C$4,0)</f>
        <v>62680.799999999988</v>
      </c>
      <c r="BC237" s="23">
        <f>IF(X237&gt;0,N237*_xlfn.XLOOKUP(Burgas!O237,DATA!$B$5:$B$6,DATA!$C$5:$C$6,"error",0,1),0)</f>
        <v>10326.960000000001</v>
      </c>
      <c r="BD237" s="23">
        <f>IF(Z237&gt;0,(L237-M237)*DATA!$C$7,"0,00 ")</f>
        <v>12664.500000000002</v>
      </c>
      <c r="BE237" s="23">
        <f>IF(G237="basement",D237*DATA!$C$8,IF(G237="ground",0,"error"))</f>
        <v>0</v>
      </c>
      <c r="BF237" s="23">
        <f t="shared" si="189"/>
        <v>85672.26</v>
      </c>
      <c r="BG237" s="23">
        <v>1.48</v>
      </c>
      <c r="BH237" s="23">
        <v>1.7128774680603949</v>
      </c>
      <c r="BI237" s="23">
        <f t="shared" si="190"/>
        <v>0.56999999999999995</v>
      </c>
      <c r="BJ237" s="23">
        <v>2.33</v>
      </c>
      <c r="BK237" s="23">
        <f t="shared" si="191"/>
        <v>0.21630769230769231</v>
      </c>
      <c r="BL237" s="23">
        <f t="shared" si="192"/>
        <v>0.23928112965340181</v>
      </c>
      <c r="BM237" s="5">
        <v>1.1000000000000001</v>
      </c>
      <c r="BN237" s="5">
        <f t="shared" si="193"/>
        <v>0.56999999999999995</v>
      </c>
      <c r="BO237" s="50"/>
      <c r="BP237" s="48">
        <f t="shared" si="157"/>
        <v>4200.45</v>
      </c>
      <c r="BQ237" s="51">
        <f t="shared" si="158"/>
        <v>6</v>
      </c>
      <c r="BR237" s="47">
        <f t="shared" si="194"/>
        <v>1344.144</v>
      </c>
      <c r="BS237" s="46">
        <f t="shared" si="159"/>
        <v>20.5</v>
      </c>
      <c r="BT237" s="46">
        <f t="shared" si="195"/>
        <v>3360.36</v>
      </c>
      <c r="BU237" s="46">
        <f t="shared" si="160"/>
        <v>83.541223237500006</v>
      </c>
      <c r="BV237" s="46">
        <f t="shared" si="161"/>
        <v>51.552874375961537</v>
      </c>
      <c r="BW237" s="46">
        <f t="shared" si="162"/>
        <v>71.733770814281129</v>
      </c>
      <c r="BX237" s="46">
        <f t="shared" si="163"/>
        <v>79.662720112499997</v>
      </c>
      <c r="BY237" s="46">
        <f t="shared" si="164"/>
        <v>83.541223237500006</v>
      </c>
      <c r="BZ237" s="46">
        <f t="shared" si="196"/>
        <v>96272.905658895019</v>
      </c>
      <c r="CA237" s="46">
        <f t="shared" si="196"/>
        <v>59409.532430858082</v>
      </c>
      <c r="CB237" s="46">
        <f t="shared" si="196"/>
        <v>82665.997486377586</v>
      </c>
      <c r="CC237" s="46">
        <f t="shared" si="196"/>
        <v>91803.31865764501</v>
      </c>
      <c r="CD237" s="46">
        <f t="shared" si="196"/>
        <v>96272.905658895019</v>
      </c>
    </row>
    <row r="238" spans="1:82" s="54" customFormat="1" ht="15" customHeight="1" x14ac:dyDescent="0.35">
      <c r="A238" s="39">
        <v>235</v>
      </c>
      <c r="B238" s="40" t="s">
        <v>125</v>
      </c>
      <c r="C238" s="40" t="s">
        <v>360</v>
      </c>
      <c r="D238" s="41">
        <v>238.3</v>
      </c>
      <c r="E238" s="41">
        <f t="shared" si="165"/>
        <v>1143.8400000000001</v>
      </c>
      <c r="F238" s="41">
        <v>63.4</v>
      </c>
      <c r="G238" s="42" t="s">
        <v>118</v>
      </c>
      <c r="H238" s="43">
        <v>6</v>
      </c>
      <c r="I238" s="44">
        <v>20.5</v>
      </c>
      <c r="J238" s="41">
        <f t="shared" si="166"/>
        <v>1039.76</v>
      </c>
      <c r="K238" s="42" t="s">
        <v>120</v>
      </c>
      <c r="L238" s="44">
        <v>259.94</v>
      </c>
      <c r="M238" s="44">
        <v>142.96</v>
      </c>
      <c r="N238" s="41">
        <v>250.21500000000003</v>
      </c>
      <c r="O238" s="45" t="s">
        <v>69</v>
      </c>
      <c r="P238" s="45" t="s">
        <v>120</v>
      </c>
      <c r="Q238" s="45" t="s">
        <v>122</v>
      </c>
      <c r="R238" s="45" t="s">
        <v>864</v>
      </c>
      <c r="S238" s="46">
        <f t="shared" si="167"/>
        <v>108620.48134101502</v>
      </c>
      <c r="T238" s="46">
        <f t="shared" si="150"/>
        <v>94.961254494522848</v>
      </c>
      <c r="U238" s="47">
        <f t="shared" si="168"/>
        <v>68873.238778811938</v>
      </c>
      <c r="V238" s="47">
        <f t="shared" si="151"/>
        <v>39747.242562203086</v>
      </c>
      <c r="W238" s="47">
        <f t="shared" si="169"/>
        <v>92795.560806554786</v>
      </c>
      <c r="X238" s="47">
        <f t="shared" si="152"/>
        <v>15824.920534460238</v>
      </c>
      <c r="Y238" s="48">
        <f t="shared" si="170"/>
        <v>102427.75023351503</v>
      </c>
      <c r="Z238" s="47">
        <f t="shared" si="153"/>
        <v>6192.7311074999889</v>
      </c>
      <c r="AA238" s="48">
        <f t="shared" si="171"/>
        <v>108620.48134101502</v>
      </c>
      <c r="AB238" s="47">
        <f t="shared" si="154"/>
        <v>0</v>
      </c>
      <c r="AC238" s="47">
        <f t="shared" si="172"/>
        <v>61764.894204163313</v>
      </c>
      <c r="AD238" s="47">
        <f t="shared" si="173"/>
        <v>46855.587136851711</v>
      </c>
      <c r="AE238" s="47">
        <f t="shared" si="149"/>
        <v>40.963410211962952</v>
      </c>
      <c r="AF238" s="49">
        <f t="shared" si="174"/>
        <v>0.56863027526320609</v>
      </c>
      <c r="AG238" s="47">
        <f>IF(ISBLANK($D238),"",S238*_xlfn.XLOOKUP(Q238,DATA!$B$24:$B$25,DATA!$C$24:$C$25,"error",0,1)/1000)</f>
        <v>14.55150926546083</v>
      </c>
      <c r="AH238" s="47">
        <f>IF(ISBLANK($D238),"",V238*_xlfn.XLOOKUP(Q238,DATA!$B$24:$B$25,DATA!$C$24:$C$25,"error",0,1)/1000)</f>
        <v>5.3248002704442117</v>
      </c>
      <c r="AI238" s="47">
        <f>IF(ISBLANK($D238),"",X238*_xlfn.XLOOKUP(Q238,DATA!$B$24:$B$25,DATA!$C$24:$C$25,"error",0,1)/1000)</f>
        <v>2.1200097342546687</v>
      </c>
      <c r="AJ238" s="47">
        <f>IF(ISBLANK($D238),"",Z238*_xlfn.XLOOKUP(Q238,DATA!$B$24:$B$25,DATA!$C$24:$C$25,"error",0,1)/1000)</f>
        <v>0.82961871441520452</v>
      </c>
      <c r="AK238" s="47">
        <f>IF(ISBLANK($D238),"",AB238*_xlfn.XLOOKUP(Q238,DATA!$B$24:$B$25,DATA!$C$24:$C$25,"error",0,1)/1000)</f>
        <v>0</v>
      </c>
      <c r="AL238" s="47">
        <f t="shared" si="155"/>
        <v>8.2744287191140842</v>
      </c>
      <c r="AM238" s="47">
        <f t="shared" si="156"/>
        <v>6.2770805463467454</v>
      </c>
      <c r="AN238" s="47">
        <f t="shared" si="175"/>
        <v>1.4749592350316849</v>
      </c>
      <c r="AO238" s="47">
        <f t="shared" si="176"/>
        <v>0.53972843574602103</v>
      </c>
      <c r="AP238" s="47">
        <f t="shared" si="177"/>
        <v>0.21488684636431535</v>
      </c>
      <c r="AQ238" s="47">
        <f t="shared" si="178"/>
        <v>8.4091193707738626E-2</v>
      </c>
      <c r="AR238" s="47">
        <f t="shared" si="179"/>
        <v>0</v>
      </c>
      <c r="AS238" s="47">
        <f t="shared" si="180"/>
        <v>0.838706475818075</v>
      </c>
      <c r="AT238" s="47">
        <f t="shared" si="181"/>
        <v>0.63625275921360991</v>
      </c>
      <c r="AU238" s="47">
        <f t="shared" si="182"/>
        <v>8.0217777191501638E-2</v>
      </c>
      <c r="AV238" s="47">
        <f t="shared" si="183"/>
        <v>2.9353906449937881E-2</v>
      </c>
      <c r="AW238" s="47">
        <f t="shared" si="184"/>
        <v>1.1686929884992241E-2</v>
      </c>
      <c r="AX238" s="47">
        <f t="shared" si="185"/>
        <v>4.5734203904759935E-3</v>
      </c>
      <c r="AY238" s="47">
        <f t="shared" si="186"/>
        <v>0</v>
      </c>
      <c r="AZ238" s="47">
        <f t="shared" si="187"/>
        <v>4.5614256725406116E-2</v>
      </c>
      <c r="BA238" s="47">
        <f t="shared" si="188"/>
        <v>3.4603520466095522E-2</v>
      </c>
      <c r="BB238" s="23">
        <f>IF(V238&gt;0,J238*DATA!$C$4,0)</f>
        <v>67584.399999999994</v>
      </c>
      <c r="BC238" s="23">
        <f>IF(X238&gt;0,N238*_xlfn.XLOOKUP(Burgas!O238,DATA!$B$5:$B$6,DATA!$C$5:$C$6,"error",0,1),0)</f>
        <v>12010.320000000002</v>
      </c>
      <c r="BD238" s="23">
        <f>IF(Z238&gt;0,(L238-M238)*DATA!$C$7,"0,00 ")</f>
        <v>17547</v>
      </c>
      <c r="BE238" s="23">
        <f>IF(G238="basement",D238*DATA!$C$8,IF(G238="ground",0,"error"))</f>
        <v>0</v>
      </c>
      <c r="BF238" s="23">
        <f t="shared" si="189"/>
        <v>97141.72</v>
      </c>
      <c r="BG238" s="23">
        <v>1.48</v>
      </c>
      <c r="BH238" s="23">
        <v>1.8875471262599062</v>
      </c>
      <c r="BI238" s="23">
        <f t="shared" si="190"/>
        <v>0.56999999999999995</v>
      </c>
      <c r="BJ238" s="23">
        <v>2.33</v>
      </c>
      <c r="BK238" s="23">
        <f t="shared" si="191"/>
        <v>0.21630769230769231</v>
      </c>
      <c r="BL238" s="23">
        <f t="shared" si="192"/>
        <v>0.23928112965340181</v>
      </c>
      <c r="BM238" s="5">
        <v>1.1000000000000001</v>
      </c>
      <c r="BN238" s="5">
        <f t="shared" si="193"/>
        <v>0.56999999999999995</v>
      </c>
      <c r="BO238" s="50"/>
      <c r="BP238" s="48">
        <f t="shared" si="157"/>
        <v>4885.1500000000005</v>
      </c>
      <c r="BQ238" s="51">
        <f t="shared" si="158"/>
        <v>6</v>
      </c>
      <c r="BR238" s="47">
        <f t="shared" si="194"/>
        <v>1563.2480000000003</v>
      </c>
      <c r="BS238" s="46">
        <f t="shared" si="159"/>
        <v>20.5</v>
      </c>
      <c r="BT238" s="46">
        <f t="shared" si="195"/>
        <v>3908.1200000000008</v>
      </c>
      <c r="BU238" s="46">
        <f t="shared" si="160"/>
        <v>94.255884537500009</v>
      </c>
      <c r="BV238" s="46">
        <f t="shared" si="161"/>
        <v>59.765045799038468</v>
      </c>
      <c r="BW238" s="46">
        <f t="shared" si="162"/>
        <v>80.523742456225946</v>
      </c>
      <c r="BX238" s="46">
        <f t="shared" si="163"/>
        <v>88.882115787500027</v>
      </c>
      <c r="BY238" s="46">
        <f t="shared" si="164"/>
        <v>94.255884537500009</v>
      </c>
      <c r="BZ238" s="46">
        <f t="shared" si="196"/>
        <v>108620.48134101502</v>
      </c>
      <c r="CA238" s="46">
        <f t="shared" si="196"/>
        <v>68873.238778811938</v>
      </c>
      <c r="CB238" s="46">
        <f t="shared" si="196"/>
        <v>92795.560806554786</v>
      </c>
      <c r="CC238" s="46">
        <f t="shared" si="196"/>
        <v>102427.75023351503</v>
      </c>
      <c r="CD238" s="46">
        <f t="shared" si="196"/>
        <v>108620.48134101502</v>
      </c>
    </row>
    <row r="239" spans="1:82" s="54" customFormat="1" ht="15" customHeight="1" x14ac:dyDescent="0.35">
      <c r="A239" s="39">
        <v>236</v>
      </c>
      <c r="B239" s="40" t="s">
        <v>125</v>
      </c>
      <c r="C239" s="40" t="s">
        <v>361</v>
      </c>
      <c r="D239" s="41">
        <v>209.9</v>
      </c>
      <c r="E239" s="41">
        <f t="shared" si="165"/>
        <v>1007.5200000000001</v>
      </c>
      <c r="F239" s="41">
        <v>58.2</v>
      </c>
      <c r="G239" s="42" t="s">
        <v>118</v>
      </c>
      <c r="H239" s="43">
        <v>6</v>
      </c>
      <c r="I239" s="44">
        <v>20.5</v>
      </c>
      <c r="J239" s="41">
        <f t="shared" si="166"/>
        <v>954.50000000000011</v>
      </c>
      <c r="K239" s="42" t="s">
        <v>120</v>
      </c>
      <c r="L239" s="44">
        <v>238.6</v>
      </c>
      <c r="M239" s="44">
        <v>155.1</v>
      </c>
      <c r="N239" s="41">
        <v>220.39500000000001</v>
      </c>
      <c r="O239" s="45" t="s">
        <v>69</v>
      </c>
      <c r="P239" s="45" t="s">
        <v>120</v>
      </c>
      <c r="Q239" s="45" t="s">
        <v>122</v>
      </c>
      <c r="R239" s="45" t="s">
        <v>864</v>
      </c>
      <c r="S239" s="46">
        <f t="shared" si="167"/>
        <v>96692.421609595011</v>
      </c>
      <c r="T239" s="46">
        <f t="shared" si="150"/>
        <v>95.970721781795902</v>
      </c>
      <c r="U239" s="47">
        <f t="shared" si="168"/>
        <v>60204.440704748857</v>
      </c>
      <c r="V239" s="47">
        <f t="shared" si="151"/>
        <v>36487.980904846154</v>
      </c>
      <c r="W239" s="47">
        <f t="shared" si="169"/>
        <v>82753.475658343625</v>
      </c>
      <c r="X239" s="47">
        <f t="shared" si="152"/>
        <v>13938.945951251386</v>
      </c>
      <c r="Y239" s="48">
        <f t="shared" si="170"/>
        <v>92272.067297095011</v>
      </c>
      <c r="Z239" s="47">
        <f t="shared" si="153"/>
        <v>4420.3543124999997</v>
      </c>
      <c r="AA239" s="48">
        <f t="shared" si="171"/>
        <v>96692.421609595011</v>
      </c>
      <c r="AB239" s="47">
        <f t="shared" si="154"/>
        <v>0</v>
      </c>
      <c r="AC239" s="47">
        <f t="shared" si="172"/>
        <v>54847.281168597539</v>
      </c>
      <c r="AD239" s="47">
        <f t="shared" si="173"/>
        <v>41845.140440997471</v>
      </c>
      <c r="AE239" s="47">
        <f t="shared" si="149"/>
        <v>41.532813682108014</v>
      </c>
      <c r="AF239" s="49">
        <f t="shared" si="174"/>
        <v>0.56723453871130392</v>
      </c>
      <c r="AG239" s="47">
        <f>IF(ISBLANK($D239),"",S239*_xlfn.XLOOKUP(Q239,DATA!$B$24:$B$25,DATA!$C$24:$C$25,"error",0,1)/1000)</f>
        <v>12.953548461403996</v>
      </c>
      <c r="AH239" s="47">
        <f>IF(ISBLANK($D239),"",V239*_xlfn.XLOOKUP(Q239,DATA!$B$24:$B$25,DATA!$C$24:$C$25,"error",0,1)/1000)</f>
        <v>4.8881682870460486</v>
      </c>
      <c r="AI239" s="47">
        <f>IF(ISBLANK($D239),"",X239*_xlfn.XLOOKUP(Q239,DATA!$B$24:$B$25,DATA!$C$24:$C$25,"error",0,1)/1000)</f>
        <v>1.8673522585818514</v>
      </c>
      <c r="AJ239" s="47">
        <f>IF(ISBLANK($D239),"",Z239*_xlfn.XLOOKUP(Q239,DATA!$B$24:$B$25,DATA!$C$24:$C$25,"error",0,1)/1000)</f>
        <v>0.59217954055111732</v>
      </c>
      <c r="AK239" s="47">
        <f>IF(ISBLANK($D239),"",AB239*_xlfn.XLOOKUP(Q239,DATA!$B$24:$B$25,DATA!$C$24:$C$25,"error",0,1)/1000)</f>
        <v>0</v>
      </c>
      <c r="AL239" s="47">
        <f t="shared" si="155"/>
        <v>7.3477000861790174</v>
      </c>
      <c r="AM239" s="47">
        <f t="shared" si="156"/>
        <v>5.6058483752249781</v>
      </c>
      <c r="AN239" s="47">
        <f t="shared" si="175"/>
        <v>1.3129879231790627</v>
      </c>
      <c r="AO239" s="47">
        <f t="shared" si="176"/>
        <v>0.4954708701234678</v>
      </c>
      <c r="AP239" s="47">
        <f t="shared" si="177"/>
        <v>0.18927716765367103</v>
      </c>
      <c r="AQ239" s="47">
        <f t="shared" si="178"/>
        <v>6.0024061160849615E-2</v>
      </c>
      <c r="AR239" s="47">
        <f t="shared" si="179"/>
        <v>0</v>
      </c>
      <c r="AS239" s="47">
        <f t="shared" si="180"/>
        <v>0.74477209893798857</v>
      </c>
      <c r="AT239" s="47">
        <f t="shared" si="181"/>
        <v>0.56821582424107409</v>
      </c>
      <c r="AU239" s="47">
        <f t="shared" si="182"/>
        <v>7.1408734678994654E-2</v>
      </c>
      <c r="AV239" s="47">
        <f t="shared" si="183"/>
        <v>2.6946895155098963E-2</v>
      </c>
      <c r="AW239" s="47">
        <f t="shared" si="184"/>
        <v>1.0294110712798456E-2</v>
      </c>
      <c r="AX239" s="47">
        <f t="shared" si="185"/>
        <v>3.2644948077000012E-3</v>
      </c>
      <c r="AY239" s="47">
        <f t="shared" si="186"/>
        <v>0</v>
      </c>
      <c r="AZ239" s="47">
        <f t="shared" si="187"/>
        <v>4.0505500675597425E-2</v>
      </c>
      <c r="BA239" s="47">
        <f t="shared" si="188"/>
        <v>3.0903234003397229E-2</v>
      </c>
      <c r="BB239" s="23">
        <f>IF(V239&gt;0,J239*DATA!$C$4,0)</f>
        <v>62042.500000000007</v>
      </c>
      <c r="BC239" s="23">
        <f>IF(X239&gt;0,N239*_xlfn.XLOOKUP(Burgas!O239,DATA!$B$5:$B$6,DATA!$C$5:$C$6,"error",0,1),0)</f>
        <v>10578.960000000001</v>
      </c>
      <c r="BD239" s="23">
        <f>IF(Z239&gt;0,(L239-M239)*DATA!$C$7,"0,00 ")</f>
        <v>12525</v>
      </c>
      <c r="BE239" s="23">
        <f>IF(G239="basement",D239*DATA!$C$8,IF(G239="ground",0,"error"))</f>
        <v>0</v>
      </c>
      <c r="BF239" s="23">
        <f t="shared" si="189"/>
        <v>85146.46</v>
      </c>
      <c r="BG239" s="23">
        <v>1.48</v>
      </c>
      <c r="BH239" s="23">
        <v>1.7124266554903607</v>
      </c>
      <c r="BI239" s="23">
        <f t="shared" si="190"/>
        <v>0.56999999999999995</v>
      </c>
      <c r="BJ239" s="23">
        <v>2.33</v>
      </c>
      <c r="BK239" s="23">
        <f t="shared" si="191"/>
        <v>0.21630769230769231</v>
      </c>
      <c r="BL239" s="23">
        <f t="shared" si="192"/>
        <v>0.23928112965340181</v>
      </c>
      <c r="BM239" s="5">
        <v>1.1000000000000001</v>
      </c>
      <c r="BN239" s="5">
        <f t="shared" si="193"/>
        <v>0.56999999999999995</v>
      </c>
      <c r="BO239" s="50"/>
      <c r="BP239" s="48">
        <f t="shared" si="157"/>
        <v>4302.95</v>
      </c>
      <c r="BQ239" s="51">
        <f t="shared" si="158"/>
        <v>6</v>
      </c>
      <c r="BR239" s="47">
        <f t="shared" si="194"/>
        <v>1376.944</v>
      </c>
      <c r="BS239" s="46">
        <f t="shared" si="159"/>
        <v>20.5</v>
      </c>
      <c r="BT239" s="46">
        <f t="shared" si="195"/>
        <v>3442.36</v>
      </c>
      <c r="BU239" s="46">
        <f t="shared" si="160"/>
        <v>83.905259987500003</v>
      </c>
      <c r="BV239" s="46">
        <f t="shared" si="161"/>
        <v>52.242659410576927</v>
      </c>
      <c r="BW239" s="46">
        <f t="shared" si="162"/>
        <v>71.809680369961484</v>
      </c>
      <c r="BX239" s="46">
        <f t="shared" si="163"/>
        <v>80.069478737500006</v>
      </c>
      <c r="BY239" s="46">
        <f t="shared" si="164"/>
        <v>83.905259987500003</v>
      </c>
      <c r="BZ239" s="46">
        <f t="shared" si="196"/>
        <v>96692.421609595011</v>
      </c>
      <c r="CA239" s="46">
        <f t="shared" si="196"/>
        <v>60204.440704748857</v>
      </c>
      <c r="CB239" s="46">
        <f t="shared" si="196"/>
        <v>82753.475658343625</v>
      </c>
      <c r="CC239" s="46">
        <f t="shared" si="196"/>
        <v>92272.067297095011</v>
      </c>
      <c r="CD239" s="46">
        <f t="shared" si="196"/>
        <v>96692.421609595011</v>
      </c>
    </row>
    <row r="240" spans="1:82" s="54" customFormat="1" ht="15" customHeight="1" x14ac:dyDescent="0.35">
      <c r="A240" s="39">
        <v>237</v>
      </c>
      <c r="B240" s="40" t="s">
        <v>125</v>
      </c>
      <c r="C240" s="40" t="s">
        <v>362</v>
      </c>
      <c r="D240" s="41">
        <v>180.6</v>
      </c>
      <c r="E240" s="41">
        <f t="shared" si="165"/>
        <v>866.87999999999988</v>
      </c>
      <c r="F240" s="41">
        <v>55.4</v>
      </c>
      <c r="G240" s="42" t="s">
        <v>118</v>
      </c>
      <c r="H240" s="43">
        <v>6</v>
      </c>
      <c r="I240" s="44">
        <v>20.5</v>
      </c>
      <c r="J240" s="41">
        <f t="shared" si="166"/>
        <v>908.56000000000006</v>
      </c>
      <c r="K240" s="42" t="s">
        <v>121</v>
      </c>
      <c r="L240" s="44">
        <v>227.14</v>
      </c>
      <c r="M240" s="44">
        <v>102.21299999999999</v>
      </c>
      <c r="N240" s="41">
        <v>189.63</v>
      </c>
      <c r="O240" s="45" t="s">
        <v>69</v>
      </c>
      <c r="P240" s="45" t="s">
        <v>121</v>
      </c>
      <c r="Q240" s="45" t="s">
        <v>122</v>
      </c>
      <c r="R240" s="45" t="s">
        <v>864</v>
      </c>
      <c r="S240" s="46">
        <f t="shared" si="167"/>
        <v>44730.985095404998</v>
      </c>
      <c r="T240" s="46">
        <f t="shared" si="150"/>
        <v>51.599973578125002</v>
      </c>
      <c r="U240" s="47">
        <f t="shared" si="168"/>
        <v>44730.985095404998</v>
      </c>
      <c r="V240" s="47">
        <f t="shared" si="151"/>
        <v>0</v>
      </c>
      <c r="W240" s="47">
        <f t="shared" si="169"/>
        <v>44160.488098050206</v>
      </c>
      <c r="X240" s="47">
        <f t="shared" si="152"/>
        <v>570.49699735479226</v>
      </c>
      <c r="Y240" s="48">
        <f t="shared" si="170"/>
        <v>38117.552721780012</v>
      </c>
      <c r="Z240" s="47">
        <f t="shared" si="153"/>
        <v>6613.4323736249862</v>
      </c>
      <c r="AA240" s="48">
        <f t="shared" si="171"/>
        <v>44730.985095404998</v>
      </c>
      <c r="AB240" s="47">
        <f t="shared" si="154"/>
        <v>0</v>
      </c>
      <c r="AC240" s="47">
        <f t="shared" si="172"/>
        <v>7183.9293709797785</v>
      </c>
      <c r="AD240" s="47">
        <f t="shared" si="173"/>
        <v>37547.05572442522</v>
      </c>
      <c r="AE240" s="47">
        <f t="shared" si="149"/>
        <v>43.31286420776258</v>
      </c>
      <c r="AF240" s="49">
        <f t="shared" si="174"/>
        <v>0.16060297701151571</v>
      </c>
      <c r="AG240" s="47">
        <f>IF(ISBLANK($D240),"",S240*_xlfn.XLOOKUP(Q240,DATA!$B$24:$B$25,DATA!$C$24:$C$25,"error",0,1)/1000)</f>
        <v>5.9924549774867861</v>
      </c>
      <c r="AH240" s="47">
        <f>IF(ISBLANK($D240),"",V240*_xlfn.XLOOKUP(Q240,DATA!$B$24:$B$25,DATA!$C$24:$C$25,"error",0,1)/1000)</f>
        <v>0</v>
      </c>
      <c r="AI240" s="47">
        <f>IF(ISBLANK($D240),"",X240*_xlfn.XLOOKUP(Q240,DATA!$B$24:$B$25,DATA!$C$24:$C$25,"error",0,1)/1000)</f>
        <v>7.6427504651382594E-2</v>
      </c>
      <c r="AJ240" s="47">
        <f>IF(ISBLANK($D240),"",Z240*_xlfn.XLOOKUP(Q240,DATA!$B$24:$B$25,DATA!$C$24:$C$25,"error",0,1)/1000)</f>
        <v>0.88597860434047038</v>
      </c>
      <c r="AK240" s="47">
        <f>IF(ISBLANK($D240),"",AB240*_xlfn.XLOOKUP(Q240,DATA!$B$24:$B$25,DATA!$C$24:$C$25,"error",0,1)/1000)</f>
        <v>0</v>
      </c>
      <c r="AL240" s="47">
        <f t="shared" si="155"/>
        <v>0.96240610899185297</v>
      </c>
      <c r="AM240" s="47">
        <f t="shared" si="156"/>
        <v>5.0300488684949336</v>
      </c>
      <c r="AN240" s="47">
        <f t="shared" si="175"/>
        <v>0.60740275447131198</v>
      </c>
      <c r="AO240" s="47">
        <f t="shared" si="176"/>
        <v>0</v>
      </c>
      <c r="AP240" s="47">
        <f t="shared" si="177"/>
        <v>7.7467877551060252E-3</v>
      </c>
      <c r="AQ240" s="47">
        <f t="shared" si="178"/>
        <v>8.9803902857981371E-2</v>
      </c>
      <c r="AR240" s="47">
        <f t="shared" si="179"/>
        <v>0</v>
      </c>
      <c r="AS240" s="47">
        <f t="shared" si="180"/>
        <v>9.7550690613087396E-2</v>
      </c>
      <c r="AT240" s="47">
        <f t="shared" si="181"/>
        <v>0.50985206385822457</v>
      </c>
      <c r="AU240" s="47">
        <f t="shared" si="182"/>
        <v>3.3034471507029393E-2</v>
      </c>
      <c r="AV240" s="47">
        <f t="shared" si="183"/>
        <v>0</v>
      </c>
      <c r="AW240" s="47">
        <f t="shared" si="184"/>
        <v>4.213201825036193E-4</v>
      </c>
      <c r="AX240" s="47">
        <f t="shared" si="185"/>
        <v>4.884114285527391E-3</v>
      </c>
      <c r="AY240" s="47">
        <f t="shared" si="186"/>
        <v>0</v>
      </c>
      <c r="AZ240" s="47">
        <f t="shared" si="187"/>
        <v>5.305434468031011E-3</v>
      </c>
      <c r="BA240" s="47">
        <f t="shared" si="188"/>
        <v>2.7729037038998382E-2</v>
      </c>
      <c r="BB240" s="23">
        <f>IF(V240&gt;0,J240*DATA!$C$4,0)</f>
        <v>0</v>
      </c>
      <c r="BC240" s="23">
        <f>IF(X240&gt;0,N240*_xlfn.XLOOKUP(Burgas!O240,DATA!$B$5:$B$6,DATA!$C$5:$C$6,"error",0,1),0)</f>
        <v>9102.24</v>
      </c>
      <c r="BD240" s="23">
        <f>IF(Z240&gt;0,(L240-M240)*DATA!$C$7,"0,00 ")</f>
        <v>18739.05</v>
      </c>
      <c r="BE240" s="23">
        <f>IF(G240="basement",D240*DATA!$C$8,IF(G240="ground",0,"error"))</f>
        <v>0</v>
      </c>
      <c r="BF240" s="23">
        <f t="shared" si="189"/>
        <v>27841.29</v>
      </c>
      <c r="BG240" s="23">
        <v>0.25</v>
      </c>
      <c r="BH240" s="23">
        <v>2.0625</v>
      </c>
      <c r="BI240" s="23">
        <f t="shared" si="190"/>
        <v>0.56999999999999995</v>
      </c>
      <c r="BJ240" s="23">
        <v>0.22</v>
      </c>
      <c r="BK240" s="23">
        <f t="shared" si="191"/>
        <v>0.25</v>
      </c>
      <c r="BL240" s="23">
        <f t="shared" si="192"/>
        <v>0.12054794520547943</v>
      </c>
      <c r="BM240" s="5">
        <v>1.1000000000000001</v>
      </c>
      <c r="BN240" s="5">
        <f t="shared" si="193"/>
        <v>0.56999999999999995</v>
      </c>
      <c r="BO240" s="50"/>
      <c r="BP240" s="48">
        <f t="shared" si="157"/>
        <v>3702.2999999999997</v>
      </c>
      <c r="BQ240" s="51">
        <f t="shared" si="158"/>
        <v>6</v>
      </c>
      <c r="BR240" s="47">
        <f t="shared" si="194"/>
        <v>1184.7359999999999</v>
      </c>
      <c r="BS240" s="46">
        <f t="shared" si="159"/>
        <v>20.5</v>
      </c>
      <c r="BT240" s="46">
        <f t="shared" si="195"/>
        <v>2961.84</v>
      </c>
      <c r="BU240" s="46">
        <f t="shared" si="160"/>
        <v>38.815502512499997</v>
      </c>
      <c r="BV240" s="46">
        <f t="shared" si="161"/>
        <v>38.815502512499997</v>
      </c>
      <c r="BW240" s="46">
        <f t="shared" si="162"/>
        <v>38.32045131729452</v>
      </c>
      <c r="BX240" s="46">
        <f t="shared" si="163"/>
        <v>33.076668450000007</v>
      </c>
      <c r="BY240" s="46">
        <f t="shared" si="164"/>
        <v>38.815502512499997</v>
      </c>
      <c r="BZ240" s="46">
        <f t="shared" si="196"/>
        <v>44730.985095404998</v>
      </c>
      <c r="CA240" s="46">
        <f t="shared" si="196"/>
        <v>44730.985095404998</v>
      </c>
      <c r="CB240" s="46">
        <f t="shared" si="196"/>
        <v>44160.488098050206</v>
      </c>
      <c r="CC240" s="46">
        <f t="shared" si="196"/>
        <v>38117.552721780012</v>
      </c>
      <c r="CD240" s="46">
        <f t="shared" si="196"/>
        <v>44730.985095404998</v>
      </c>
    </row>
    <row r="241" spans="1:82" s="54" customFormat="1" ht="15" customHeight="1" x14ac:dyDescent="0.35">
      <c r="A241" s="39">
        <v>238</v>
      </c>
      <c r="B241" s="40" t="s">
        <v>125</v>
      </c>
      <c r="C241" s="40" t="s">
        <v>363</v>
      </c>
      <c r="D241" s="41">
        <v>149.1</v>
      </c>
      <c r="E241" s="41">
        <f t="shared" si="165"/>
        <v>596.4</v>
      </c>
      <c r="F241" s="41">
        <v>49.4</v>
      </c>
      <c r="G241" s="42" t="s">
        <v>118</v>
      </c>
      <c r="H241" s="43">
        <v>5</v>
      </c>
      <c r="I241" s="44">
        <v>17.5</v>
      </c>
      <c r="J241" s="41">
        <f t="shared" si="166"/>
        <v>691.6</v>
      </c>
      <c r="K241" s="42" t="s">
        <v>120</v>
      </c>
      <c r="L241" s="44">
        <v>172.9</v>
      </c>
      <c r="M241" s="44">
        <v>172.9</v>
      </c>
      <c r="N241" s="41">
        <v>156.55500000000001</v>
      </c>
      <c r="O241" s="45" t="s">
        <v>69</v>
      </c>
      <c r="P241" s="45" t="s">
        <v>120</v>
      </c>
      <c r="Q241" s="45" t="s">
        <v>122</v>
      </c>
      <c r="R241" s="45" t="s">
        <v>864</v>
      </c>
      <c r="S241" s="46">
        <f t="shared" si="167"/>
        <v>63812.410610655003</v>
      </c>
      <c r="T241" s="46">
        <f t="shared" si="150"/>
        <v>106.99599364630282</v>
      </c>
      <c r="U241" s="47">
        <f t="shared" si="168"/>
        <v>37374.393225855005</v>
      </c>
      <c r="V241" s="47">
        <f t="shared" si="151"/>
        <v>26438.017384799998</v>
      </c>
      <c r="W241" s="47">
        <f t="shared" si="169"/>
        <v>53911.044048808501</v>
      </c>
      <c r="X241" s="47">
        <f t="shared" si="152"/>
        <v>9901.366561846502</v>
      </c>
      <c r="Y241" s="48">
        <f t="shared" si="170"/>
        <v>63812.410610655003</v>
      </c>
      <c r="Z241" s="47">
        <f t="shared" si="153"/>
        <v>0</v>
      </c>
      <c r="AA241" s="48">
        <f t="shared" si="171"/>
        <v>63812.410610655003</v>
      </c>
      <c r="AB241" s="47">
        <f t="shared" si="154"/>
        <v>0</v>
      </c>
      <c r="AC241" s="47">
        <f t="shared" si="172"/>
        <v>36339.3839466465</v>
      </c>
      <c r="AD241" s="47">
        <f t="shared" si="173"/>
        <v>27473.026664008503</v>
      </c>
      <c r="AE241" s="47">
        <f t="shared" si="149"/>
        <v>46.064766371576965</v>
      </c>
      <c r="AF241" s="49">
        <f t="shared" si="174"/>
        <v>0.56947204468371515</v>
      </c>
      <c r="AG241" s="47">
        <f>IF(ISBLANK($D241),"",S241*_xlfn.XLOOKUP(Q241,DATA!$B$24:$B$25,DATA!$C$24:$C$25,"error",0,1)/1000)</f>
        <v>8.548727392738142</v>
      </c>
      <c r="AH241" s="47">
        <f>IF(ISBLANK($D241),"",V241*_xlfn.XLOOKUP(Q241,DATA!$B$24:$B$25,DATA!$C$24:$C$25,"error",0,1)/1000)</f>
        <v>3.5418095205039775</v>
      </c>
      <c r="AI241" s="47">
        <f>IF(ISBLANK($D241),"",X241*_xlfn.XLOOKUP(Q241,DATA!$B$24:$B$25,DATA!$C$24:$C$25,"error",0,1)/1000)</f>
        <v>1.3264517472822961</v>
      </c>
      <c r="AJ241" s="47">
        <f>IF(ISBLANK($D241),"",Z241*_xlfn.XLOOKUP(Q241,DATA!$B$24:$B$25,DATA!$C$24:$C$25,"error",0,1)/1000)</f>
        <v>0</v>
      </c>
      <c r="AK241" s="47">
        <f>IF(ISBLANK($D241),"",AB241*_xlfn.XLOOKUP(Q241,DATA!$B$24:$B$25,DATA!$C$24:$C$25,"error",0,1)/1000)</f>
        <v>0</v>
      </c>
      <c r="AL241" s="47">
        <f t="shared" si="155"/>
        <v>4.8682612677862735</v>
      </c>
      <c r="AM241" s="47">
        <f t="shared" si="156"/>
        <v>3.6804661249518684</v>
      </c>
      <c r="AN241" s="47">
        <f t="shared" si="175"/>
        <v>0.86650973350345084</v>
      </c>
      <c r="AO241" s="47">
        <f t="shared" si="176"/>
        <v>0.35900225644566819</v>
      </c>
      <c r="AP241" s="47">
        <f t="shared" si="177"/>
        <v>0.13445081323088301</v>
      </c>
      <c r="AQ241" s="47">
        <f t="shared" si="178"/>
        <v>0</v>
      </c>
      <c r="AR241" s="47">
        <f t="shared" si="179"/>
        <v>0</v>
      </c>
      <c r="AS241" s="47">
        <f t="shared" si="180"/>
        <v>0.49345306967655117</v>
      </c>
      <c r="AT241" s="47">
        <f t="shared" si="181"/>
        <v>0.37305666382689967</v>
      </c>
      <c r="AU241" s="47">
        <f t="shared" si="182"/>
        <v>4.7126376841834607E-2</v>
      </c>
      <c r="AV241" s="47">
        <f t="shared" si="183"/>
        <v>1.9524853524637446E-2</v>
      </c>
      <c r="AW241" s="47">
        <f t="shared" si="184"/>
        <v>7.3123006540173853E-3</v>
      </c>
      <c r="AX241" s="47">
        <f t="shared" si="185"/>
        <v>0</v>
      </c>
      <c r="AY241" s="47">
        <f t="shared" si="186"/>
        <v>0</v>
      </c>
      <c r="AZ241" s="47">
        <f t="shared" si="187"/>
        <v>2.6837154178654832E-2</v>
      </c>
      <c r="BA241" s="47">
        <f t="shared" si="188"/>
        <v>2.0289222663179774E-2</v>
      </c>
      <c r="BB241" s="23">
        <f>IF(V241&gt;0,J241*DATA!$C$4,0)</f>
        <v>44954</v>
      </c>
      <c r="BC241" s="23">
        <f>IF(X241&gt;0,N241*_xlfn.XLOOKUP(Burgas!O241,DATA!$B$5:$B$6,DATA!$C$5:$C$6,"error",0,1),0)</f>
        <v>7514.64</v>
      </c>
      <c r="BD241" s="23" t="str">
        <f>IF(Z241&gt;0,(L241-M241)*DATA!$C$7,"0,00 ")</f>
        <v xml:space="preserve">0,00 </v>
      </c>
      <c r="BE241" s="23">
        <f>IF(G241="basement",D241*DATA!$C$8,IF(G241="ground",0,"error"))</f>
        <v>0</v>
      </c>
      <c r="BF241" s="23">
        <f t="shared" si="189"/>
        <v>52468.639999999999</v>
      </c>
      <c r="BG241" s="23">
        <v>1.48</v>
      </c>
      <c r="BH241" s="23">
        <v>1.1000000000000001</v>
      </c>
      <c r="BI241" s="23">
        <f t="shared" si="190"/>
        <v>0.56999999999999995</v>
      </c>
      <c r="BJ241" s="23">
        <v>2.33</v>
      </c>
      <c r="BK241" s="23">
        <f t="shared" si="191"/>
        <v>0.21630769230769231</v>
      </c>
      <c r="BL241" s="23">
        <f t="shared" si="192"/>
        <v>0.23928112965340181</v>
      </c>
      <c r="BM241" s="5">
        <v>1.1000000000000001</v>
      </c>
      <c r="BN241" s="5">
        <f t="shared" si="193"/>
        <v>0.56999999999999995</v>
      </c>
      <c r="BO241" s="50"/>
      <c r="BP241" s="48">
        <f t="shared" si="157"/>
        <v>2609.25</v>
      </c>
      <c r="BQ241" s="51">
        <f t="shared" si="158"/>
        <v>5</v>
      </c>
      <c r="BR241" s="47">
        <f t="shared" si="194"/>
        <v>834.96</v>
      </c>
      <c r="BS241" s="46">
        <f t="shared" si="159"/>
        <v>17.5</v>
      </c>
      <c r="BT241" s="46">
        <f t="shared" si="195"/>
        <v>2087.4</v>
      </c>
      <c r="BU241" s="46">
        <f t="shared" si="160"/>
        <v>55.373490637499998</v>
      </c>
      <c r="BV241" s="46">
        <f t="shared" si="161"/>
        <v>32.431788637499999</v>
      </c>
      <c r="BW241" s="46">
        <f t="shared" si="162"/>
        <v>46.781537702888315</v>
      </c>
      <c r="BX241" s="46">
        <f t="shared" si="163"/>
        <v>55.373490637499998</v>
      </c>
      <c r="BY241" s="46">
        <f t="shared" si="164"/>
        <v>55.373490637499998</v>
      </c>
      <c r="BZ241" s="46">
        <f t="shared" si="196"/>
        <v>63812.410610655003</v>
      </c>
      <c r="CA241" s="46">
        <f t="shared" si="196"/>
        <v>37374.393225855005</v>
      </c>
      <c r="CB241" s="46">
        <f t="shared" si="196"/>
        <v>53911.044048808501</v>
      </c>
      <c r="CC241" s="46">
        <f t="shared" si="196"/>
        <v>63812.410610655003</v>
      </c>
      <c r="CD241" s="46">
        <f t="shared" si="196"/>
        <v>63812.410610655003</v>
      </c>
    </row>
    <row r="242" spans="1:82" s="54" customFormat="1" ht="15" customHeight="1" x14ac:dyDescent="0.35">
      <c r="A242" s="39">
        <v>239</v>
      </c>
      <c r="B242" s="40" t="s">
        <v>125</v>
      </c>
      <c r="C242" s="40" t="s">
        <v>364</v>
      </c>
      <c r="D242" s="41">
        <v>365.1</v>
      </c>
      <c r="E242" s="41">
        <f t="shared" si="165"/>
        <v>2336.6400000000003</v>
      </c>
      <c r="F242" s="41">
        <v>77</v>
      </c>
      <c r="G242" s="42" t="s">
        <v>118</v>
      </c>
      <c r="H242" s="43">
        <v>8</v>
      </c>
      <c r="I242" s="44">
        <v>25.5</v>
      </c>
      <c r="J242" s="41">
        <f t="shared" si="166"/>
        <v>1570.8</v>
      </c>
      <c r="K242" s="42" t="s">
        <v>121</v>
      </c>
      <c r="L242" s="44">
        <v>392.7</v>
      </c>
      <c r="M242" s="44">
        <v>392.7</v>
      </c>
      <c r="N242" s="41">
        <v>383.35500000000002</v>
      </c>
      <c r="O242" s="45" t="s">
        <v>69</v>
      </c>
      <c r="P242" s="45" t="s">
        <v>121</v>
      </c>
      <c r="Q242" s="45" t="s">
        <v>122</v>
      </c>
      <c r="R242" s="45" t="s">
        <v>864</v>
      </c>
      <c r="S242" s="46">
        <f t="shared" si="167"/>
        <v>82848.352986630009</v>
      </c>
      <c r="T242" s="46">
        <f t="shared" si="150"/>
        <v>35.456190507151291</v>
      </c>
      <c r="U242" s="47">
        <f t="shared" si="168"/>
        <v>82848.352986630009</v>
      </c>
      <c r="V242" s="47">
        <f t="shared" si="151"/>
        <v>0</v>
      </c>
      <c r="W242" s="47">
        <f t="shared" si="169"/>
        <v>81695.039289319742</v>
      </c>
      <c r="X242" s="47">
        <f t="shared" si="152"/>
        <v>1153.3136973102664</v>
      </c>
      <c r="Y242" s="48">
        <f t="shared" si="170"/>
        <v>82848.352986630009</v>
      </c>
      <c r="Z242" s="47">
        <f t="shared" si="153"/>
        <v>0</v>
      </c>
      <c r="AA242" s="48">
        <f t="shared" si="171"/>
        <v>82848.352986630009</v>
      </c>
      <c r="AB242" s="47">
        <f t="shared" si="154"/>
        <v>0</v>
      </c>
      <c r="AC242" s="47">
        <f t="shared" si="172"/>
        <v>1153.3136973102664</v>
      </c>
      <c r="AD242" s="47">
        <f t="shared" si="173"/>
        <v>81695.039289319742</v>
      </c>
      <c r="AE242" s="47">
        <f t="shared" si="149"/>
        <v>34.962612678598212</v>
      </c>
      <c r="AF242" s="49">
        <f t="shared" si="174"/>
        <v>1.3920780024394563E-2</v>
      </c>
      <c r="AG242" s="47">
        <f>IF(ISBLANK($D242),"",S242*_xlfn.XLOOKUP(Q242,DATA!$B$24:$B$25,DATA!$C$24:$C$25,"error",0,1)/1000)</f>
        <v>11.09890658952451</v>
      </c>
      <c r="AH242" s="47">
        <f>IF(ISBLANK($D242),"",V242*_xlfn.XLOOKUP(Q242,DATA!$B$24:$B$25,DATA!$C$24:$C$25,"error",0,1)/1000)</f>
        <v>0</v>
      </c>
      <c r="AI242" s="47">
        <f>IF(ISBLANK($D242),"",X242*_xlfn.XLOOKUP(Q242,DATA!$B$24:$B$25,DATA!$C$24:$C$25,"error",0,1)/1000)</f>
        <v>0.15450543714407372</v>
      </c>
      <c r="AJ242" s="47">
        <f>IF(ISBLANK($D242),"",Z242*_xlfn.XLOOKUP(Q242,DATA!$B$24:$B$25,DATA!$C$24:$C$25,"error",0,1)/1000)</f>
        <v>0</v>
      </c>
      <c r="AK242" s="47">
        <f>IF(ISBLANK($D242),"",AB242*_xlfn.XLOOKUP(Q242,DATA!$B$24:$B$25,DATA!$C$24:$C$25,"error",0,1)/1000)</f>
        <v>0</v>
      </c>
      <c r="AL242" s="47">
        <f t="shared" si="155"/>
        <v>0.15450543714407372</v>
      </c>
      <c r="AM242" s="47">
        <f t="shared" si="156"/>
        <v>10.944401152380436</v>
      </c>
      <c r="AN242" s="47">
        <f t="shared" si="175"/>
        <v>1.1249990962676111</v>
      </c>
      <c r="AO242" s="47">
        <f t="shared" si="176"/>
        <v>0</v>
      </c>
      <c r="AP242" s="47">
        <f t="shared" si="177"/>
        <v>1.5660864946784068E-2</v>
      </c>
      <c r="AQ242" s="47">
        <f t="shared" si="178"/>
        <v>0</v>
      </c>
      <c r="AR242" s="47">
        <f t="shared" si="179"/>
        <v>0</v>
      </c>
      <c r="AS242" s="47">
        <f t="shared" si="180"/>
        <v>1.5660864946784068E-2</v>
      </c>
      <c r="AT242" s="47">
        <f t="shared" si="181"/>
        <v>1.1093382313208271</v>
      </c>
      <c r="AU242" s="47">
        <f t="shared" si="182"/>
        <v>6.1184692228526093E-2</v>
      </c>
      <c r="AV242" s="47">
        <f t="shared" si="183"/>
        <v>0</v>
      </c>
      <c r="AW242" s="47">
        <f t="shared" si="184"/>
        <v>8.5173864137359366E-4</v>
      </c>
      <c r="AX242" s="47">
        <f t="shared" si="185"/>
        <v>0</v>
      </c>
      <c r="AY242" s="47">
        <f t="shared" si="186"/>
        <v>0</v>
      </c>
      <c r="AZ242" s="47">
        <f t="shared" si="187"/>
        <v>8.5173864137359366E-4</v>
      </c>
      <c r="BA242" s="47">
        <f t="shared" si="188"/>
        <v>6.0332953587152502E-2</v>
      </c>
      <c r="BB242" s="23">
        <f>IF(V242&gt;0,J242*DATA!$C$4,0)</f>
        <v>0</v>
      </c>
      <c r="BC242" s="23">
        <f>IF(X242&gt;0,N242*_xlfn.XLOOKUP(Burgas!O242,DATA!$B$5:$B$6,DATA!$C$5:$C$6,"error",0,1),0)</f>
        <v>18401.04</v>
      </c>
      <c r="BD242" s="23" t="str">
        <f>IF(Z242&gt;0,(L242-M242)*DATA!$C$7,"0,00 ")</f>
        <v xml:space="preserve">0,00 </v>
      </c>
      <c r="BE242" s="23">
        <f>IF(G242="basement",D242*DATA!$C$8,IF(G242="ground",0,"error"))</f>
        <v>0</v>
      </c>
      <c r="BF242" s="23">
        <f t="shared" si="189"/>
        <v>18401.04</v>
      </c>
      <c r="BG242" s="23">
        <v>0.25</v>
      </c>
      <c r="BH242" s="23">
        <v>1.1000000000000001</v>
      </c>
      <c r="BI242" s="23">
        <f t="shared" si="190"/>
        <v>0.56999999999999995</v>
      </c>
      <c r="BJ242" s="23">
        <v>0.22</v>
      </c>
      <c r="BK242" s="23">
        <f t="shared" si="191"/>
        <v>0.25</v>
      </c>
      <c r="BL242" s="23">
        <f t="shared" si="192"/>
        <v>0.12054794520547943</v>
      </c>
      <c r="BM242" s="5">
        <v>1.1000000000000001</v>
      </c>
      <c r="BN242" s="5">
        <f t="shared" si="193"/>
        <v>0.56999999999999995</v>
      </c>
      <c r="BO242" s="50"/>
      <c r="BP242" s="48">
        <f t="shared" si="157"/>
        <v>9310.0500000000011</v>
      </c>
      <c r="BQ242" s="51">
        <f t="shared" si="158"/>
        <v>8</v>
      </c>
      <c r="BR242" s="47">
        <f t="shared" si="194"/>
        <v>2979.2160000000003</v>
      </c>
      <c r="BS242" s="46">
        <f t="shared" si="159"/>
        <v>25.5</v>
      </c>
      <c r="BT242" s="46">
        <f t="shared" si="195"/>
        <v>7448.0400000000009</v>
      </c>
      <c r="BU242" s="46">
        <f t="shared" si="160"/>
        <v>71.892010575</v>
      </c>
      <c r="BV242" s="46">
        <f t="shared" si="161"/>
        <v>71.892010575</v>
      </c>
      <c r="BW242" s="46">
        <f t="shared" si="162"/>
        <v>70.891217710273978</v>
      </c>
      <c r="BX242" s="46">
        <f t="shared" si="163"/>
        <v>71.892010575</v>
      </c>
      <c r="BY242" s="46">
        <f t="shared" si="164"/>
        <v>71.892010575</v>
      </c>
      <c r="BZ242" s="46">
        <f t="shared" si="196"/>
        <v>82848.352986630009</v>
      </c>
      <c r="CA242" s="46">
        <f t="shared" si="196"/>
        <v>82848.352986630009</v>
      </c>
      <c r="CB242" s="46">
        <f t="shared" si="196"/>
        <v>81695.039289319742</v>
      </c>
      <c r="CC242" s="46">
        <f t="shared" si="196"/>
        <v>82848.352986630009</v>
      </c>
      <c r="CD242" s="46">
        <f t="shared" si="196"/>
        <v>82848.352986630009</v>
      </c>
    </row>
    <row r="243" spans="1:82" s="54" customFormat="1" ht="15" customHeight="1" x14ac:dyDescent="0.35">
      <c r="A243" s="39">
        <v>240</v>
      </c>
      <c r="B243" s="40" t="s">
        <v>125</v>
      </c>
      <c r="C243" s="40" t="s">
        <v>365</v>
      </c>
      <c r="D243" s="41">
        <v>366.1</v>
      </c>
      <c r="E243" s="41">
        <f t="shared" si="165"/>
        <v>2050.1600000000003</v>
      </c>
      <c r="F243" s="41">
        <v>82.8</v>
      </c>
      <c r="G243" s="42" t="s">
        <v>118</v>
      </c>
      <c r="H243" s="43">
        <v>7</v>
      </c>
      <c r="I243" s="44">
        <v>22.25</v>
      </c>
      <c r="J243" s="41">
        <f t="shared" si="166"/>
        <v>1473.84</v>
      </c>
      <c r="K243" s="42" t="s">
        <v>121</v>
      </c>
      <c r="L243" s="44">
        <v>368.46</v>
      </c>
      <c r="M243" s="44">
        <v>368.46</v>
      </c>
      <c r="N243" s="41">
        <v>384.40500000000003</v>
      </c>
      <c r="O243" s="45" t="s">
        <v>69</v>
      </c>
      <c r="P243" s="45" t="s">
        <v>121</v>
      </c>
      <c r="Q243" s="45" t="s">
        <v>122</v>
      </c>
      <c r="R243" s="45" t="s">
        <v>864</v>
      </c>
      <c r="S243" s="46">
        <f t="shared" si="167"/>
        <v>74940.378195130004</v>
      </c>
      <c r="T243" s="46">
        <f t="shared" si="150"/>
        <v>36.553429095841295</v>
      </c>
      <c r="U243" s="47">
        <f t="shared" si="168"/>
        <v>74940.378195130004</v>
      </c>
      <c r="V243" s="47">
        <f t="shared" si="151"/>
        <v>0</v>
      </c>
      <c r="W243" s="47">
        <f t="shared" si="169"/>
        <v>73783.905599716993</v>
      </c>
      <c r="X243" s="47">
        <f t="shared" si="152"/>
        <v>1156.4725954130117</v>
      </c>
      <c r="Y243" s="48">
        <f t="shared" si="170"/>
        <v>74940.378195130004</v>
      </c>
      <c r="Z243" s="47">
        <f t="shared" si="153"/>
        <v>0</v>
      </c>
      <c r="AA243" s="48">
        <f t="shared" si="171"/>
        <v>74940.378195130004</v>
      </c>
      <c r="AB243" s="47">
        <f t="shared" si="154"/>
        <v>0</v>
      </c>
      <c r="AC243" s="47">
        <f t="shared" si="172"/>
        <v>1156.4725954130117</v>
      </c>
      <c r="AD243" s="47">
        <f t="shared" si="173"/>
        <v>73783.905599716993</v>
      </c>
      <c r="AE243" s="47">
        <f t="shared" si="149"/>
        <v>35.989340148923489</v>
      </c>
      <c r="AF243" s="49">
        <f t="shared" si="174"/>
        <v>1.54319023104178E-2</v>
      </c>
      <c r="AG243" s="47">
        <f>IF(ISBLANK($D243),"",S243*_xlfn.XLOOKUP(Q243,DATA!$B$24:$B$25,DATA!$C$24:$C$25,"error",0,1)/1000)</f>
        <v>10.03950262602825</v>
      </c>
      <c r="AH243" s="47">
        <f>IF(ISBLANK($D243),"",V243*_xlfn.XLOOKUP(Q243,DATA!$B$24:$B$25,DATA!$C$24:$C$25,"error",0,1)/1000)</f>
        <v>0</v>
      </c>
      <c r="AI243" s="47">
        <f>IF(ISBLANK($D243),"",X243*_xlfn.XLOOKUP(Q243,DATA!$B$24:$B$25,DATA!$C$24:$C$25,"error",0,1)/1000)</f>
        <v>0.15492862377005109</v>
      </c>
      <c r="AJ243" s="47">
        <f>IF(ISBLANK($D243),"",Z243*_xlfn.XLOOKUP(Q243,DATA!$B$24:$B$25,DATA!$C$24:$C$25,"error",0,1)/1000)</f>
        <v>0</v>
      </c>
      <c r="AK243" s="47">
        <f>IF(ISBLANK($D243),"",AB243*_xlfn.XLOOKUP(Q243,DATA!$B$24:$B$25,DATA!$C$24:$C$25,"error",0,1)/1000)</f>
        <v>0</v>
      </c>
      <c r="AL243" s="47">
        <f t="shared" si="155"/>
        <v>0.15492862377005109</v>
      </c>
      <c r="AM243" s="47">
        <f t="shared" si="156"/>
        <v>9.8845740022581996</v>
      </c>
      <c r="AN243" s="47">
        <f t="shared" si="175"/>
        <v>1.0176165814313747</v>
      </c>
      <c r="AO243" s="47">
        <f t="shared" si="176"/>
        <v>0</v>
      </c>
      <c r="AP243" s="47">
        <f t="shared" si="177"/>
        <v>1.570375967411031E-2</v>
      </c>
      <c r="AQ243" s="47">
        <f t="shared" si="178"/>
        <v>0</v>
      </c>
      <c r="AR243" s="47">
        <f t="shared" si="179"/>
        <v>0</v>
      </c>
      <c r="AS243" s="47">
        <f t="shared" si="180"/>
        <v>1.570375967411031E-2</v>
      </c>
      <c r="AT243" s="47">
        <f t="shared" si="181"/>
        <v>1.0019128217572644</v>
      </c>
      <c r="AU243" s="47">
        <f t="shared" si="182"/>
        <v>5.5344539873934895E-2</v>
      </c>
      <c r="AV243" s="47">
        <f t="shared" si="183"/>
        <v>0</v>
      </c>
      <c r="AW243" s="47">
        <f t="shared" si="184"/>
        <v>8.5407153274958683E-4</v>
      </c>
      <c r="AX243" s="47">
        <f t="shared" si="185"/>
        <v>0</v>
      </c>
      <c r="AY243" s="47">
        <f t="shared" si="186"/>
        <v>0</v>
      </c>
      <c r="AZ243" s="47">
        <f t="shared" si="187"/>
        <v>8.5407153274958683E-4</v>
      </c>
      <c r="BA243" s="47">
        <f t="shared" si="188"/>
        <v>5.4490468341185309E-2</v>
      </c>
      <c r="BB243" s="23">
        <f>IF(V243&gt;0,J243*DATA!$C$4,0)</f>
        <v>0</v>
      </c>
      <c r="BC243" s="23">
        <f>IF(X243&gt;0,N243*_xlfn.XLOOKUP(Burgas!O243,DATA!$B$5:$B$6,DATA!$C$5:$C$6,"error",0,1),0)</f>
        <v>18451.440000000002</v>
      </c>
      <c r="BD243" s="23" t="str">
        <f>IF(Z243&gt;0,(L243-M243)*DATA!$C$7,"0,00 ")</f>
        <v xml:space="preserve">0,00 </v>
      </c>
      <c r="BE243" s="23">
        <f>IF(G243="basement",D243*DATA!$C$8,IF(G243="ground",0,"error"))</f>
        <v>0</v>
      </c>
      <c r="BF243" s="23">
        <f t="shared" si="189"/>
        <v>18451.440000000002</v>
      </c>
      <c r="BG243" s="23">
        <v>0.25</v>
      </c>
      <c r="BH243" s="23">
        <v>1.1000000000000001</v>
      </c>
      <c r="BI243" s="23">
        <f t="shared" si="190"/>
        <v>0.56999999999999995</v>
      </c>
      <c r="BJ243" s="23">
        <v>0.22</v>
      </c>
      <c r="BK243" s="23">
        <f t="shared" si="191"/>
        <v>0.25</v>
      </c>
      <c r="BL243" s="23">
        <f t="shared" si="192"/>
        <v>0.12054794520547943</v>
      </c>
      <c r="BM243" s="5">
        <v>1.1000000000000001</v>
      </c>
      <c r="BN243" s="5">
        <f t="shared" si="193"/>
        <v>0.56999999999999995</v>
      </c>
      <c r="BO243" s="50"/>
      <c r="BP243" s="48">
        <f t="shared" si="157"/>
        <v>8145.7250000000004</v>
      </c>
      <c r="BQ243" s="51">
        <f t="shared" si="158"/>
        <v>7</v>
      </c>
      <c r="BR243" s="47">
        <f t="shared" si="194"/>
        <v>2606.6320000000001</v>
      </c>
      <c r="BS243" s="46">
        <f t="shared" si="159"/>
        <v>22.25</v>
      </c>
      <c r="BT243" s="46">
        <f t="shared" si="195"/>
        <v>6516.5800000000008</v>
      </c>
      <c r="BU243" s="46">
        <f t="shared" si="160"/>
        <v>65.029831825000002</v>
      </c>
      <c r="BV243" s="46">
        <f t="shared" si="161"/>
        <v>65.029831825000002</v>
      </c>
      <c r="BW243" s="46">
        <f t="shared" si="162"/>
        <v>64.026297813013699</v>
      </c>
      <c r="BX243" s="46">
        <f t="shared" si="163"/>
        <v>65.029831825000002</v>
      </c>
      <c r="BY243" s="46">
        <f t="shared" si="164"/>
        <v>65.029831825000002</v>
      </c>
      <c r="BZ243" s="46">
        <f t="shared" si="196"/>
        <v>74940.378195130004</v>
      </c>
      <c r="CA243" s="46">
        <f t="shared" si="196"/>
        <v>74940.378195130004</v>
      </c>
      <c r="CB243" s="46">
        <f t="shared" si="196"/>
        <v>73783.905599716993</v>
      </c>
      <c r="CC243" s="46">
        <f t="shared" si="196"/>
        <v>74940.378195130004</v>
      </c>
      <c r="CD243" s="46">
        <f t="shared" si="196"/>
        <v>74940.378195130004</v>
      </c>
    </row>
    <row r="244" spans="1:82" s="54" customFormat="1" ht="15" customHeight="1" x14ac:dyDescent="0.35">
      <c r="A244" s="39">
        <v>241</v>
      </c>
      <c r="B244" s="40" t="s">
        <v>125</v>
      </c>
      <c r="C244" s="40" t="s">
        <v>366</v>
      </c>
      <c r="D244" s="41">
        <v>263.5</v>
      </c>
      <c r="E244" s="41">
        <f t="shared" si="165"/>
        <v>1475.6000000000001</v>
      </c>
      <c r="F244" s="41">
        <v>65</v>
      </c>
      <c r="G244" s="42" t="s">
        <v>118</v>
      </c>
      <c r="H244" s="43">
        <v>7</v>
      </c>
      <c r="I244" s="44">
        <v>22.25</v>
      </c>
      <c r="J244" s="41">
        <f t="shared" si="166"/>
        <v>1157</v>
      </c>
      <c r="K244" s="42" t="s">
        <v>121</v>
      </c>
      <c r="L244" s="44">
        <v>289.25</v>
      </c>
      <c r="M244" s="44">
        <v>289.25</v>
      </c>
      <c r="N244" s="41">
        <v>276.67500000000001</v>
      </c>
      <c r="O244" s="45" t="s">
        <v>69</v>
      </c>
      <c r="P244" s="45" t="s">
        <v>121</v>
      </c>
      <c r="Q244" s="45" t="s">
        <v>122</v>
      </c>
      <c r="R244" s="45" t="s">
        <v>864</v>
      </c>
      <c r="S244" s="46">
        <f t="shared" si="167"/>
        <v>55466.12997205001</v>
      </c>
      <c r="T244" s="46">
        <f t="shared" si="150"/>
        <v>37.588865527277044</v>
      </c>
      <c r="U244" s="47">
        <f t="shared" si="168"/>
        <v>55466.12997205001</v>
      </c>
      <c r="V244" s="47">
        <f t="shared" si="151"/>
        <v>0</v>
      </c>
      <c r="W244" s="47">
        <f t="shared" si="169"/>
        <v>54633.760321978087</v>
      </c>
      <c r="X244" s="47">
        <f t="shared" si="152"/>
        <v>832.36965007192339</v>
      </c>
      <c r="Y244" s="48">
        <f t="shared" si="170"/>
        <v>55466.12997205001</v>
      </c>
      <c r="Z244" s="47">
        <f t="shared" si="153"/>
        <v>0</v>
      </c>
      <c r="AA244" s="48">
        <f t="shared" si="171"/>
        <v>55466.12997205001</v>
      </c>
      <c r="AB244" s="47">
        <f t="shared" si="154"/>
        <v>0</v>
      </c>
      <c r="AC244" s="47">
        <f t="shared" si="172"/>
        <v>832.36965007192339</v>
      </c>
      <c r="AD244" s="47">
        <f t="shared" si="173"/>
        <v>54633.760321978087</v>
      </c>
      <c r="AE244" s="47">
        <f t="shared" si="149"/>
        <v>37.02477658035923</v>
      </c>
      <c r="AF244" s="49">
        <f t="shared" si="174"/>
        <v>1.5006809569936941E-2</v>
      </c>
      <c r="AG244" s="47">
        <f>IF(ISBLANK($D244),"",S244*_xlfn.XLOOKUP(Q244,DATA!$B$24:$B$25,DATA!$C$24:$C$25,"error",0,1)/1000)</f>
        <v>7.4306051146430878</v>
      </c>
      <c r="AH244" s="47">
        <f>IF(ISBLANK($D244),"",V244*_xlfn.XLOOKUP(Q244,DATA!$B$24:$B$25,DATA!$C$24:$C$25,"error",0,1)/1000)</f>
        <v>0</v>
      </c>
      <c r="AI244" s="47">
        <f>IF(ISBLANK($D244),"",X244*_xlfn.XLOOKUP(Q244,DATA!$B$24:$B$25,DATA!$C$24:$C$25,"error",0,1)/1000)</f>
        <v>0.11150967594484788</v>
      </c>
      <c r="AJ244" s="47">
        <f>IF(ISBLANK($D244),"",Z244*_xlfn.XLOOKUP(Q244,DATA!$B$24:$B$25,DATA!$C$24:$C$25,"error",0,1)/1000)</f>
        <v>0</v>
      </c>
      <c r="AK244" s="47">
        <f>IF(ISBLANK($D244),"",AB244*_xlfn.XLOOKUP(Q244,DATA!$B$24:$B$25,DATA!$C$24:$C$25,"error",0,1)/1000)</f>
        <v>0</v>
      </c>
      <c r="AL244" s="47">
        <f t="shared" si="155"/>
        <v>0.11150967594484788</v>
      </c>
      <c r="AM244" s="47">
        <f t="shared" si="156"/>
        <v>7.3190954386982403</v>
      </c>
      <c r="AN244" s="47">
        <f t="shared" si="175"/>
        <v>0.75317545663325458</v>
      </c>
      <c r="AO244" s="47">
        <f t="shared" si="176"/>
        <v>0</v>
      </c>
      <c r="AP244" s="47">
        <f t="shared" si="177"/>
        <v>1.1302760650445512E-2</v>
      </c>
      <c r="AQ244" s="47">
        <f t="shared" si="178"/>
        <v>0</v>
      </c>
      <c r="AR244" s="47">
        <f t="shared" si="179"/>
        <v>0</v>
      </c>
      <c r="AS244" s="47">
        <f t="shared" si="180"/>
        <v>1.1302760650445512E-2</v>
      </c>
      <c r="AT244" s="47">
        <f t="shared" si="181"/>
        <v>0.74187269598280903</v>
      </c>
      <c r="AU244" s="47">
        <f t="shared" si="182"/>
        <v>4.0962529357644266E-2</v>
      </c>
      <c r="AV244" s="47">
        <f t="shared" si="183"/>
        <v>0</v>
      </c>
      <c r="AW244" s="47">
        <f t="shared" si="184"/>
        <v>6.1471687757311667E-4</v>
      </c>
      <c r="AX244" s="47">
        <f t="shared" si="185"/>
        <v>0</v>
      </c>
      <c r="AY244" s="47">
        <f t="shared" si="186"/>
        <v>0</v>
      </c>
      <c r="AZ244" s="47">
        <f t="shared" si="187"/>
        <v>6.1471687757311667E-4</v>
      </c>
      <c r="BA244" s="47">
        <f t="shared" si="188"/>
        <v>4.0347812480071146E-2</v>
      </c>
      <c r="BB244" s="23">
        <f>IF(V244&gt;0,J244*DATA!$C$4,0)</f>
        <v>0</v>
      </c>
      <c r="BC244" s="23">
        <f>IF(X244&gt;0,N244*_xlfn.XLOOKUP(Burgas!O244,DATA!$B$5:$B$6,DATA!$C$5:$C$6,"error",0,1),0)</f>
        <v>13280.400000000001</v>
      </c>
      <c r="BD244" s="23" t="str">
        <f>IF(Z244&gt;0,(L244-M244)*DATA!$C$7,"0,00 ")</f>
        <v xml:space="preserve">0,00 </v>
      </c>
      <c r="BE244" s="23">
        <f>IF(G244="basement",D244*DATA!$C$8,IF(G244="ground",0,"error"))</f>
        <v>0</v>
      </c>
      <c r="BF244" s="23">
        <f t="shared" si="189"/>
        <v>13280.400000000001</v>
      </c>
      <c r="BG244" s="23">
        <v>0.25</v>
      </c>
      <c r="BH244" s="23">
        <v>1.1000000000000001</v>
      </c>
      <c r="BI244" s="23">
        <f t="shared" si="190"/>
        <v>0.56999999999999995</v>
      </c>
      <c r="BJ244" s="23">
        <v>0.22</v>
      </c>
      <c r="BK244" s="23">
        <f t="shared" si="191"/>
        <v>0.25</v>
      </c>
      <c r="BL244" s="23">
        <f t="shared" si="192"/>
        <v>0.12054794520547943</v>
      </c>
      <c r="BM244" s="5">
        <v>1.1000000000000001</v>
      </c>
      <c r="BN244" s="5">
        <f t="shared" si="193"/>
        <v>0.56999999999999995</v>
      </c>
      <c r="BO244" s="50"/>
      <c r="BP244" s="48">
        <f t="shared" si="157"/>
        <v>5862.875</v>
      </c>
      <c r="BQ244" s="51">
        <f t="shared" si="158"/>
        <v>7</v>
      </c>
      <c r="BR244" s="47">
        <f t="shared" si="194"/>
        <v>1876.1200000000001</v>
      </c>
      <c r="BS244" s="46">
        <f t="shared" si="159"/>
        <v>22.25</v>
      </c>
      <c r="BT244" s="46">
        <f t="shared" si="195"/>
        <v>4690.3</v>
      </c>
      <c r="BU244" s="46">
        <f t="shared" si="160"/>
        <v>48.130970125000005</v>
      </c>
      <c r="BV244" s="46">
        <f t="shared" si="161"/>
        <v>48.130970125000005</v>
      </c>
      <c r="BW244" s="46">
        <f t="shared" si="162"/>
        <v>47.408677821917806</v>
      </c>
      <c r="BX244" s="46">
        <f t="shared" si="163"/>
        <v>48.130970125000005</v>
      </c>
      <c r="BY244" s="46">
        <f t="shared" si="164"/>
        <v>48.130970125000005</v>
      </c>
      <c r="BZ244" s="46">
        <f t="shared" si="196"/>
        <v>55466.12997205001</v>
      </c>
      <c r="CA244" s="46">
        <f t="shared" si="196"/>
        <v>55466.12997205001</v>
      </c>
      <c r="CB244" s="46">
        <f t="shared" si="196"/>
        <v>54633.760321978087</v>
      </c>
      <c r="CC244" s="46">
        <f t="shared" si="196"/>
        <v>55466.12997205001</v>
      </c>
      <c r="CD244" s="46">
        <f t="shared" si="196"/>
        <v>55466.12997205001</v>
      </c>
    </row>
    <row r="245" spans="1:82" s="54" customFormat="1" ht="15" customHeight="1" x14ac:dyDescent="0.35">
      <c r="A245" s="39">
        <v>242</v>
      </c>
      <c r="B245" s="40" t="s">
        <v>125</v>
      </c>
      <c r="C245" s="40" t="s">
        <v>367</v>
      </c>
      <c r="D245" s="41">
        <v>97.4</v>
      </c>
      <c r="E245" s="41">
        <f t="shared" si="165"/>
        <v>545.44000000000005</v>
      </c>
      <c r="F245" s="41">
        <v>40.4</v>
      </c>
      <c r="G245" s="42" t="s">
        <v>119</v>
      </c>
      <c r="H245" s="43">
        <v>7</v>
      </c>
      <c r="I245" s="44">
        <v>22.25</v>
      </c>
      <c r="J245" s="41">
        <f t="shared" si="166"/>
        <v>719.12</v>
      </c>
      <c r="K245" s="42" t="s">
        <v>120</v>
      </c>
      <c r="L245" s="44">
        <v>179.78</v>
      </c>
      <c r="M245" s="44">
        <v>134.80000000000001</v>
      </c>
      <c r="N245" s="41">
        <v>102.27000000000001</v>
      </c>
      <c r="O245" s="45" t="s">
        <v>69</v>
      </c>
      <c r="P245" s="45" t="s">
        <v>120</v>
      </c>
      <c r="Q245" s="45" t="s">
        <v>122</v>
      </c>
      <c r="R245" s="45" t="s">
        <v>864</v>
      </c>
      <c r="S245" s="46">
        <f t="shared" si="167"/>
        <v>61358.100525050009</v>
      </c>
      <c r="T245" s="46">
        <f t="shared" si="150"/>
        <v>112.4928507719456</v>
      </c>
      <c r="U245" s="47">
        <f t="shared" si="168"/>
        <v>33868.067179536163</v>
      </c>
      <c r="V245" s="47">
        <f t="shared" si="151"/>
        <v>27490.033345513846</v>
      </c>
      <c r="W245" s="47">
        <f t="shared" si="169"/>
        <v>54890.004595312588</v>
      </c>
      <c r="X245" s="47">
        <f t="shared" si="152"/>
        <v>6468.0959297374211</v>
      </c>
      <c r="Y245" s="48">
        <f t="shared" si="170"/>
        <v>58976.932417550015</v>
      </c>
      <c r="Z245" s="47">
        <f t="shared" si="153"/>
        <v>2381.1681074999942</v>
      </c>
      <c r="AA245" s="48">
        <f t="shared" si="171"/>
        <v>60458.991406223933</v>
      </c>
      <c r="AB245" s="47">
        <f t="shared" si="154"/>
        <v>899.10911882607616</v>
      </c>
      <c r="AC245" s="47">
        <f t="shared" si="172"/>
        <v>37238.406501577338</v>
      </c>
      <c r="AD245" s="47">
        <f t="shared" si="173"/>
        <v>24119.694023472672</v>
      </c>
      <c r="AE245" s="47">
        <f t="shared" si="149"/>
        <v>44.220618259520144</v>
      </c>
      <c r="AF245" s="49">
        <f t="shared" si="174"/>
        <v>0.60690285688316603</v>
      </c>
      <c r="AG245" s="47">
        <f>IF(ISBLANK($D245),"",S245*_xlfn.XLOOKUP(Q245,DATA!$B$24:$B$25,DATA!$C$24:$C$25,"error",0,1)/1000)</f>
        <v>8.2199319803990001</v>
      </c>
      <c r="AH245" s="47">
        <f>IF(ISBLANK($D245),"",V245*_xlfn.XLOOKUP(Q245,DATA!$B$24:$B$25,DATA!$C$24:$C$25,"error",0,1)/1000)</f>
        <v>3.6827444511058713</v>
      </c>
      <c r="AI245" s="47">
        <f>IF(ISBLANK($D245),"",X245*_xlfn.XLOOKUP(Q245,DATA!$B$24:$B$25,DATA!$C$24:$C$25,"error",0,1)/1000)</f>
        <v>0.86650838487790505</v>
      </c>
      <c r="AJ245" s="47">
        <f>IF(ISBLANK($D245),"",Z245*_xlfn.XLOOKUP(Q245,DATA!$B$24:$B$25,DATA!$C$24:$C$25,"error",0,1)/1000)</f>
        <v>0.31899683513759508</v>
      </c>
      <c r="AK245" s="47">
        <f>IF(ISBLANK($D245),"",AB245*_xlfn.XLOOKUP(Q245,DATA!$B$24:$B$25,DATA!$C$24:$C$25,"error",0,1)/1000)</f>
        <v>0.12045053116808173</v>
      </c>
      <c r="AL245" s="47">
        <f t="shared" si="155"/>
        <v>4.9887002022894533</v>
      </c>
      <c r="AM245" s="47">
        <f t="shared" si="156"/>
        <v>3.2312317781095468</v>
      </c>
      <c r="AN245" s="47">
        <f t="shared" si="175"/>
        <v>0.83318261801194937</v>
      </c>
      <c r="AO245" s="47">
        <f t="shared" si="176"/>
        <v>0.37328759782418874</v>
      </c>
      <c r="AP245" s="47">
        <f t="shared" si="177"/>
        <v>8.783037698650574E-2</v>
      </c>
      <c r="AQ245" s="47">
        <f t="shared" si="178"/>
        <v>3.2333919413353403E-2</v>
      </c>
      <c r="AR245" s="47">
        <f t="shared" si="179"/>
        <v>1.2209016952799754E-2</v>
      </c>
      <c r="AS245" s="47">
        <f t="shared" si="180"/>
        <v>0.50566091117684764</v>
      </c>
      <c r="AT245" s="47">
        <f t="shared" si="181"/>
        <v>0.32752170683510173</v>
      </c>
      <c r="AU245" s="47">
        <f t="shared" si="182"/>
        <v>4.5313833782042665E-2</v>
      </c>
      <c r="AV245" s="47">
        <f t="shared" si="183"/>
        <v>2.0301782340424061E-2</v>
      </c>
      <c r="AW245" s="47">
        <f t="shared" si="184"/>
        <v>4.7767812454815118E-3</v>
      </c>
      <c r="AX245" s="47">
        <f t="shared" si="185"/>
        <v>1.7585266640759965E-3</v>
      </c>
      <c r="AY245" s="47">
        <f t="shared" si="186"/>
        <v>6.640049286690407E-4</v>
      </c>
      <c r="AZ245" s="47">
        <f t="shared" si="187"/>
        <v>2.7501095178650611E-2</v>
      </c>
      <c r="BA245" s="47">
        <f t="shared" si="188"/>
        <v>1.7812738603392053E-2</v>
      </c>
      <c r="BB245" s="23">
        <f>IF(V245&gt;0,J245*DATA!$C$4,0)</f>
        <v>46742.8</v>
      </c>
      <c r="BC245" s="23">
        <f>IF(X245&gt;0,N245*_xlfn.XLOOKUP(Burgas!O245,DATA!$B$5:$B$6,DATA!$C$5:$C$6,"error",0,1),0)</f>
        <v>4908.9600000000009</v>
      </c>
      <c r="BD245" s="23">
        <f>IF(Z245&gt;0,(L245-M245)*DATA!$C$7,"0,00 ")</f>
        <v>6746.9999999999982</v>
      </c>
      <c r="BE245" s="23">
        <f>IF(G245="basement",D245*DATA!$C$8,IF(G245="ground",0,"error"))</f>
        <v>3896</v>
      </c>
      <c r="BF245" s="23">
        <f t="shared" si="189"/>
        <v>62294.76</v>
      </c>
      <c r="BG245" s="23">
        <v>1.48</v>
      </c>
      <c r="BH245" s="23">
        <v>1.5378406941817777</v>
      </c>
      <c r="BI245" s="23">
        <f t="shared" si="190"/>
        <v>0.85</v>
      </c>
      <c r="BJ245" s="23">
        <v>2.33</v>
      </c>
      <c r="BK245" s="23">
        <f t="shared" si="191"/>
        <v>0.21630769230769231</v>
      </c>
      <c r="BL245" s="23">
        <f t="shared" si="192"/>
        <v>0.23928112965340181</v>
      </c>
      <c r="BM245" s="5">
        <v>1.1000000000000001</v>
      </c>
      <c r="BN245" s="5">
        <f t="shared" si="193"/>
        <v>0.40124223602484466</v>
      </c>
      <c r="BO245" s="50"/>
      <c r="BP245" s="48">
        <f t="shared" si="157"/>
        <v>2167.15</v>
      </c>
      <c r="BQ245" s="51">
        <f t="shared" si="158"/>
        <v>7</v>
      </c>
      <c r="BR245" s="47">
        <f t="shared" si="194"/>
        <v>693.48800000000006</v>
      </c>
      <c r="BS245" s="46">
        <f t="shared" si="159"/>
        <v>22.25</v>
      </c>
      <c r="BT245" s="46">
        <f t="shared" si="195"/>
        <v>1733.7200000000003</v>
      </c>
      <c r="BU245" s="46">
        <f t="shared" si="160"/>
        <v>53.243752625000006</v>
      </c>
      <c r="BV245" s="46">
        <f t="shared" si="161"/>
        <v>29.389159301923083</v>
      </c>
      <c r="BW245" s="46">
        <f t="shared" si="162"/>
        <v>47.631034879653406</v>
      </c>
      <c r="BX245" s="46">
        <f t="shared" si="163"/>
        <v>51.177483875000007</v>
      </c>
      <c r="BY245" s="46">
        <f t="shared" si="164"/>
        <v>52.46354686413045</v>
      </c>
      <c r="BZ245" s="46">
        <f t="shared" si="196"/>
        <v>61358.100525050009</v>
      </c>
      <c r="CA245" s="46">
        <f t="shared" si="196"/>
        <v>33868.067179536163</v>
      </c>
      <c r="CB245" s="46">
        <f t="shared" si="196"/>
        <v>54890.004595312588</v>
      </c>
      <c r="CC245" s="46">
        <f t="shared" si="196"/>
        <v>58976.932417550015</v>
      </c>
      <c r="CD245" s="46">
        <f t="shared" si="196"/>
        <v>60458.991406223933</v>
      </c>
    </row>
    <row r="246" spans="1:82" s="54" customFormat="1" ht="15" customHeight="1" x14ac:dyDescent="0.35">
      <c r="A246" s="39">
        <v>243</v>
      </c>
      <c r="B246" s="40" t="s">
        <v>125</v>
      </c>
      <c r="C246" s="40" t="s">
        <v>368</v>
      </c>
      <c r="D246" s="41">
        <v>154.4</v>
      </c>
      <c r="E246" s="41">
        <f t="shared" si="165"/>
        <v>741.12000000000012</v>
      </c>
      <c r="F246" s="41">
        <v>49.8</v>
      </c>
      <c r="G246" s="42" t="s">
        <v>118</v>
      </c>
      <c r="H246" s="43">
        <v>6</v>
      </c>
      <c r="I246" s="44">
        <v>20.5</v>
      </c>
      <c r="J246" s="41">
        <f t="shared" si="166"/>
        <v>816.72</v>
      </c>
      <c r="K246" s="42" t="s">
        <v>120</v>
      </c>
      <c r="L246" s="44">
        <v>204.18</v>
      </c>
      <c r="M246" s="44">
        <v>173.5</v>
      </c>
      <c r="N246" s="41">
        <v>162.12</v>
      </c>
      <c r="O246" s="45" t="s">
        <v>69</v>
      </c>
      <c r="P246" s="45" t="s">
        <v>120</v>
      </c>
      <c r="Q246" s="45" t="s">
        <v>122</v>
      </c>
      <c r="R246" s="45" t="s">
        <v>864</v>
      </c>
      <c r="S246" s="46">
        <f t="shared" si="167"/>
        <v>75583.140214120009</v>
      </c>
      <c r="T246" s="46">
        <f t="shared" si="150"/>
        <v>101.98502295730785</v>
      </c>
      <c r="U246" s="47">
        <f t="shared" si="168"/>
        <v>44362.120031190774</v>
      </c>
      <c r="V246" s="47">
        <f t="shared" si="151"/>
        <v>31221.020182929235</v>
      </c>
      <c r="W246" s="47">
        <f t="shared" si="169"/>
        <v>65329.813606815515</v>
      </c>
      <c r="X246" s="47">
        <f t="shared" si="152"/>
        <v>10253.326607304494</v>
      </c>
      <c r="Y246" s="48">
        <f t="shared" si="170"/>
        <v>73958.990869120011</v>
      </c>
      <c r="Z246" s="47">
        <f t="shared" si="153"/>
        <v>1624.149344999998</v>
      </c>
      <c r="AA246" s="48">
        <f t="shared" si="171"/>
        <v>75583.140214120009</v>
      </c>
      <c r="AB246" s="47">
        <f t="shared" si="154"/>
        <v>0</v>
      </c>
      <c r="AC246" s="47">
        <f t="shared" si="172"/>
        <v>43098.496135233727</v>
      </c>
      <c r="AD246" s="47">
        <f t="shared" si="173"/>
        <v>32484.644078886282</v>
      </c>
      <c r="AE246" s="47">
        <f t="shared" si="149"/>
        <v>43.831827610759767</v>
      </c>
      <c r="AF246" s="49">
        <f t="shared" si="174"/>
        <v>0.57021309267039832</v>
      </c>
      <c r="AG246" s="47">
        <f>IF(ISBLANK($D246),"",S246*_xlfn.XLOOKUP(Q246,DATA!$B$24:$B$25,DATA!$C$24:$C$25,"error",0,1)/1000)</f>
        <v>10.125611225063592</v>
      </c>
      <c r="AH246" s="47">
        <f>IF(ISBLANK($D246),"",V246*_xlfn.XLOOKUP(Q246,DATA!$B$24:$B$25,DATA!$C$24:$C$25,"error",0,1)/1000)</f>
        <v>4.1825718212637497</v>
      </c>
      <c r="AI246" s="47">
        <f>IF(ISBLANK($D246),"",X246*_xlfn.XLOOKUP(Q246,DATA!$B$24:$B$25,DATA!$C$24:$C$25,"error",0,1)/1000)</f>
        <v>1.3736026142212376</v>
      </c>
      <c r="AJ246" s="47">
        <f>IF(ISBLANK($D246),"",Z246*_xlfn.XLOOKUP(Q246,DATA!$B$24:$B$25,DATA!$C$24:$C$25,"error",0,1)/1000)</f>
        <v>0.21758165633662582</v>
      </c>
      <c r="AK246" s="47">
        <f>IF(ISBLANK($D246),"",AB246*_xlfn.XLOOKUP(Q246,DATA!$B$24:$B$25,DATA!$C$24:$C$25,"error",0,1)/1000)</f>
        <v>0</v>
      </c>
      <c r="AL246" s="47">
        <f t="shared" si="155"/>
        <v>5.7737560918216131</v>
      </c>
      <c r="AM246" s="47">
        <f t="shared" si="156"/>
        <v>4.3518551332419788</v>
      </c>
      <c r="AN246" s="47">
        <f t="shared" si="175"/>
        <v>1.0263446570588479</v>
      </c>
      <c r="AO246" s="47">
        <f t="shared" si="176"/>
        <v>0.42395072713173254</v>
      </c>
      <c r="AP246" s="47">
        <f t="shared" si="177"/>
        <v>0.13923008425786945</v>
      </c>
      <c r="AQ246" s="47">
        <f t="shared" si="178"/>
        <v>2.2054349657663043E-2</v>
      </c>
      <c r="AR246" s="47">
        <f t="shared" si="179"/>
        <v>0</v>
      </c>
      <c r="AS246" s="47">
        <f t="shared" si="180"/>
        <v>0.58523516104726503</v>
      </c>
      <c r="AT246" s="47">
        <f t="shared" si="181"/>
        <v>0.44110949601158289</v>
      </c>
      <c r="AU246" s="47">
        <f t="shared" si="182"/>
        <v>5.5819228807273566E-2</v>
      </c>
      <c r="AV246" s="47">
        <f t="shared" si="183"/>
        <v>2.3057169419667289E-2</v>
      </c>
      <c r="AW246" s="47">
        <f t="shared" si="184"/>
        <v>7.5722281755887626E-3</v>
      </c>
      <c r="AX246" s="47">
        <f t="shared" si="185"/>
        <v>1.1994574934159989E-3</v>
      </c>
      <c r="AY246" s="47">
        <f t="shared" si="186"/>
        <v>0</v>
      </c>
      <c r="AZ246" s="47">
        <f t="shared" si="187"/>
        <v>3.1828855088672052E-2</v>
      </c>
      <c r="BA246" s="47">
        <f t="shared" si="188"/>
        <v>2.3990373718601514E-2</v>
      </c>
      <c r="BB246" s="23">
        <f>IF(V246&gt;0,J246*DATA!$C$4,0)</f>
        <v>53086.8</v>
      </c>
      <c r="BC246" s="23">
        <f>IF(X246&gt;0,N246*_xlfn.XLOOKUP(Burgas!O246,DATA!$B$5:$B$6,DATA!$C$5:$C$6,"error",0,1),0)</f>
        <v>7781.76</v>
      </c>
      <c r="BD246" s="23">
        <f>IF(Z246&gt;0,(L246-M246)*DATA!$C$7,"0,00 ")</f>
        <v>4602.0000000000009</v>
      </c>
      <c r="BE246" s="23">
        <f>IF(G246="basement",D246*DATA!$C$8,IF(G246="ground",0,"error"))</f>
        <v>0</v>
      </c>
      <c r="BF246" s="23">
        <f t="shared" si="189"/>
        <v>65470.560000000005</v>
      </c>
      <c r="BG246" s="23">
        <v>1.48</v>
      </c>
      <c r="BH246" s="23">
        <v>1.3629542560485846</v>
      </c>
      <c r="BI246" s="23">
        <f t="shared" si="190"/>
        <v>0.56999999999999995</v>
      </c>
      <c r="BJ246" s="23">
        <v>2.33</v>
      </c>
      <c r="BK246" s="23">
        <f t="shared" si="191"/>
        <v>0.21630769230769231</v>
      </c>
      <c r="BL246" s="23">
        <f t="shared" si="192"/>
        <v>0.23928112965340181</v>
      </c>
      <c r="BM246" s="5">
        <v>1.1000000000000001</v>
      </c>
      <c r="BN246" s="5">
        <f t="shared" si="193"/>
        <v>0.56999999999999995</v>
      </c>
      <c r="BO246" s="50"/>
      <c r="BP246" s="48">
        <f t="shared" si="157"/>
        <v>3165.2000000000003</v>
      </c>
      <c r="BQ246" s="51">
        <f t="shared" si="158"/>
        <v>6</v>
      </c>
      <c r="BR246" s="47">
        <f t="shared" si="194"/>
        <v>1012.8640000000001</v>
      </c>
      <c r="BS246" s="46">
        <f t="shared" si="159"/>
        <v>20.5</v>
      </c>
      <c r="BT246" s="46">
        <f t="shared" si="195"/>
        <v>2532.1600000000003</v>
      </c>
      <c r="BU246" s="46">
        <f t="shared" si="160"/>
        <v>65.5875913</v>
      </c>
      <c r="BV246" s="46">
        <f t="shared" si="161"/>
        <v>38.495418284615383</v>
      </c>
      <c r="BW246" s="46">
        <f t="shared" si="162"/>
        <v>56.690223539409502</v>
      </c>
      <c r="BX246" s="46">
        <f t="shared" si="163"/>
        <v>64.178228799999999</v>
      </c>
      <c r="BY246" s="46">
        <f t="shared" si="164"/>
        <v>65.5875913</v>
      </c>
      <c r="BZ246" s="46">
        <f t="shared" si="196"/>
        <v>75583.140214120009</v>
      </c>
      <c r="CA246" s="46">
        <f t="shared" si="196"/>
        <v>44362.120031190774</v>
      </c>
      <c r="CB246" s="46">
        <f t="shared" si="196"/>
        <v>65329.813606815515</v>
      </c>
      <c r="CC246" s="46">
        <f t="shared" si="196"/>
        <v>73958.990869120011</v>
      </c>
      <c r="CD246" s="46">
        <f t="shared" si="196"/>
        <v>75583.140214120009</v>
      </c>
    </row>
    <row r="247" spans="1:82" s="54" customFormat="1" ht="15" customHeight="1" x14ac:dyDescent="0.35">
      <c r="A247" s="39">
        <v>244</v>
      </c>
      <c r="B247" s="40" t="s">
        <v>125</v>
      </c>
      <c r="C247" s="40" t="s">
        <v>369</v>
      </c>
      <c r="D247" s="41">
        <v>234.6</v>
      </c>
      <c r="E247" s="41">
        <f t="shared" si="165"/>
        <v>1126.08</v>
      </c>
      <c r="F247" s="41">
        <v>61.8</v>
      </c>
      <c r="G247" s="42" t="s">
        <v>118</v>
      </c>
      <c r="H247" s="43">
        <v>6</v>
      </c>
      <c r="I247" s="44">
        <v>20.5</v>
      </c>
      <c r="J247" s="41">
        <f t="shared" si="166"/>
        <v>1013.5199999999999</v>
      </c>
      <c r="K247" s="42" t="s">
        <v>121</v>
      </c>
      <c r="L247" s="44">
        <v>253.38</v>
      </c>
      <c r="M247" s="44">
        <v>253.38</v>
      </c>
      <c r="N247" s="41">
        <v>246.33</v>
      </c>
      <c r="O247" s="45" t="s">
        <v>69</v>
      </c>
      <c r="P247" s="45" t="s">
        <v>121</v>
      </c>
      <c r="Q247" s="45" t="s">
        <v>122</v>
      </c>
      <c r="R247" s="45" t="s">
        <v>864</v>
      </c>
      <c r="S247" s="46">
        <f t="shared" si="167"/>
        <v>46867.340443980007</v>
      </c>
      <c r="T247" s="46">
        <f t="shared" si="150"/>
        <v>41.619903065483811</v>
      </c>
      <c r="U247" s="47">
        <f t="shared" si="168"/>
        <v>46867.340443980007</v>
      </c>
      <c r="V247" s="47">
        <f t="shared" si="151"/>
        <v>0</v>
      </c>
      <c r="W247" s="47">
        <f t="shared" si="169"/>
        <v>46126.262949077267</v>
      </c>
      <c r="X247" s="47">
        <f t="shared" si="152"/>
        <v>741.07749490274</v>
      </c>
      <c r="Y247" s="48">
        <f t="shared" si="170"/>
        <v>46867.340443980007</v>
      </c>
      <c r="Z247" s="47">
        <f t="shared" si="153"/>
        <v>0</v>
      </c>
      <c r="AA247" s="48">
        <f t="shared" si="171"/>
        <v>46867.340443980007</v>
      </c>
      <c r="AB247" s="47">
        <f t="shared" si="154"/>
        <v>0</v>
      </c>
      <c r="AC247" s="47">
        <f t="shared" si="172"/>
        <v>741.07749490274</v>
      </c>
      <c r="AD247" s="47">
        <f t="shared" si="173"/>
        <v>46126.262949077267</v>
      </c>
      <c r="AE247" s="47">
        <f t="shared" si="149"/>
        <v>40.961799294079704</v>
      </c>
      <c r="AF247" s="49">
        <f t="shared" si="174"/>
        <v>1.5812237005181529E-2</v>
      </c>
      <c r="AG247" s="47">
        <f>IF(ISBLANK($D247),"",S247*_xlfn.XLOOKUP(Q247,DATA!$B$24:$B$25,DATA!$C$24:$C$25,"error",0,1)/1000)</f>
        <v>6.2786550961504801</v>
      </c>
      <c r="AH247" s="47">
        <f>IF(ISBLANK($D247),"",V247*_xlfn.XLOOKUP(Q247,DATA!$B$24:$B$25,DATA!$C$24:$C$25,"error",0,1)/1000)</f>
        <v>0</v>
      </c>
      <c r="AI247" s="47">
        <f>IF(ISBLANK($D247),"",X247*_xlfn.XLOOKUP(Q247,DATA!$B$24:$B$25,DATA!$C$24:$C$25,"error",0,1)/1000)</f>
        <v>9.9279582454122009E-2</v>
      </c>
      <c r="AJ247" s="47">
        <f>IF(ISBLANK($D247),"",Z247*_xlfn.XLOOKUP(Q247,DATA!$B$24:$B$25,DATA!$C$24:$C$25,"error",0,1)/1000)</f>
        <v>0</v>
      </c>
      <c r="AK247" s="47">
        <f>IF(ISBLANK($D247),"",AB247*_xlfn.XLOOKUP(Q247,DATA!$B$24:$B$25,DATA!$C$24:$C$25,"error",0,1)/1000)</f>
        <v>0</v>
      </c>
      <c r="AL247" s="47">
        <f t="shared" si="155"/>
        <v>9.9279582454122009E-2</v>
      </c>
      <c r="AM247" s="47">
        <f t="shared" si="156"/>
        <v>6.1793755136963577</v>
      </c>
      <c r="AN247" s="47">
        <f t="shared" si="175"/>
        <v>0.63641235755709957</v>
      </c>
      <c r="AO247" s="47">
        <f t="shared" si="176"/>
        <v>0</v>
      </c>
      <c r="AP247" s="47">
        <f t="shared" si="177"/>
        <v>1.0063103030719165E-2</v>
      </c>
      <c r="AQ247" s="47">
        <f t="shared" si="178"/>
        <v>0</v>
      </c>
      <c r="AR247" s="47">
        <f t="shared" si="179"/>
        <v>0</v>
      </c>
      <c r="AS247" s="47">
        <f t="shared" si="180"/>
        <v>1.0063103030719165E-2</v>
      </c>
      <c r="AT247" s="47">
        <f t="shared" si="181"/>
        <v>0.62634925452638046</v>
      </c>
      <c r="AU247" s="47">
        <f t="shared" si="182"/>
        <v>3.4612200451314169E-2</v>
      </c>
      <c r="AV247" s="47">
        <f t="shared" si="183"/>
        <v>0</v>
      </c>
      <c r="AW247" s="47">
        <f t="shared" si="184"/>
        <v>5.4729631680702946E-4</v>
      </c>
      <c r="AX247" s="47">
        <f t="shared" si="185"/>
        <v>0</v>
      </c>
      <c r="AY247" s="47">
        <f t="shared" si="186"/>
        <v>0</v>
      </c>
      <c r="AZ247" s="47">
        <f t="shared" si="187"/>
        <v>5.4729631680702946E-4</v>
      </c>
      <c r="BA247" s="47">
        <f t="shared" si="188"/>
        <v>3.4064904134507142E-2</v>
      </c>
      <c r="BB247" s="23">
        <f>IF(V247&gt;0,J247*DATA!$C$4,0)</f>
        <v>0</v>
      </c>
      <c r="BC247" s="23">
        <f>IF(X247&gt;0,N247*_xlfn.XLOOKUP(Burgas!O247,DATA!$B$5:$B$6,DATA!$C$5:$C$6,"error",0,1),0)</f>
        <v>11823.84</v>
      </c>
      <c r="BD247" s="23" t="str">
        <f>IF(Z247&gt;0,(L247-M247)*DATA!$C$7,"0,00 ")</f>
        <v xml:space="preserve">0,00 </v>
      </c>
      <c r="BE247" s="23">
        <f>IF(G247="basement",D247*DATA!$C$8,IF(G247="ground",0,"error"))</f>
        <v>0</v>
      </c>
      <c r="BF247" s="23">
        <f t="shared" si="189"/>
        <v>11823.84</v>
      </c>
      <c r="BG247" s="23">
        <v>0.25</v>
      </c>
      <c r="BH247" s="23">
        <v>1.1000000000000001</v>
      </c>
      <c r="BI247" s="23">
        <f t="shared" si="190"/>
        <v>0.56999999999999995</v>
      </c>
      <c r="BJ247" s="23">
        <v>0.22</v>
      </c>
      <c r="BK247" s="23">
        <f t="shared" si="191"/>
        <v>0.25</v>
      </c>
      <c r="BL247" s="23">
        <f t="shared" si="192"/>
        <v>0.12054794520547943</v>
      </c>
      <c r="BM247" s="5">
        <v>1.1000000000000001</v>
      </c>
      <c r="BN247" s="5">
        <f t="shared" si="193"/>
        <v>0.56999999999999995</v>
      </c>
      <c r="BO247" s="50"/>
      <c r="BP247" s="48">
        <f t="shared" si="157"/>
        <v>4809.3</v>
      </c>
      <c r="BQ247" s="51">
        <f t="shared" si="158"/>
        <v>6</v>
      </c>
      <c r="BR247" s="47">
        <f t="shared" si="194"/>
        <v>1538.9760000000001</v>
      </c>
      <c r="BS247" s="46">
        <f t="shared" si="159"/>
        <v>20.5</v>
      </c>
      <c r="BT247" s="46">
        <f t="shared" si="195"/>
        <v>3847.4400000000005</v>
      </c>
      <c r="BU247" s="46">
        <f t="shared" si="160"/>
        <v>40.669333950000002</v>
      </c>
      <c r="BV247" s="46">
        <f t="shared" si="161"/>
        <v>40.669333950000002</v>
      </c>
      <c r="BW247" s="46">
        <f t="shared" si="162"/>
        <v>40.026260802739728</v>
      </c>
      <c r="BX247" s="46">
        <f t="shared" si="163"/>
        <v>40.669333950000002</v>
      </c>
      <c r="BY247" s="46">
        <f t="shared" si="164"/>
        <v>40.669333950000002</v>
      </c>
      <c r="BZ247" s="46">
        <f t="shared" si="196"/>
        <v>46867.340443980007</v>
      </c>
      <c r="CA247" s="46">
        <f t="shared" si="196"/>
        <v>46867.340443980007</v>
      </c>
      <c r="CB247" s="46">
        <f t="shared" si="196"/>
        <v>46126.262949077267</v>
      </c>
      <c r="CC247" s="46">
        <f t="shared" si="196"/>
        <v>46867.340443980007</v>
      </c>
      <c r="CD247" s="46">
        <f t="shared" si="196"/>
        <v>46867.340443980007</v>
      </c>
    </row>
    <row r="248" spans="1:82" s="54" customFormat="1" ht="15" customHeight="1" x14ac:dyDescent="0.35">
      <c r="A248" s="39">
        <v>245</v>
      </c>
      <c r="B248" s="40" t="s">
        <v>125</v>
      </c>
      <c r="C248" s="40" t="s">
        <v>370</v>
      </c>
      <c r="D248" s="41">
        <v>138.6</v>
      </c>
      <c r="E248" s="41">
        <f t="shared" si="165"/>
        <v>554.4</v>
      </c>
      <c r="F248" s="41">
        <v>47.4</v>
      </c>
      <c r="G248" s="42" t="s">
        <v>118</v>
      </c>
      <c r="H248" s="43">
        <v>5</v>
      </c>
      <c r="I248" s="44">
        <v>17.5</v>
      </c>
      <c r="J248" s="41">
        <f t="shared" si="166"/>
        <v>663.6</v>
      </c>
      <c r="K248" s="42" t="s">
        <v>120</v>
      </c>
      <c r="L248" s="44">
        <v>165.9</v>
      </c>
      <c r="M248" s="44">
        <v>24.9</v>
      </c>
      <c r="N248" s="41">
        <v>145.53</v>
      </c>
      <c r="O248" s="45" t="s">
        <v>69</v>
      </c>
      <c r="P248" s="45" t="s">
        <v>120</v>
      </c>
      <c r="Q248" s="45" t="s">
        <v>122</v>
      </c>
      <c r="R248" s="45" t="s">
        <v>864</v>
      </c>
      <c r="S248" s="46">
        <f t="shared" si="167"/>
        <v>67882.069364130002</v>
      </c>
      <c r="T248" s="46">
        <f t="shared" si="150"/>
        <v>122.44240505795456</v>
      </c>
      <c r="U248" s="47">
        <f t="shared" si="168"/>
        <v>42514.417055637707</v>
      </c>
      <c r="V248" s="47">
        <f t="shared" si="151"/>
        <v>25367.652308492296</v>
      </c>
      <c r="W248" s="47">
        <f t="shared" si="169"/>
        <v>58677.982137624793</v>
      </c>
      <c r="X248" s="47">
        <f t="shared" si="152"/>
        <v>9204.0872265052094</v>
      </c>
      <c r="Y248" s="48">
        <f t="shared" si="170"/>
        <v>60417.758489130007</v>
      </c>
      <c r="Z248" s="47">
        <f t="shared" si="153"/>
        <v>7464.3108749999956</v>
      </c>
      <c r="AA248" s="48">
        <f t="shared" si="171"/>
        <v>67882.069364130002</v>
      </c>
      <c r="AB248" s="47">
        <f t="shared" si="154"/>
        <v>0</v>
      </c>
      <c r="AC248" s="47">
        <f t="shared" si="172"/>
        <v>42036.050409997501</v>
      </c>
      <c r="AD248" s="47">
        <f t="shared" si="173"/>
        <v>25846.018954132502</v>
      </c>
      <c r="AE248" s="47">
        <f t="shared" si="149"/>
        <v>46.61980330831981</v>
      </c>
      <c r="AF248" s="49">
        <f t="shared" si="174"/>
        <v>0.61925116313867179</v>
      </c>
      <c r="AG248" s="47">
        <f>IF(ISBLANK($D248),"",S248*_xlfn.XLOOKUP(Q248,DATA!$B$24:$B$25,DATA!$C$24:$C$25,"error",0,1)/1000)</f>
        <v>9.0939254652133901</v>
      </c>
      <c r="AH248" s="47">
        <f>IF(ISBLANK($D248),"",V248*_xlfn.XLOOKUP(Q248,DATA!$B$24:$B$25,DATA!$C$24:$C$25,"error",0,1)/1000)</f>
        <v>3.3984164225078635</v>
      </c>
      <c r="AI248" s="47">
        <f>IF(ISBLANK($D248),"",X248*_xlfn.XLOOKUP(Q248,DATA!$B$24:$B$25,DATA!$C$24:$C$25,"error",0,1)/1000)</f>
        <v>1.2330396524032623</v>
      </c>
      <c r="AJ248" s="47">
        <f>IF(ISBLANK($D248),"",Z248*_xlfn.XLOOKUP(Q248,DATA!$B$24:$B$25,DATA!$C$24:$C$25,"error",0,1)/1000)</f>
        <v>0.99996784691865248</v>
      </c>
      <c r="AK248" s="47">
        <f>IF(ISBLANK($D248),"",AB248*_xlfn.XLOOKUP(Q248,DATA!$B$24:$B$25,DATA!$C$24:$C$25,"error",0,1)/1000)</f>
        <v>0</v>
      </c>
      <c r="AL248" s="47">
        <f t="shared" si="155"/>
        <v>5.6314239218297786</v>
      </c>
      <c r="AM248" s="47">
        <f t="shared" si="156"/>
        <v>3.4625015433836115</v>
      </c>
      <c r="AN248" s="47">
        <f t="shared" si="175"/>
        <v>0.92177169411859794</v>
      </c>
      <c r="AO248" s="47">
        <f t="shared" si="176"/>
        <v>0.3444677521361269</v>
      </c>
      <c r="AP248" s="47">
        <f t="shared" si="177"/>
        <v>0.12498244610194771</v>
      </c>
      <c r="AQ248" s="47">
        <f t="shared" si="178"/>
        <v>0.10135799549317115</v>
      </c>
      <c r="AR248" s="47">
        <f t="shared" si="179"/>
        <v>0</v>
      </c>
      <c r="AS248" s="47">
        <f t="shared" si="180"/>
        <v>0.57080819373124581</v>
      </c>
      <c r="AT248" s="47">
        <f t="shared" si="181"/>
        <v>0.35096350038735213</v>
      </c>
      <c r="AU248" s="47">
        <f t="shared" si="182"/>
        <v>5.0131877969258082E-2</v>
      </c>
      <c r="AV248" s="47">
        <f t="shared" si="183"/>
        <v>1.8734373624854545E-2</v>
      </c>
      <c r="AW248" s="47">
        <f t="shared" si="184"/>
        <v>6.797349903734479E-3</v>
      </c>
      <c r="AX248" s="47">
        <f t="shared" si="185"/>
        <v>5.5125002141999989E-3</v>
      </c>
      <c r="AY248" s="47">
        <f t="shared" si="186"/>
        <v>0</v>
      </c>
      <c r="AZ248" s="47">
        <f t="shared" si="187"/>
        <v>3.1044223742789021E-2</v>
      </c>
      <c r="BA248" s="47">
        <f t="shared" si="188"/>
        <v>1.9087654226469061E-2</v>
      </c>
      <c r="BB248" s="23">
        <f>IF(V248&gt;0,J248*DATA!$C$4,0)</f>
        <v>43134</v>
      </c>
      <c r="BC248" s="23">
        <f>IF(X248&gt;0,N248*_xlfn.XLOOKUP(Burgas!O248,DATA!$B$5:$B$6,DATA!$C$5:$C$6,"error",0,1),0)</f>
        <v>6985.4400000000005</v>
      </c>
      <c r="BD248" s="23">
        <f>IF(Z248&gt;0,(L248-M248)*DATA!$C$7,"0,00 ")</f>
        <v>21150</v>
      </c>
      <c r="BE248" s="23">
        <f>IF(G248="basement",D248*DATA!$C$8,IF(G248="ground",0,"error"))</f>
        <v>0</v>
      </c>
      <c r="BF248" s="23">
        <f t="shared" si="189"/>
        <v>71269.440000000002</v>
      </c>
      <c r="BG248" s="23">
        <v>1.48</v>
      </c>
      <c r="BH248" s="23">
        <v>2.5873417721518988</v>
      </c>
      <c r="BI248" s="23">
        <f t="shared" si="190"/>
        <v>0.56999999999999995</v>
      </c>
      <c r="BJ248" s="23">
        <v>2.33</v>
      </c>
      <c r="BK248" s="23">
        <f t="shared" si="191"/>
        <v>0.21630769230769231</v>
      </c>
      <c r="BL248" s="23">
        <f t="shared" si="192"/>
        <v>0.23928112965340181</v>
      </c>
      <c r="BM248" s="5">
        <v>1.1000000000000001</v>
      </c>
      <c r="BN248" s="5">
        <f t="shared" si="193"/>
        <v>0.56999999999999995</v>
      </c>
      <c r="BO248" s="50"/>
      <c r="BP248" s="48">
        <f t="shared" si="157"/>
        <v>2425.5</v>
      </c>
      <c r="BQ248" s="51">
        <f t="shared" si="158"/>
        <v>5</v>
      </c>
      <c r="BR248" s="47">
        <f t="shared" si="194"/>
        <v>776.16</v>
      </c>
      <c r="BS248" s="46">
        <f t="shared" si="159"/>
        <v>17.5</v>
      </c>
      <c r="BT248" s="46">
        <f t="shared" si="195"/>
        <v>1940.4</v>
      </c>
      <c r="BU248" s="46">
        <f t="shared" si="160"/>
        <v>58.904954324999999</v>
      </c>
      <c r="BV248" s="46">
        <f t="shared" si="161"/>
        <v>36.892066171153857</v>
      </c>
      <c r="BW248" s="46">
        <f t="shared" si="162"/>
        <v>50.918068498459554</v>
      </c>
      <c r="BX248" s="46">
        <f t="shared" si="163"/>
        <v>52.427766824999999</v>
      </c>
      <c r="BY248" s="46">
        <f t="shared" si="164"/>
        <v>58.904954324999999</v>
      </c>
      <c r="BZ248" s="46">
        <f t="shared" si="196"/>
        <v>67882.069364130002</v>
      </c>
      <c r="CA248" s="46">
        <f t="shared" si="196"/>
        <v>42514.417055637707</v>
      </c>
      <c r="CB248" s="46">
        <f t="shared" si="196"/>
        <v>58677.982137624793</v>
      </c>
      <c r="CC248" s="46">
        <f t="shared" si="196"/>
        <v>60417.758489130007</v>
      </c>
      <c r="CD248" s="46">
        <f t="shared" si="196"/>
        <v>67882.069364130002</v>
      </c>
    </row>
    <row r="249" spans="1:82" s="54" customFormat="1" ht="15" customHeight="1" x14ac:dyDescent="0.35">
      <c r="A249" s="39">
        <v>246</v>
      </c>
      <c r="B249" s="40" t="s">
        <v>125</v>
      </c>
      <c r="C249" s="40" t="s">
        <v>371</v>
      </c>
      <c r="D249" s="41">
        <v>164.7</v>
      </c>
      <c r="E249" s="41">
        <f t="shared" si="165"/>
        <v>395.28</v>
      </c>
      <c r="F249" s="41">
        <v>51.6</v>
      </c>
      <c r="G249" s="42" t="s">
        <v>119</v>
      </c>
      <c r="H249" s="43">
        <v>3</v>
      </c>
      <c r="I249" s="44">
        <v>10.15</v>
      </c>
      <c r="J249" s="41">
        <f t="shared" si="166"/>
        <v>418.99</v>
      </c>
      <c r="K249" s="42" t="s">
        <v>121</v>
      </c>
      <c r="L249" s="44">
        <v>104.75</v>
      </c>
      <c r="M249" s="44">
        <v>47.13</v>
      </c>
      <c r="N249" s="41">
        <v>172.935</v>
      </c>
      <c r="O249" s="45" t="s">
        <v>69</v>
      </c>
      <c r="P249" s="45" t="s">
        <v>121</v>
      </c>
      <c r="Q249" s="45" t="s">
        <v>122</v>
      </c>
      <c r="R249" s="45" t="s">
        <v>864</v>
      </c>
      <c r="S249" s="46">
        <f t="shared" si="167"/>
        <v>22446.743666424001</v>
      </c>
      <c r="T249" s="46">
        <f t="shared" si="150"/>
        <v>56.786945118457808</v>
      </c>
      <c r="U249" s="47">
        <f t="shared" si="168"/>
        <v>22446.743666424001</v>
      </c>
      <c r="V249" s="47">
        <f t="shared" si="151"/>
        <v>0</v>
      </c>
      <c r="W249" s="47">
        <f t="shared" si="169"/>
        <v>21926.473148902762</v>
      </c>
      <c r="X249" s="47">
        <f t="shared" si="152"/>
        <v>520.27051752123953</v>
      </c>
      <c r="Y249" s="48">
        <f t="shared" si="170"/>
        <v>19396.434498923998</v>
      </c>
      <c r="Z249" s="47">
        <f t="shared" si="153"/>
        <v>3050.3091675000032</v>
      </c>
      <c r="AA249" s="48">
        <f t="shared" si="171"/>
        <v>20926.381532228348</v>
      </c>
      <c r="AB249" s="47">
        <f t="shared" si="154"/>
        <v>1520.3621341956532</v>
      </c>
      <c r="AC249" s="47">
        <f t="shared" si="172"/>
        <v>5090.941819216896</v>
      </c>
      <c r="AD249" s="47">
        <f t="shared" si="173"/>
        <v>17355.801847207105</v>
      </c>
      <c r="AE249" s="47">
        <f t="shared" si="149"/>
        <v>43.907614468749003</v>
      </c>
      <c r="AF249" s="49">
        <f t="shared" si="174"/>
        <v>0.22680090684298071</v>
      </c>
      <c r="AG249" s="47">
        <f>IF(ISBLANK($D249),"",S249*_xlfn.XLOOKUP(Q249,DATA!$B$24:$B$25,DATA!$C$24:$C$25,"error",0,1)/1000)</f>
        <v>3.0071124193965089</v>
      </c>
      <c r="AH249" s="47">
        <f>IF(ISBLANK($D249),"",V249*_xlfn.XLOOKUP(Q249,DATA!$B$24:$B$25,DATA!$C$24:$C$25,"error",0,1)/1000)</f>
        <v>0</v>
      </c>
      <c r="AI249" s="47">
        <f>IF(ISBLANK($D249),"",X249*_xlfn.XLOOKUP(Q249,DATA!$B$24:$B$25,DATA!$C$24:$C$25,"error",0,1)/1000)</f>
        <v>6.9698837298355062E-2</v>
      </c>
      <c r="AJ249" s="47">
        <f>IF(ISBLANK($D249),"",Z249*_xlfn.XLOOKUP(Q249,DATA!$B$24:$B$25,DATA!$C$24:$C$25,"error",0,1)/1000)</f>
        <v>0.40863934283299896</v>
      </c>
      <c r="AK249" s="47">
        <f>IF(ISBLANK($D249),"",AB249*_xlfn.XLOOKUP(Q249,DATA!$B$24:$B$25,DATA!$C$24:$C$25,"error",0,1)/1000)</f>
        <v>0.20367764356656376</v>
      </c>
      <c r="AL249" s="47">
        <f t="shared" si="155"/>
        <v>0.6820158236979178</v>
      </c>
      <c r="AM249" s="47">
        <f t="shared" si="156"/>
        <v>2.3250965956985912</v>
      </c>
      <c r="AN249" s="47">
        <f t="shared" si="175"/>
        <v>0.3048046874625614</v>
      </c>
      <c r="AO249" s="47">
        <f t="shared" si="176"/>
        <v>0</v>
      </c>
      <c r="AP249" s="47">
        <f t="shared" si="177"/>
        <v>7.0647615906200643E-3</v>
      </c>
      <c r="AQ249" s="47">
        <f t="shared" si="178"/>
        <v>4.1420196456145614E-2</v>
      </c>
      <c r="AR249" s="47">
        <f t="shared" si="179"/>
        <v>2.064502147973455E-2</v>
      </c>
      <c r="AS249" s="47">
        <f t="shared" si="180"/>
        <v>6.9129979526500226E-2</v>
      </c>
      <c r="AT249" s="47">
        <f t="shared" si="181"/>
        <v>0.23567470793606116</v>
      </c>
      <c r="AU249" s="47">
        <f t="shared" si="182"/>
        <v>1.6577240865420794E-2</v>
      </c>
      <c r="AV249" s="47">
        <f t="shared" si="183"/>
        <v>0</v>
      </c>
      <c r="AW249" s="47">
        <f t="shared" si="184"/>
        <v>3.8422720962540016E-4</v>
      </c>
      <c r="AX249" s="47">
        <f t="shared" si="185"/>
        <v>2.2526968960440031E-3</v>
      </c>
      <c r="AY249" s="47">
        <f t="shared" si="186"/>
        <v>1.1228091555625503E-3</v>
      </c>
      <c r="AZ249" s="47">
        <f t="shared" si="187"/>
        <v>3.7597332612319535E-3</v>
      </c>
      <c r="BA249" s="47">
        <f t="shared" si="188"/>
        <v>1.281750760418884E-2</v>
      </c>
      <c r="BB249" s="23">
        <f>IF(V249&gt;0,J249*DATA!$C$4,0)</f>
        <v>0</v>
      </c>
      <c r="BC249" s="23">
        <f>IF(X249&gt;0,N249*_xlfn.XLOOKUP(Burgas!O249,DATA!$B$5:$B$6,DATA!$C$5:$C$6,"error",0,1),0)</f>
        <v>8300.880000000001</v>
      </c>
      <c r="BD249" s="23">
        <f>IF(Z249&gt;0,(L249-M249)*DATA!$C$7,"0,00 ")</f>
        <v>8643</v>
      </c>
      <c r="BE249" s="23">
        <f>IF(G249="basement",D249*DATA!$C$8,IF(G249="ground",0,"error"))</f>
        <v>6588</v>
      </c>
      <c r="BF249" s="23">
        <f t="shared" si="189"/>
        <v>23531.88</v>
      </c>
      <c r="BG249" s="23">
        <v>0.25</v>
      </c>
      <c r="BH249" s="23">
        <v>2.0626252983293556</v>
      </c>
      <c r="BI249" s="23">
        <f t="shared" si="190"/>
        <v>0.85</v>
      </c>
      <c r="BJ249" s="23">
        <v>0.22</v>
      </c>
      <c r="BK249" s="23">
        <f t="shared" si="191"/>
        <v>0.25</v>
      </c>
      <c r="BL249" s="23">
        <f t="shared" si="192"/>
        <v>0.12054794520547943</v>
      </c>
      <c r="BM249" s="5">
        <v>1.1000000000000001</v>
      </c>
      <c r="BN249" s="5">
        <f t="shared" si="193"/>
        <v>0.40124223602484466</v>
      </c>
      <c r="BO249" s="50"/>
      <c r="BP249" s="48">
        <f t="shared" si="157"/>
        <v>1671.7049999999999</v>
      </c>
      <c r="BQ249" s="51">
        <f t="shared" si="158"/>
        <v>3</v>
      </c>
      <c r="BR249" s="47">
        <f t="shared" si="194"/>
        <v>534.94560000000001</v>
      </c>
      <c r="BS249" s="46">
        <f t="shared" si="159"/>
        <v>10.15</v>
      </c>
      <c r="BT249" s="46">
        <f t="shared" si="195"/>
        <v>1270.4957999999999</v>
      </c>
      <c r="BU249" s="46">
        <f t="shared" si="160"/>
        <v>19.478257259999999</v>
      </c>
      <c r="BV249" s="46">
        <f t="shared" si="161"/>
        <v>19.478257259999999</v>
      </c>
      <c r="BW249" s="46">
        <f t="shared" si="162"/>
        <v>19.026790306232872</v>
      </c>
      <c r="BX249" s="46">
        <f t="shared" si="163"/>
        <v>16.831338509999998</v>
      </c>
      <c r="BY249" s="46">
        <f t="shared" si="164"/>
        <v>18.158956553478259</v>
      </c>
      <c r="BZ249" s="46">
        <f t="shared" si="196"/>
        <v>22446.743666424001</v>
      </c>
      <c r="CA249" s="46">
        <f t="shared" si="196"/>
        <v>22446.743666424001</v>
      </c>
      <c r="CB249" s="46">
        <f t="shared" si="196"/>
        <v>21926.473148902762</v>
      </c>
      <c r="CC249" s="46">
        <f t="shared" si="196"/>
        <v>19396.434498923998</v>
      </c>
      <c r="CD249" s="46">
        <f t="shared" si="196"/>
        <v>20926.381532228348</v>
      </c>
    </row>
    <row r="250" spans="1:82" s="54" customFormat="1" ht="15" customHeight="1" x14ac:dyDescent="0.35">
      <c r="A250" s="39">
        <v>247</v>
      </c>
      <c r="B250" s="40" t="s">
        <v>125</v>
      </c>
      <c r="C250" s="40" t="s">
        <v>372</v>
      </c>
      <c r="D250" s="41">
        <v>145.69999999999999</v>
      </c>
      <c r="E250" s="41">
        <f t="shared" si="165"/>
        <v>582.79999999999995</v>
      </c>
      <c r="F250" s="41">
        <v>49.8</v>
      </c>
      <c r="G250" s="42" t="s">
        <v>119</v>
      </c>
      <c r="H250" s="43">
        <v>5</v>
      </c>
      <c r="I250" s="44">
        <v>17.5</v>
      </c>
      <c r="J250" s="41">
        <f t="shared" si="166"/>
        <v>697.2</v>
      </c>
      <c r="K250" s="42" t="s">
        <v>120</v>
      </c>
      <c r="L250" s="44">
        <v>174.3</v>
      </c>
      <c r="M250" s="44">
        <v>43.5</v>
      </c>
      <c r="N250" s="41">
        <v>152.98499999999999</v>
      </c>
      <c r="O250" s="45" t="s">
        <v>69</v>
      </c>
      <c r="P250" s="45" t="s">
        <v>120</v>
      </c>
      <c r="Q250" s="45" t="s">
        <v>122</v>
      </c>
      <c r="R250" s="45" t="s">
        <v>864</v>
      </c>
      <c r="S250" s="46">
        <f t="shared" si="167"/>
        <v>71255.36483432501</v>
      </c>
      <c r="T250" s="46">
        <f t="shared" si="150"/>
        <v>122.26383808223235</v>
      </c>
      <c r="U250" s="47">
        <f t="shared" si="168"/>
        <v>44603.274434263469</v>
      </c>
      <c r="V250" s="47">
        <f t="shared" si="151"/>
        <v>26652.090400061541</v>
      </c>
      <c r="W250" s="47">
        <f t="shared" si="169"/>
        <v>61579.783962017609</v>
      </c>
      <c r="X250" s="47">
        <f t="shared" si="152"/>
        <v>9675.5808723074006</v>
      </c>
      <c r="Y250" s="48">
        <f t="shared" si="170"/>
        <v>64331.02538432501</v>
      </c>
      <c r="Z250" s="47">
        <f t="shared" si="153"/>
        <v>6924.3394499999995</v>
      </c>
      <c r="AA250" s="48">
        <f t="shared" si="171"/>
        <v>69910.393595998932</v>
      </c>
      <c r="AB250" s="47">
        <f t="shared" si="154"/>
        <v>1344.9712383260776</v>
      </c>
      <c r="AC250" s="47">
        <f t="shared" si="172"/>
        <v>44596.981960695019</v>
      </c>
      <c r="AD250" s="47">
        <f t="shared" si="173"/>
        <v>26658.382873629991</v>
      </c>
      <c r="AE250" s="47">
        <f t="shared" si="149"/>
        <v>45.741906097512</v>
      </c>
      <c r="AF250" s="49">
        <f t="shared" si="174"/>
        <v>0.62587542796794216</v>
      </c>
      <c r="AG250" s="47">
        <f>IF(ISBLANK($D250),"",S250*_xlfn.XLOOKUP(Q250,DATA!$B$24:$B$25,DATA!$C$24:$C$25,"error",0,1)/1000)</f>
        <v>9.5458341631280312</v>
      </c>
      <c r="AH250" s="47">
        <f>IF(ISBLANK($D250),"",V250*_xlfn.XLOOKUP(Q250,DATA!$B$24:$B$25,DATA!$C$24:$C$25,"error",0,1)/1000)</f>
        <v>3.5704881401032007</v>
      </c>
      <c r="AI250" s="47">
        <f>IF(ISBLANK($D250),"",X250*_xlfn.XLOOKUP(Q250,DATA!$B$24:$B$25,DATA!$C$24:$C$25,"error",0,1)/1000)</f>
        <v>1.2962040213214638</v>
      </c>
      <c r="AJ250" s="47">
        <f>IF(ISBLANK($D250),"",Z250*_xlfn.XLOOKUP(Q250,DATA!$B$24:$B$25,DATA!$C$24:$C$25,"error",0,1)/1000)</f>
        <v>0.92762974735432502</v>
      </c>
      <c r="AK250" s="47">
        <f>IF(ISBLANK($D250),"",AB250*_xlfn.XLOOKUP(Q250,DATA!$B$24:$B$25,DATA!$C$24:$C$25,"error",0,1)/1000)</f>
        <v>0.18018113337976996</v>
      </c>
      <c r="AL250" s="47">
        <f t="shared" si="155"/>
        <v>5.9745030421587586</v>
      </c>
      <c r="AM250" s="47">
        <f t="shared" si="156"/>
        <v>3.5713311209692726</v>
      </c>
      <c r="AN250" s="47">
        <f t="shared" si="175"/>
        <v>0.96757772669024644</v>
      </c>
      <c r="AO250" s="47">
        <f t="shared" si="176"/>
        <v>0.36190915730757656</v>
      </c>
      <c r="AP250" s="47">
        <f t="shared" si="177"/>
        <v>0.13138486577960851</v>
      </c>
      <c r="AQ250" s="47">
        <f t="shared" si="178"/>
        <v>9.4025714968133292E-2</v>
      </c>
      <c r="AR250" s="47">
        <f t="shared" si="179"/>
        <v>1.8263385729188227E-2</v>
      </c>
      <c r="AS250" s="47">
        <f t="shared" si="180"/>
        <v>0.60558312378450652</v>
      </c>
      <c r="AT250" s="47">
        <f t="shared" si="181"/>
        <v>0.36199460290573993</v>
      </c>
      <c r="AU250" s="47">
        <f t="shared" si="182"/>
        <v>5.2623104863932388E-2</v>
      </c>
      <c r="AV250" s="47">
        <f t="shared" si="183"/>
        <v>1.9682949504594028E-2</v>
      </c>
      <c r="AW250" s="47">
        <f t="shared" si="184"/>
        <v>7.1455546967829084E-3</v>
      </c>
      <c r="AX250" s="47">
        <f t="shared" si="185"/>
        <v>5.1137236029600011E-3</v>
      </c>
      <c r="AY250" s="47">
        <f t="shared" si="186"/>
        <v>9.9328047337864187E-4</v>
      </c>
      <c r="AZ250" s="47">
        <f t="shared" si="187"/>
        <v>3.2935508277715575E-2</v>
      </c>
      <c r="BA250" s="47">
        <f t="shared" si="188"/>
        <v>1.9687596586216813E-2</v>
      </c>
      <c r="BB250" s="23">
        <f>IF(V250&gt;0,J250*DATA!$C$4,0)</f>
        <v>45318</v>
      </c>
      <c r="BC250" s="23">
        <f>IF(X250&gt;0,N250*_xlfn.XLOOKUP(Burgas!O250,DATA!$B$5:$B$6,DATA!$C$5:$C$6,"error",0,1),0)</f>
        <v>7343.2799999999988</v>
      </c>
      <c r="BD250" s="23">
        <f>IF(Z250&gt;0,(L250-M250)*DATA!$C$7,"0,00 ")</f>
        <v>19620</v>
      </c>
      <c r="BE250" s="23">
        <f>IF(G250="basement",D250*DATA!$C$8,IF(G250="ground",0,"error"))</f>
        <v>5828</v>
      </c>
      <c r="BF250" s="23">
        <f t="shared" si="189"/>
        <v>78109.279999999999</v>
      </c>
      <c r="BG250" s="23">
        <v>1.48</v>
      </c>
      <c r="BH250" s="23">
        <v>2.4132530120481928</v>
      </c>
      <c r="BI250" s="23">
        <f t="shared" si="190"/>
        <v>0.85</v>
      </c>
      <c r="BJ250" s="23">
        <v>2.33</v>
      </c>
      <c r="BK250" s="23">
        <f t="shared" si="191"/>
        <v>0.21630769230769231</v>
      </c>
      <c r="BL250" s="23">
        <f t="shared" si="192"/>
        <v>0.23928112965340181</v>
      </c>
      <c r="BM250" s="5">
        <v>1.1000000000000001</v>
      </c>
      <c r="BN250" s="5">
        <f t="shared" si="193"/>
        <v>0.40124223602484466</v>
      </c>
      <c r="BO250" s="50"/>
      <c r="BP250" s="48">
        <f t="shared" si="157"/>
        <v>2549.75</v>
      </c>
      <c r="BQ250" s="51">
        <f t="shared" si="158"/>
        <v>5</v>
      </c>
      <c r="BR250" s="47">
        <f t="shared" si="194"/>
        <v>815.92000000000007</v>
      </c>
      <c r="BS250" s="46">
        <f t="shared" si="159"/>
        <v>17.5</v>
      </c>
      <c r="BT250" s="46">
        <f t="shared" si="195"/>
        <v>2039.8000000000002</v>
      </c>
      <c r="BU250" s="46">
        <f t="shared" si="160"/>
        <v>61.832145812500009</v>
      </c>
      <c r="BV250" s="46">
        <f t="shared" si="161"/>
        <v>38.704681043269233</v>
      </c>
      <c r="BW250" s="46">
        <f t="shared" si="162"/>
        <v>53.436119370025686</v>
      </c>
      <c r="BX250" s="46">
        <f t="shared" si="163"/>
        <v>55.823520812500007</v>
      </c>
      <c r="BY250" s="46">
        <f t="shared" si="164"/>
        <v>60.665041301630453</v>
      </c>
      <c r="BZ250" s="46">
        <f t="shared" si="196"/>
        <v>71255.36483432501</v>
      </c>
      <c r="CA250" s="46">
        <f t="shared" si="196"/>
        <v>44603.274434263469</v>
      </c>
      <c r="CB250" s="46">
        <f t="shared" si="196"/>
        <v>61579.783962017609</v>
      </c>
      <c r="CC250" s="46">
        <f t="shared" si="196"/>
        <v>64331.02538432501</v>
      </c>
      <c r="CD250" s="46">
        <f t="shared" si="196"/>
        <v>69910.393595998932</v>
      </c>
    </row>
    <row r="251" spans="1:82" s="54" customFormat="1" ht="15" customHeight="1" x14ac:dyDescent="0.35">
      <c r="A251" s="39">
        <v>248</v>
      </c>
      <c r="B251" s="40" t="s">
        <v>125</v>
      </c>
      <c r="C251" s="40" t="s">
        <v>373</v>
      </c>
      <c r="D251" s="41">
        <v>174.5</v>
      </c>
      <c r="E251" s="41">
        <f t="shared" si="165"/>
        <v>837.59999999999991</v>
      </c>
      <c r="F251" s="41">
        <v>54.6</v>
      </c>
      <c r="G251" s="42" t="s">
        <v>118</v>
      </c>
      <c r="H251" s="43">
        <v>6</v>
      </c>
      <c r="I251" s="44">
        <v>20.5</v>
      </c>
      <c r="J251" s="41">
        <f t="shared" si="166"/>
        <v>895.43999999999994</v>
      </c>
      <c r="K251" s="42" t="s">
        <v>121</v>
      </c>
      <c r="L251" s="44">
        <v>223.86</v>
      </c>
      <c r="M251" s="44">
        <v>223.86</v>
      </c>
      <c r="N251" s="41">
        <v>183.22499999999999</v>
      </c>
      <c r="O251" s="45" t="s">
        <v>69</v>
      </c>
      <c r="P251" s="45" t="s">
        <v>121</v>
      </c>
      <c r="Q251" s="45" t="s">
        <v>122</v>
      </c>
      <c r="R251" s="45" t="s">
        <v>864</v>
      </c>
      <c r="S251" s="46">
        <f t="shared" si="167"/>
        <v>37109.085954850008</v>
      </c>
      <c r="T251" s="46">
        <f t="shared" si="150"/>
        <v>44.304066326229716</v>
      </c>
      <c r="U251" s="47">
        <f t="shared" si="168"/>
        <v>37109.085954850008</v>
      </c>
      <c r="V251" s="47">
        <f t="shared" si="151"/>
        <v>0</v>
      </c>
      <c r="W251" s="47">
        <f t="shared" si="169"/>
        <v>36557.858235921922</v>
      </c>
      <c r="X251" s="47">
        <f t="shared" si="152"/>
        <v>551.22771892808669</v>
      </c>
      <c r="Y251" s="48">
        <f t="shared" si="170"/>
        <v>37109.085954850008</v>
      </c>
      <c r="Z251" s="47">
        <f t="shared" si="153"/>
        <v>0</v>
      </c>
      <c r="AA251" s="48">
        <f t="shared" si="171"/>
        <v>37109.085954850008</v>
      </c>
      <c r="AB251" s="47">
        <f t="shared" si="154"/>
        <v>0</v>
      </c>
      <c r="AC251" s="47">
        <f t="shared" si="172"/>
        <v>551.22771892808669</v>
      </c>
      <c r="AD251" s="47">
        <f t="shared" si="173"/>
        <v>36557.858235921922</v>
      </c>
      <c r="AE251" s="47">
        <f t="shared" si="149"/>
        <v>43.645962554825601</v>
      </c>
      <c r="AF251" s="49">
        <f t="shared" si="174"/>
        <v>1.4854252125712675E-2</v>
      </c>
      <c r="AG251" s="47">
        <f>IF(ISBLANK($D251),"",S251*_xlfn.XLOOKUP(Q251,DATA!$B$24:$B$25,DATA!$C$24:$C$25,"error",0,1)/1000)</f>
        <v>4.9713755770375245</v>
      </c>
      <c r="AH251" s="47">
        <f>IF(ISBLANK($D251),"",V251*_xlfn.XLOOKUP(Q251,DATA!$B$24:$B$25,DATA!$C$24:$C$25,"error",0,1)/1000)</f>
        <v>0</v>
      </c>
      <c r="AI251" s="47">
        <f>IF(ISBLANK($D251),"",X251*_xlfn.XLOOKUP(Q251,DATA!$B$24:$B$25,DATA!$C$24:$C$25,"error",0,1)/1000)</f>
        <v>7.384606623292593E-2</v>
      </c>
      <c r="AJ251" s="47">
        <f>IF(ISBLANK($D251),"",Z251*_xlfn.XLOOKUP(Q251,DATA!$B$24:$B$25,DATA!$C$24:$C$25,"error",0,1)/1000)</f>
        <v>0</v>
      </c>
      <c r="AK251" s="47">
        <f>IF(ISBLANK($D251),"",AB251*_xlfn.XLOOKUP(Q251,DATA!$B$24:$B$25,DATA!$C$24:$C$25,"error",0,1)/1000)</f>
        <v>0</v>
      </c>
      <c r="AL251" s="47">
        <f t="shared" si="155"/>
        <v>7.384606623292593E-2</v>
      </c>
      <c r="AM251" s="47">
        <f t="shared" si="156"/>
        <v>4.8975295108045982</v>
      </c>
      <c r="AN251" s="47">
        <f t="shared" si="175"/>
        <v>0.50390486542635993</v>
      </c>
      <c r="AO251" s="47">
        <f t="shared" si="176"/>
        <v>0</v>
      </c>
      <c r="AP251" s="47">
        <f t="shared" si="177"/>
        <v>7.4851299184164879E-3</v>
      </c>
      <c r="AQ251" s="47">
        <f t="shared" si="178"/>
        <v>0</v>
      </c>
      <c r="AR251" s="47">
        <f t="shared" si="179"/>
        <v>0</v>
      </c>
      <c r="AS251" s="47">
        <f t="shared" si="180"/>
        <v>7.4851299184164879E-3</v>
      </c>
      <c r="AT251" s="47">
        <f t="shared" si="181"/>
        <v>0.49641973550794344</v>
      </c>
      <c r="AU251" s="47">
        <f t="shared" si="182"/>
        <v>2.7405590107456097E-2</v>
      </c>
      <c r="AV251" s="47">
        <f t="shared" si="183"/>
        <v>0</v>
      </c>
      <c r="AW251" s="47">
        <f t="shared" si="184"/>
        <v>4.0708954511009114E-4</v>
      </c>
      <c r="AX251" s="47">
        <f t="shared" si="185"/>
        <v>0</v>
      </c>
      <c r="AY251" s="47">
        <f t="shared" si="186"/>
        <v>0</v>
      </c>
      <c r="AZ251" s="47">
        <f t="shared" si="187"/>
        <v>4.0708954511009114E-4</v>
      </c>
      <c r="BA251" s="47">
        <f t="shared" si="188"/>
        <v>2.6998500562346005E-2</v>
      </c>
      <c r="BB251" s="23">
        <f>IF(V251&gt;0,J251*DATA!$C$4,0)</f>
        <v>0</v>
      </c>
      <c r="BC251" s="23">
        <f>IF(X251&gt;0,N251*_xlfn.XLOOKUP(Burgas!O251,DATA!$B$5:$B$6,DATA!$C$5:$C$6,"error",0,1),0)</f>
        <v>8794.7999999999993</v>
      </c>
      <c r="BD251" s="23" t="str">
        <f>IF(Z251&gt;0,(L251-M251)*DATA!$C$7,"0,00 ")</f>
        <v xml:space="preserve">0,00 </v>
      </c>
      <c r="BE251" s="23">
        <f>IF(G251="basement",D251*DATA!$C$8,IF(G251="ground",0,"error"))</f>
        <v>0</v>
      </c>
      <c r="BF251" s="23">
        <f t="shared" si="189"/>
        <v>8794.7999999999993</v>
      </c>
      <c r="BG251" s="23">
        <v>0.25</v>
      </c>
      <c r="BH251" s="23">
        <v>1.1000000000000001</v>
      </c>
      <c r="BI251" s="23">
        <f t="shared" si="190"/>
        <v>0.56999999999999995</v>
      </c>
      <c r="BJ251" s="23">
        <v>0.22</v>
      </c>
      <c r="BK251" s="23">
        <f t="shared" si="191"/>
        <v>0.25</v>
      </c>
      <c r="BL251" s="23">
        <f t="shared" si="192"/>
        <v>0.12054794520547943</v>
      </c>
      <c r="BM251" s="5">
        <v>1.1000000000000001</v>
      </c>
      <c r="BN251" s="5">
        <f t="shared" si="193"/>
        <v>0.56999999999999995</v>
      </c>
      <c r="BO251" s="50"/>
      <c r="BP251" s="48">
        <f t="shared" si="157"/>
        <v>3577.25</v>
      </c>
      <c r="BQ251" s="51">
        <f t="shared" si="158"/>
        <v>6</v>
      </c>
      <c r="BR251" s="47">
        <f t="shared" si="194"/>
        <v>1144.72</v>
      </c>
      <c r="BS251" s="46">
        <f t="shared" si="159"/>
        <v>20.5</v>
      </c>
      <c r="BT251" s="46">
        <f t="shared" si="195"/>
        <v>2861.8</v>
      </c>
      <c r="BU251" s="46">
        <f t="shared" si="160"/>
        <v>32.201567125000004</v>
      </c>
      <c r="BV251" s="46">
        <f t="shared" si="161"/>
        <v>32.201567125000004</v>
      </c>
      <c r="BW251" s="46">
        <f t="shared" si="162"/>
        <v>31.723236928082194</v>
      </c>
      <c r="BX251" s="46">
        <f t="shared" si="163"/>
        <v>32.201567125000004</v>
      </c>
      <c r="BY251" s="46">
        <f t="shared" si="164"/>
        <v>32.201567125000004</v>
      </c>
      <c r="BZ251" s="46">
        <f t="shared" si="196"/>
        <v>37109.085954850008</v>
      </c>
      <c r="CA251" s="46">
        <f t="shared" si="196"/>
        <v>37109.085954850008</v>
      </c>
      <c r="CB251" s="46">
        <f t="shared" si="196"/>
        <v>36557.858235921922</v>
      </c>
      <c r="CC251" s="46">
        <f t="shared" si="196"/>
        <v>37109.085954850008</v>
      </c>
      <c r="CD251" s="46">
        <f t="shared" si="196"/>
        <v>37109.085954850008</v>
      </c>
    </row>
    <row r="252" spans="1:82" s="54" customFormat="1" ht="15" customHeight="1" x14ac:dyDescent="0.35">
      <c r="A252" s="39">
        <v>249</v>
      </c>
      <c r="B252" s="40" t="s">
        <v>125</v>
      </c>
      <c r="C252" s="40" t="s">
        <v>374</v>
      </c>
      <c r="D252" s="41">
        <v>182.2</v>
      </c>
      <c r="E252" s="41">
        <f t="shared" si="165"/>
        <v>874.56</v>
      </c>
      <c r="F252" s="41">
        <v>54.8</v>
      </c>
      <c r="G252" s="42" t="s">
        <v>118</v>
      </c>
      <c r="H252" s="43">
        <v>6</v>
      </c>
      <c r="I252" s="44">
        <v>20.5</v>
      </c>
      <c r="J252" s="41">
        <f t="shared" si="166"/>
        <v>898.7199999999998</v>
      </c>
      <c r="K252" s="42" t="s">
        <v>120</v>
      </c>
      <c r="L252" s="44">
        <v>224.68</v>
      </c>
      <c r="M252" s="44">
        <v>33.700000000000003</v>
      </c>
      <c r="N252" s="41">
        <v>191.31</v>
      </c>
      <c r="O252" s="45" t="s">
        <v>69</v>
      </c>
      <c r="P252" s="45" t="s">
        <v>120</v>
      </c>
      <c r="Q252" s="45" t="s">
        <v>122</v>
      </c>
      <c r="R252" s="45" t="s">
        <v>864</v>
      </c>
      <c r="S252" s="46">
        <f t="shared" si="167"/>
        <v>93932.03010820999</v>
      </c>
      <c r="T252" s="46">
        <f t="shared" si="150"/>
        <v>107.40490087382226</v>
      </c>
      <c r="U252" s="47">
        <f t="shared" si="168"/>
        <v>59576.369344665392</v>
      </c>
      <c r="V252" s="47">
        <f t="shared" si="151"/>
        <v>34355.660763544598</v>
      </c>
      <c r="W252" s="47">
        <f t="shared" si="169"/>
        <v>81832.573451144723</v>
      </c>
      <c r="X252" s="47">
        <f t="shared" si="152"/>
        <v>12099.456657065268</v>
      </c>
      <c r="Y252" s="48">
        <f t="shared" si="170"/>
        <v>83821.859250710011</v>
      </c>
      <c r="Z252" s="47">
        <f t="shared" si="153"/>
        <v>10110.170857499979</v>
      </c>
      <c r="AA252" s="48">
        <f t="shared" si="171"/>
        <v>93932.03010820999</v>
      </c>
      <c r="AB252" s="47">
        <f t="shared" si="154"/>
        <v>0</v>
      </c>
      <c r="AC252" s="47">
        <f t="shared" si="172"/>
        <v>56565.288278109845</v>
      </c>
      <c r="AD252" s="47">
        <f t="shared" si="173"/>
        <v>37366.741830100145</v>
      </c>
      <c r="AE252" s="47">
        <f t="shared" si="149"/>
        <v>42.726333047589812</v>
      </c>
      <c r="AF252" s="49">
        <f t="shared" si="174"/>
        <v>0.6021938226284097</v>
      </c>
      <c r="AG252" s="47">
        <f>IF(ISBLANK($D252),"",S252*_xlfn.XLOOKUP(Q252,DATA!$B$24:$B$25,DATA!$C$24:$C$25,"error",0,1)/1000)</f>
        <v>12.583748383068897</v>
      </c>
      <c r="AH252" s="47">
        <f>IF(ISBLANK($D252),"",V252*_xlfn.XLOOKUP(Q252,DATA!$B$24:$B$25,DATA!$C$24:$C$25,"error",0,1)/1000)</f>
        <v>4.6025087511095046</v>
      </c>
      <c r="AI252" s="47">
        <f>IF(ISBLANK($D252),"",X252*_xlfn.XLOOKUP(Q252,DATA!$B$24:$B$25,DATA!$C$24:$C$25,"error",0,1)/1000)</f>
        <v>1.6209222559009671</v>
      </c>
      <c r="AJ252" s="47">
        <f>IF(ISBLANK($D252),"",Z252*_xlfn.XLOOKUP(Q252,DATA!$B$24:$B$25,DATA!$C$24:$C$25,"error",0,1)/1000)</f>
        <v>1.3544245347838579</v>
      </c>
      <c r="AK252" s="47">
        <f>IF(ISBLANK($D252),"",AB252*_xlfn.XLOOKUP(Q252,DATA!$B$24:$B$25,DATA!$C$24:$C$25,"error",0,1)/1000)</f>
        <v>0</v>
      </c>
      <c r="AL252" s="47">
        <f t="shared" si="155"/>
        <v>7.5778555417943299</v>
      </c>
      <c r="AM252" s="47">
        <f t="shared" si="156"/>
        <v>5.0058928412745676</v>
      </c>
      <c r="AN252" s="47">
        <f t="shared" si="175"/>
        <v>1.2755045232989937</v>
      </c>
      <c r="AO252" s="47">
        <f t="shared" si="176"/>
        <v>0.46651606118110295</v>
      </c>
      <c r="AP252" s="47">
        <f t="shared" si="177"/>
        <v>0.16429871341828883</v>
      </c>
      <c r="AQ252" s="47">
        <f t="shared" si="178"/>
        <v>0.13728617006585672</v>
      </c>
      <c r="AR252" s="47">
        <f t="shared" si="179"/>
        <v>0</v>
      </c>
      <c r="AS252" s="47">
        <f t="shared" si="180"/>
        <v>0.76810094466524859</v>
      </c>
      <c r="AT252" s="47">
        <f t="shared" si="181"/>
        <v>0.50740357863374508</v>
      </c>
      <c r="AU252" s="47">
        <f t="shared" si="182"/>
        <v>6.9370146121057505E-2</v>
      </c>
      <c r="AV252" s="47">
        <f t="shared" si="183"/>
        <v>2.5372146269031462E-2</v>
      </c>
      <c r="AW252" s="47">
        <f t="shared" si="184"/>
        <v>8.9356215906235201E-3</v>
      </c>
      <c r="AX252" s="47">
        <f t="shared" si="185"/>
        <v>7.4665056092759873E-3</v>
      </c>
      <c r="AY252" s="47">
        <f t="shared" si="186"/>
        <v>0</v>
      </c>
      <c r="AZ252" s="47">
        <f t="shared" si="187"/>
        <v>4.1774273468930964E-2</v>
      </c>
      <c r="BA252" s="47">
        <f t="shared" si="188"/>
        <v>2.7595872652126541E-2</v>
      </c>
      <c r="BB252" s="23">
        <f>IF(V252&gt;0,J252*DATA!$C$4,0)</f>
        <v>58416.799999999988</v>
      </c>
      <c r="BC252" s="23">
        <f>IF(X252&gt;0,N252*_xlfn.XLOOKUP(Burgas!O252,DATA!$B$5:$B$6,DATA!$C$5:$C$6,"error",0,1),0)</f>
        <v>9182.880000000001</v>
      </c>
      <c r="BD252" s="23">
        <f>IF(Z252&gt;0,(L252-M252)*DATA!$C$7,"0,00 ")</f>
        <v>28647.000000000004</v>
      </c>
      <c r="BE252" s="23">
        <f>IF(G252="basement",D252*DATA!$C$8,IF(G252="ground",0,"error"))</f>
        <v>0</v>
      </c>
      <c r="BF252" s="23">
        <f t="shared" si="189"/>
        <v>96246.68</v>
      </c>
      <c r="BG252" s="23">
        <v>1.48</v>
      </c>
      <c r="BH252" s="23">
        <v>2.5875155777105223</v>
      </c>
      <c r="BI252" s="23">
        <f t="shared" si="190"/>
        <v>0.56999999999999995</v>
      </c>
      <c r="BJ252" s="23">
        <v>2.33</v>
      </c>
      <c r="BK252" s="23">
        <f t="shared" si="191"/>
        <v>0.21630769230769231</v>
      </c>
      <c r="BL252" s="23">
        <f t="shared" si="192"/>
        <v>0.23928112965340181</v>
      </c>
      <c r="BM252" s="5">
        <v>1.1000000000000001</v>
      </c>
      <c r="BN252" s="5">
        <f t="shared" si="193"/>
        <v>0.56999999999999995</v>
      </c>
      <c r="BO252" s="50"/>
      <c r="BP252" s="48">
        <f t="shared" si="157"/>
        <v>3735.1</v>
      </c>
      <c r="BQ252" s="51">
        <f t="shared" si="158"/>
        <v>6</v>
      </c>
      <c r="BR252" s="47">
        <f t="shared" si="194"/>
        <v>1195.232</v>
      </c>
      <c r="BS252" s="46">
        <f t="shared" si="159"/>
        <v>20.5</v>
      </c>
      <c r="BT252" s="46">
        <f t="shared" si="195"/>
        <v>2988.08</v>
      </c>
      <c r="BU252" s="46">
        <f t="shared" si="160"/>
        <v>81.509918524999989</v>
      </c>
      <c r="BV252" s="46">
        <f t="shared" si="161"/>
        <v>51.697647817307697</v>
      </c>
      <c r="BW252" s="46">
        <f t="shared" si="162"/>
        <v>71.010563563992292</v>
      </c>
      <c r="BX252" s="46">
        <f t="shared" si="163"/>
        <v>72.736774775000001</v>
      </c>
      <c r="BY252" s="46">
        <f t="shared" si="164"/>
        <v>81.509918524999989</v>
      </c>
      <c r="BZ252" s="46">
        <f t="shared" si="196"/>
        <v>93932.03010820999</v>
      </c>
      <c r="CA252" s="46">
        <f t="shared" si="196"/>
        <v>59576.369344665392</v>
      </c>
      <c r="CB252" s="46">
        <f t="shared" si="196"/>
        <v>81832.573451144723</v>
      </c>
      <c r="CC252" s="46">
        <f t="shared" si="196"/>
        <v>83821.859250710011</v>
      </c>
      <c r="CD252" s="46">
        <f t="shared" si="196"/>
        <v>93932.03010820999</v>
      </c>
    </row>
    <row r="253" spans="1:82" s="54" customFormat="1" ht="15" customHeight="1" x14ac:dyDescent="0.35">
      <c r="A253" s="39">
        <v>250</v>
      </c>
      <c r="B253" s="40" t="s">
        <v>125</v>
      </c>
      <c r="C253" s="40" t="s">
        <v>375</v>
      </c>
      <c r="D253" s="41">
        <v>199.7</v>
      </c>
      <c r="E253" s="41">
        <f t="shared" si="165"/>
        <v>639.04</v>
      </c>
      <c r="F253" s="41">
        <v>56.6</v>
      </c>
      <c r="G253" s="42" t="s">
        <v>119</v>
      </c>
      <c r="H253" s="43">
        <v>4</v>
      </c>
      <c r="I253" s="44">
        <v>14.5</v>
      </c>
      <c r="J253" s="41">
        <f t="shared" si="166"/>
        <v>656.56000000000006</v>
      </c>
      <c r="K253" s="42" t="s">
        <v>120</v>
      </c>
      <c r="L253" s="44">
        <v>164.14</v>
      </c>
      <c r="M253" s="44">
        <v>73.900000000000006</v>
      </c>
      <c r="N253" s="41">
        <v>209.685</v>
      </c>
      <c r="O253" s="45" t="s">
        <v>69</v>
      </c>
      <c r="P253" s="45" t="s">
        <v>120</v>
      </c>
      <c r="Q253" s="45" t="s">
        <v>122</v>
      </c>
      <c r="R253" s="45" t="s">
        <v>864</v>
      </c>
      <c r="S253" s="46">
        <f t="shared" si="167"/>
        <v>73788.63245582502</v>
      </c>
      <c r="T253" s="46">
        <f t="shared" si="150"/>
        <v>115.46794012241021</v>
      </c>
      <c r="U253" s="47">
        <f t="shared" si="168"/>
        <v>48690.100509375785</v>
      </c>
      <c r="V253" s="47">
        <f t="shared" si="151"/>
        <v>25098.531946449235</v>
      </c>
      <c r="W253" s="47">
        <f t="shared" si="169"/>
        <v>60527.043573190902</v>
      </c>
      <c r="X253" s="47">
        <f t="shared" si="152"/>
        <v>13261.588882634118</v>
      </c>
      <c r="Y253" s="48">
        <f t="shared" si="170"/>
        <v>69011.473495825019</v>
      </c>
      <c r="Z253" s="47">
        <f t="shared" si="153"/>
        <v>4777.1589600000007</v>
      </c>
      <c r="AA253" s="48">
        <f t="shared" si="171"/>
        <v>71945.181829238063</v>
      </c>
      <c r="AB253" s="47">
        <f t="shared" si="154"/>
        <v>1843.4506265869568</v>
      </c>
      <c r="AC253" s="47">
        <f t="shared" si="172"/>
        <v>44980.73041567031</v>
      </c>
      <c r="AD253" s="47">
        <f t="shared" si="173"/>
        <v>28807.90204015471</v>
      </c>
      <c r="AE253" s="47">
        <f t="shared" si="149"/>
        <v>45.079966888073848</v>
      </c>
      <c r="AF253" s="49">
        <f t="shared" si="174"/>
        <v>0.60958888813393974</v>
      </c>
      <c r="AG253" s="47">
        <f>IF(ISBLANK($D253),"",S253*_xlfn.XLOOKUP(Q253,DATA!$B$24:$B$25,DATA!$C$24:$C$25,"error",0,1)/1000)</f>
        <v>9.8852072427815632</v>
      </c>
      <c r="AH253" s="47">
        <f>IF(ISBLANK($D253),"",V253*_xlfn.XLOOKUP(Q253,DATA!$B$24:$B$25,DATA!$C$24:$C$25,"error",0,1)/1000)</f>
        <v>3.3623633007259861</v>
      </c>
      <c r="AI253" s="47">
        <f>IF(ISBLANK($D253),"",X253*_xlfn.XLOOKUP(Q253,DATA!$B$24:$B$25,DATA!$C$24:$C$25,"error",0,1)/1000)</f>
        <v>1.77660908069936</v>
      </c>
      <c r="AJ253" s="47">
        <f>IF(ISBLANK($D253),"",Z253*_xlfn.XLOOKUP(Q253,DATA!$B$24:$B$25,DATA!$C$24:$C$25,"error",0,1)/1000)</f>
        <v>0.63997942202793812</v>
      </c>
      <c r="AK253" s="47">
        <f>IF(ISBLANK($D253),"",AB253*_xlfn.XLOOKUP(Q253,DATA!$B$24:$B$25,DATA!$C$24:$C$25,"error",0,1)/1000)</f>
        <v>0.24696068864749704</v>
      </c>
      <c r="AL253" s="47">
        <f t="shared" si="155"/>
        <v>6.0259124921007814</v>
      </c>
      <c r="AM253" s="47">
        <f t="shared" si="156"/>
        <v>3.8592947506807818</v>
      </c>
      <c r="AN253" s="47">
        <f t="shared" si="175"/>
        <v>1.001977007811157</v>
      </c>
      <c r="AO253" s="47">
        <f t="shared" si="176"/>
        <v>0.34081336248115673</v>
      </c>
      <c r="AP253" s="47">
        <f t="shared" si="177"/>
        <v>0.18007932529984802</v>
      </c>
      <c r="AQ253" s="47">
        <f t="shared" si="178"/>
        <v>6.4869117115629579E-2</v>
      </c>
      <c r="AR253" s="47">
        <f t="shared" si="179"/>
        <v>2.5032245230740661E-2</v>
      </c>
      <c r="AS253" s="47">
        <f t="shared" si="180"/>
        <v>0.61079405012737509</v>
      </c>
      <c r="AT253" s="47">
        <f t="shared" si="181"/>
        <v>0.39118295768378186</v>
      </c>
      <c r="AU253" s="47">
        <f t="shared" si="182"/>
        <v>5.4493959191947598E-2</v>
      </c>
      <c r="AV253" s="47">
        <f t="shared" si="183"/>
        <v>1.8535624392909147E-2</v>
      </c>
      <c r="AW253" s="47">
        <f t="shared" si="184"/>
        <v>9.7938728410950516E-3</v>
      </c>
      <c r="AX253" s="47">
        <f t="shared" si="185"/>
        <v>3.5280001370880019E-3</v>
      </c>
      <c r="AY253" s="47">
        <f t="shared" si="186"/>
        <v>1.3614146227434194E-3</v>
      </c>
      <c r="AZ253" s="47">
        <f t="shared" si="187"/>
        <v>3.3218911993835622E-2</v>
      </c>
      <c r="BA253" s="47">
        <f t="shared" si="188"/>
        <v>2.1275047198111977E-2</v>
      </c>
      <c r="BB253" s="23">
        <f>IF(V253&gt;0,J253*DATA!$C$4,0)</f>
        <v>42676.4</v>
      </c>
      <c r="BC253" s="23">
        <f>IF(X253&gt;0,N253*_xlfn.XLOOKUP(Burgas!O253,DATA!$B$5:$B$6,DATA!$C$5:$C$6,"error",0,1),0)</f>
        <v>10064.880000000001</v>
      </c>
      <c r="BD253" s="23">
        <f>IF(Z253&gt;0,(L253-M253)*DATA!$C$7,"0,00 ")</f>
        <v>13535.999999999996</v>
      </c>
      <c r="BE253" s="23">
        <f>IF(G253="basement",D253*DATA!$C$8,IF(G253="ground",0,"error"))</f>
        <v>7988</v>
      </c>
      <c r="BF253" s="23">
        <f t="shared" si="189"/>
        <v>74265.279999999999</v>
      </c>
      <c r="BG253" s="23">
        <v>1.48</v>
      </c>
      <c r="BH253" s="23">
        <v>2.0621055196783233</v>
      </c>
      <c r="BI253" s="23">
        <f t="shared" si="190"/>
        <v>0.85</v>
      </c>
      <c r="BJ253" s="23">
        <v>2.33</v>
      </c>
      <c r="BK253" s="23">
        <f t="shared" si="191"/>
        <v>0.21630769230769231</v>
      </c>
      <c r="BL253" s="23">
        <f t="shared" si="192"/>
        <v>0.23928112965340181</v>
      </c>
      <c r="BM253" s="5">
        <v>1.1000000000000001</v>
      </c>
      <c r="BN253" s="5">
        <f t="shared" si="193"/>
        <v>0.40124223602484466</v>
      </c>
      <c r="BO253" s="50"/>
      <c r="BP253" s="48">
        <f t="shared" si="157"/>
        <v>2895.6499999999996</v>
      </c>
      <c r="BQ253" s="51">
        <f t="shared" si="158"/>
        <v>4</v>
      </c>
      <c r="BR253" s="47">
        <f t="shared" si="194"/>
        <v>926.60799999999995</v>
      </c>
      <c r="BS253" s="46">
        <f t="shared" si="159"/>
        <v>14.5</v>
      </c>
      <c r="BT253" s="46">
        <f t="shared" si="195"/>
        <v>2316.52</v>
      </c>
      <c r="BU253" s="46">
        <f t="shared" si="160"/>
        <v>64.030399562500008</v>
      </c>
      <c r="BV253" s="46">
        <f t="shared" si="161"/>
        <v>42.251041747115394</v>
      </c>
      <c r="BW253" s="46">
        <f t="shared" si="162"/>
        <v>52.522599421373563</v>
      </c>
      <c r="BX253" s="46">
        <f t="shared" si="163"/>
        <v>59.884999562500006</v>
      </c>
      <c r="BY253" s="46">
        <f t="shared" si="164"/>
        <v>62.430737442934792</v>
      </c>
      <c r="BZ253" s="46">
        <f t="shared" si="196"/>
        <v>73788.63245582502</v>
      </c>
      <c r="CA253" s="46">
        <f t="shared" si="196"/>
        <v>48690.100509375785</v>
      </c>
      <c r="CB253" s="46">
        <f t="shared" si="196"/>
        <v>60527.043573190902</v>
      </c>
      <c r="CC253" s="46">
        <f t="shared" si="196"/>
        <v>69011.473495825019</v>
      </c>
      <c r="CD253" s="46">
        <f t="shared" si="196"/>
        <v>71945.181829238063</v>
      </c>
    </row>
    <row r="254" spans="1:82" s="54" customFormat="1" ht="15" customHeight="1" x14ac:dyDescent="0.35">
      <c r="A254" s="39">
        <v>251</v>
      </c>
      <c r="B254" s="40" t="s">
        <v>125</v>
      </c>
      <c r="C254" s="40" t="s">
        <v>376</v>
      </c>
      <c r="D254" s="41">
        <v>332.4</v>
      </c>
      <c r="E254" s="41">
        <f t="shared" si="165"/>
        <v>1595.52</v>
      </c>
      <c r="F254" s="41">
        <v>74.400000000000006</v>
      </c>
      <c r="G254" s="42" t="s">
        <v>118</v>
      </c>
      <c r="H254" s="43">
        <v>6</v>
      </c>
      <c r="I254" s="44">
        <v>20.5</v>
      </c>
      <c r="J254" s="41">
        <f t="shared" si="166"/>
        <v>1220.1600000000001</v>
      </c>
      <c r="K254" s="42" t="s">
        <v>120</v>
      </c>
      <c r="L254" s="44">
        <v>305.04000000000002</v>
      </c>
      <c r="M254" s="44">
        <v>167.8</v>
      </c>
      <c r="N254" s="41">
        <v>349.02</v>
      </c>
      <c r="O254" s="45" t="s">
        <v>69</v>
      </c>
      <c r="P254" s="45" t="s">
        <v>120</v>
      </c>
      <c r="Q254" s="45" t="s">
        <v>122</v>
      </c>
      <c r="R254" s="45" t="s">
        <v>864</v>
      </c>
      <c r="S254" s="46">
        <f t="shared" si="167"/>
        <v>137919.50863362002</v>
      </c>
      <c r="T254" s="46">
        <f t="shared" si="150"/>
        <v>86.441729739282508</v>
      </c>
      <c r="U254" s="47">
        <f t="shared" si="168"/>
        <v>91276.056794063101</v>
      </c>
      <c r="V254" s="47">
        <f t="shared" si="151"/>
        <v>46643.451839556918</v>
      </c>
      <c r="W254" s="47">
        <f t="shared" si="169"/>
        <v>115845.63710338676</v>
      </c>
      <c r="X254" s="47">
        <f t="shared" si="152"/>
        <v>22073.871530233257</v>
      </c>
      <c r="Y254" s="48">
        <f t="shared" si="170"/>
        <v>130654.24604862001</v>
      </c>
      <c r="Z254" s="47">
        <f t="shared" si="153"/>
        <v>7265.262585000004</v>
      </c>
      <c r="AA254" s="48">
        <f t="shared" si="171"/>
        <v>137919.50863362002</v>
      </c>
      <c r="AB254" s="47">
        <f t="shared" si="154"/>
        <v>0</v>
      </c>
      <c r="AC254" s="47">
        <f t="shared" si="172"/>
        <v>75982.585954790178</v>
      </c>
      <c r="AD254" s="47">
        <f t="shared" si="173"/>
        <v>61936.92267882984</v>
      </c>
      <c r="AE254" s="47">
        <f t="shared" si="149"/>
        <v>38.819270632038361</v>
      </c>
      <c r="AF254" s="49">
        <f t="shared" si="174"/>
        <v>0.55091978435506284</v>
      </c>
      <c r="AG254" s="47">
        <f>IF(ISBLANK($D254),"",S254*_xlfn.XLOOKUP(Q254,DATA!$B$24:$B$25,DATA!$C$24:$C$25,"error",0,1)/1000)</f>
        <v>18.476598363333789</v>
      </c>
      <c r="AH254" s="47">
        <f>IF(ISBLANK($D254),"",V254*_xlfn.XLOOKUP(Q254,DATA!$B$24:$B$25,DATA!$C$24:$C$25,"error",0,1)/1000)</f>
        <v>6.2486615161048764</v>
      </c>
      <c r="AI254" s="47">
        <f>IF(ISBLANK($D254),"",X254*_xlfn.XLOOKUP(Q254,DATA!$B$24:$B$25,DATA!$C$24:$C$25,"error",0,1)/1000)</f>
        <v>2.9571600321705929</v>
      </c>
      <c r="AJ254" s="47">
        <f>IF(ISBLANK($D254),"",Z254*_xlfn.XLOOKUP(Q254,DATA!$B$24:$B$25,DATA!$C$24:$C$25,"error",0,1)/1000)</f>
        <v>0.97330203766748957</v>
      </c>
      <c r="AK254" s="47">
        <f>IF(ISBLANK($D254),"",AB254*_xlfn.XLOOKUP(Q254,DATA!$B$24:$B$25,DATA!$C$24:$C$25,"error",0,1)/1000)</f>
        <v>0</v>
      </c>
      <c r="AL254" s="47">
        <f t="shared" si="155"/>
        <v>10.179123585942959</v>
      </c>
      <c r="AM254" s="47">
        <f t="shared" si="156"/>
        <v>8.2974747773908302</v>
      </c>
      <c r="AN254" s="47">
        <f t="shared" si="175"/>
        <v>1.8728111902904694</v>
      </c>
      <c r="AO254" s="47">
        <f t="shared" si="176"/>
        <v>0.63337217065463647</v>
      </c>
      <c r="AP254" s="47">
        <f t="shared" si="177"/>
        <v>0.29974145082458431</v>
      </c>
      <c r="AQ254" s="47">
        <f t="shared" si="178"/>
        <v>9.8655115613353356E-2</v>
      </c>
      <c r="AR254" s="47">
        <f t="shared" si="179"/>
        <v>0</v>
      </c>
      <c r="AS254" s="47">
        <f t="shared" si="180"/>
        <v>1.0317687370925741</v>
      </c>
      <c r="AT254" s="47">
        <f t="shared" si="181"/>
        <v>0.84104245319789528</v>
      </c>
      <c r="AU254" s="47">
        <f t="shared" si="182"/>
        <v>0.10185552740462318</v>
      </c>
      <c r="AV254" s="47">
        <f t="shared" si="183"/>
        <v>3.4446855518539071E-2</v>
      </c>
      <c r="AW254" s="47">
        <f t="shared" si="184"/>
        <v>1.6301869466099128E-2</v>
      </c>
      <c r="AX254" s="47">
        <f t="shared" si="185"/>
        <v>5.3655002084880051E-3</v>
      </c>
      <c r="AY254" s="47">
        <f t="shared" si="186"/>
        <v>0</v>
      </c>
      <c r="AZ254" s="47">
        <f t="shared" si="187"/>
        <v>5.6114225193126206E-2</v>
      </c>
      <c r="BA254" s="47">
        <f t="shared" si="188"/>
        <v>4.5741302211496977E-2</v>
      </c>
      <c r="BB254" s="23">
        <f>IF(V254&gt;0,J254*DATA!$C$4,0)</f>
        <v>79310.400000000009</v>
      </c>
      <c r="BC254" s="23">
        <f>IF(X254&gt;0,N254*_xlfn.XLOOKUP(Burgas!O254,DATA!$B$5:$B$6,DATA!$C$5:$C$6,"error",0,1),0)</f>
        <v>16752.96</v>
      </c>
      <c r="BD254" s="23">
        <f>IF(Z254&gt;0,(L254-M254)*DATA!$C$7,"0,00 ")</f>
        <v>20586</v>
      </c>
      <c r="BE254" s="23">
        <f>IF(G254="basement",D254*DATA!$C$8,IF(G254="ground",0,"error"))</f>
        <v>0</v>
      </c>
      <c r="BF254" s="23">
        <f t="shared" si="189"/>
        <v>116649.36000000002</v>
      </c>
      <c r="BG254" s="23">
        <v>1.48</v>
      </c>
      <c r="BH254" s="23">
        <v>1.8873393653291373</v>
      </c>
      <c r="BI254" s="23">
        <f t="shared" si="190"/>
        <v>0.56999999999999995</v>
      </c>
      <c r="BJ254" s="23">
        <v>2.33</v>
      </c>
      <c r="BK254" s="23">
        <f t="shared" si="191"/>
        <v>0.21630769230769231</v>
      </c>
      <c r="BL254" s="23">
        <f t="shared" si="192"/>
        <v>0.23928112965340181</v>
      </c>
      <c r="BM254" s="5">
        <v>1.1000000000000001</v>
      </c>
      <c r="BN254" s="5">
        <f t="shared" si="193"/>
        <v>0.56999999999999995</v>
      </c>
      <c r="BO254" s="50"/>
      <c r="BP254" s="48">
        <f t="shared" si="157"/>
        <v>6814.2</v>
      </c>
      <c r="BQ254" s="51">
        <f t="shared" si="158"/>
        <v>6</v>
      </c>
      <c r="BR254" s="47">
        <f t="shared" si="194"/>
        <v>2180.5439999999999</v>
      </c>
      <c r="BS254" s="46">
        <f t="shared" si="159"/>
        <v>20.5</v>
      </c>
      <c r="BT254" s="46">
        <f t="shared" si="195"/>
        <v>5451.3600000000006</v>
      </c>
      <c r="BU254" s="46">
        <f t="shared" si="160"/>
        <v>119.68024005000001</v>
      </c>
      <c r="BV254" s="46">
        <f t="shared" si="161"/>
        <v>79.205186388461556</v>
      </c>
      <c r="BW254" s="46">
        <f t="shared" si="162"/>
        <v>100.5255441716303</v>
      </c>
      <c r="BX254" s="46">
        <f t="shared" si="163"/>
        <v>113.37577755000001</v>
      </c>
      <c r="BY254" s="46">
        <f t="shared" si="164"/>
        <v>119.68024005000001</v>
      </c>
      <c r="BZ254" s="46">
        <f t="shared" si="196"/>
        <v>137919.50863362002</v>
      </c>
      <c r="CA254" s="46">
        <f t="shared" si="196"/>
        <v>91276.056794063101</v>
      </c>
      <c r="CB254" s="46">
        <f t="shared" si="196"/>
        <v>115845.63710338676</v>
      </c>
      <c r="CC254" s="46">
        <f t="shared" si="196"/>
        <v>130654.24604862001</v>
      </c>
      <c r="CD254" s="46">
        <f t="shared" si="196"/>
        <v>137919.50863362002</v>
      </c>
    </row>
    <row r="255" spans="1:82" s="54" customFormat="1" ht="15" customHeight="1" x14ac:dyDescent="0.35">
      <c r="A255" s="39">
        <v>252</v>
      </c>
      <c r="B255" s="40" t="s">
        <v>125</v>
      </c>
      <c r="C255" s="40" t="s">
        <v>377</v>
      </c>
      <c r="D255" s="41">
        <v>244.5</v>
      </c>
      <c r="E255" s="41">
        <f t="shared" si="165"/>
        <v>1173.6000000000001</v>
      </c>
      <c r="F255" s="41">
        <v>64</v>
      </c>
      <c r="G255" s="42" t="s">
        <v>118</v>
      </c>
      <c r="H255" s="43">
        <v>6</v>
      </c>
      <c r="I255" s="44">
        <v>20.5</v>
      </c>
      <c r="J255" s="41">
        <f t="shared" si="166"/>
        <v>1049.5999999999999</v>
      </c>
      <c r="K255" s="42" t="s">
        <v>120</v>
      </c>
      <c r="L255" s="44">
        <v>262.39999999999998</v>
      </c>
      <c r="M255" s="44">
        <v>262.39999999999998</v>
      </c>
      <c r="N255" s="41">
        <v>256.72500000000002</v>
      </c>
      <c r="O255" s="45" t="s">
        <v>69</v>
      </c>
      <c r="P255" s="45" t="s">
        <v>120</v>
      </c>
      <c r="Q255" s="45" t="s">
        <v>122</v>
      </c>
      <c r="R255" s="45" t="s">
        <v>864</v>
      </c>
      <c r="S255" s="46">
        <f t="shared" si="167"/>
        <v>104178.893799225</v>
      </c>
      <c r="T255" s="46">
        <f t="shared" si="150"/>
        <v>88.768655248146715</v>
      </c>
      <c r="U255" s="47">
        <f t="shared" si="168"/>
        <v>64055.494367348081</v>
      </c>
      <c r="V255" s="47">
        <f t="shared" si="151"/>
        <v>40123.399431876918</v>
      </c>
      <c r="W255" s="47">
        <f t="shared" si="169"/>
        <v>87942.246419134666</v>
      </c>
      <c r="X255" s="47">
        <f t="shared" si="152"/>
        <v>16236.647380090333</v>
      </c>
      <c r="Y255" s="48">
        <f t="shared" si="170"/>
        <v>104178.893799225</v>
      </c>
      <c r="Z255" s="47">
        <f t="shared" si="153"/>
        <v>0</v>
      </c>
      <c r="AA255" s="48">
        <f t="shared" si="171"/>
        <v>104178.893799225</v>
      </c>
      <c r="AB255" s="47">
        <f t="shared" si="154"/>
        <v>0</v>
      </c>
      <c r="AC255" s="47">
        <f t="shared" si="172"/>
        <v>56360.046811967251</v>
      </c>
      <c r="AD255" s="47">
        <f t="shared" si="173"/>
        <v>47818.846987257748</v>
      </c>
      <c r="AE255" s="47">
        <f t="shared" ref="AE255:AE306" si="197">AD255/E255</f>
        <v>40.745438809865149</v>
      </c>
      <c r="AF255" s="49">
        <f t="shared" si="174"/>
        <v>0.54099294738706971</v>
      </c>
      <c r="AG255" s="47">
        <f>IF(ISBLANK($D255),"",S255*_xlfn.XLOOKUP(Q255,DATA!$B$24:$B$25,DATA!$C$24:$C$25,"error",0,1)/1000)</f>
        <v>13.956485182803702</v>
      </c>
      <c r="AH255" s="47">
        <f>IF(ISBLANK($D255),"",V255*_xlfn.XLOOKUP(Q255,DATA!$B$24:$B$25,DATA!$C$24:$C$25,"error",0,1)/1000)</f>
        <v>5.3751927020257009</v>
      </c>
      <c r="AI255" s="47">
        <f>IF(ISBLANK($D255),"",X255*_xlfn.XLOOKUP(Q255,DATA!$B$24:$B$25,DATA!$C$24:$C$25,"error",0,1)/1000)</f>
        <v>2.1751673521832409</v>
      </c>
      <c r="AJ255" s="47">
        <f>IF(ISBLANK($D255),"",Z255*_xlfn.XLOOKUP(Q255,DATA!$B$24:$B$25,DATA!$C$24:$C$25,"error",0,1)/1000)</f>
        <v>0</v>
      </c>
      <c r="AK255" s="47">
        <f>IF(ISBLANK($D255),"",AB255*_xlfn.XLOOKUP(Q255,DATA!$B$24:$B$25,DATA!$C$24:$C$25,"error",0,1)/1000)</f>
        <v>0</v>
      </c>
      <c r="AL255" s="47">
        <f t="shared" si="155"/>
        <v>7.5503600542089417</v>
      </c>
      <c r="AM255" s="47">
        <f t="shared" si="156"/>
        <v>6.40612512859476</v>
      </c>
      <c r="AN255" s="47">
        <f t="shared" si="175"/>
        <v>1.4146468475142937</v>
      </c>
      <c r="AO255" s="47">
        <f t="shared" si="176"/>
        <v>0.54483627583194527</v>
      </c>
      <c r="AP255" s="47">
        <f t="shared" si="177"/>
        <v>0.220477691716639</v>
      </c>
      <c r="AQ255" s="47">
        <f t="shared" si="178"/>
        <v>0</v>
      </c>
      <c r="AR255" s="47">
        <f t="shared" si="179"/>
        <v>0</v>
      </c>
      <c r="AS255" s="47">
        <f t="shared" si="180"/>
        <v>0.76531396754858427</v>
      </c>
      <c r="AT255" s="47">
        <f t="shared" si="181"/>
        <v>0.64933287996570943</v>
      </c>
      <c r="AU255" s="47">
        <f t="shared" si="182"/>
        <v>7.6937601340639108E-2</v>
      </c>
      <c r="AV255" s="47">
        <f t="shared" si="183"/>
        <v>2.9631703671861572E-2</v>
      </c>
      <c r="AW255" s="47">
        <f t="shared" si="184"/>
        <v>1.1990996042302145E-2</v>
      </c>
      <c r="AX255" s="47">
        <f t="shared" si="185"/>
        <v>0</v>
      </c>
      <c r="AY255" s="47">
        <f t="shared" si="186"/>
        <v>0</v>
      </c>
      <c r="AZ255" s="47">
        <f t="shared" si="187"/>
        <v>4.1622699714163713E-2</v>
      </c>
      <c r="BA255" s="47">
        <f t="shared" si="188"/>
        <v>3.5314901626475395E-2</v>
      </c>
      <c r="BB255" s="23">
        <f>IF(V255&gt;0,J255*DATA!$C$4,0)</f>
        <v>68224</v>
      </c>
      <c r="BC255" s="23">
        <f>IF(X255&gt;0,N255*_xlfn.XLOOKUP(Burgas!O255,DATA!$B$5:$B$6,DATA!$C$5:$C$6,"error",0,1),0)</f>
        <v>12322.800000000001</v>
      </c>
      <c r="BD255" s="23" t="str">
        <f>IF(Z255&gt;0,(L255-M255)*DATA!$C$7,"0,00 ")</f>
        <v xml:space="preserve">0,00 </v>
      </c>
      <c r="BE255" s="23">
        <f>IF(G255="basement",D255*DATA!$C$8,IF(G255="ground",0,"error"))</f>
        <v>0</v>
      </c>
      <c r="BF255" s="23">
        <f t="shared" si="189"/>
        <v>80546.8</v>
      </c>
      <c r="BG255" s="23">
        <v>1.48</v>
      </c>
      <c r="BH255" s="23">
        <v>1.1000000000000001</v>
      </c>
      <c r="BI255" s="23">
        <f t="shared" si="190"/>
        <v>0.56999999999999995</v>
      </c>
      <c r="BJ255" s="23">
        <v>2.33</v>
      </c>
      <c r="BK255" s="23">
        <f t="shared" si="191"/>
        <v>0.21630769230769231</v>
      </c>
      <c r="BL255" s="23">
        <f t="shared" si="192"/>
        <v>0.23928112965340181</v>
      </c>
      <c r="BM255" s="5">
        <v>1.1000000000000001</v>
      </c>
      <c r="BN255" s="5">
        <f t="shared" si="193"/>
        <v>0.56999999999999995</v>
      </c>
      <c r="BO255" s="50"/>
      <c r="BP255" s="48">
        <f t="shared" si="157"/>
        <v>5012.25</v>
      </c>
      <c r="BQ255" s="51">
        <f t="shared" si="158"/>
        <v>6</v>
      </c>
      <c r="BR255" s="47">
        <f t="shared" si="194"/>
        <v>1603.92</v>
      </c>
      <c r="BS255" s="46">
        <f t="shared" si="159"/>
        <v>20.5</v>
      </c>
      <c r="BT255" s="46">
        <f t="shared" si="195"/>
        <v>4009.8</v>
      </c>
      <c r="BU255" s="46">
        <f t="shared" si="160"/>
        <v>90.401678062499997</v>
      </c>
      <c r="BV255" s="46">
        <f t="shared" si="161"/>
        <v>55.58442760096154</v>
      </c>
      <c r="BW255" s="46">
        <f t="shared" si="162"/>
        <v>76.312258260269573</v>
      </c>
      <c r="BX255" s="46">
        <f t="shared" si="163"/>
        <v>90.401678062499997</v>
      </c>
      <c r="BY255" s="46">
        <f t="shared" si="164"/>
        <v>90.401678062499997</v>
      </c>
      <c r="BZ255" s="46">
        <f t="shared" si="196"/>
        <v>104178.893799225</v>
      </c>
      <c r="CA255" s="46">
        <f t="shared" si="196"/>
        <v>64055.494367348081</v>
      </c>
      <c r="CB255" s="46">
        <f t="shared" si="196"/>
        <v>87942.246419134666</v>
      </c>
      <c r="CC255" s="46">
        <f t="shared" si="196"/>
        <v>104178.893799225</v>
      </c>
      <c r="CD255" s="46">
        <f t="shared" si="196"/>
        <v>104178.893799225</v>
      </c>
    </row>
    <row r="256" spans="1:82" s="54" customFormat="1" ht="15" customHeight="1" x14ac:dyDescent="0.35">
      <c r="A256" s="39">
        <v>253</v>
      </c>
      <c r="B256" s="40" t="s">
        <v>125</v>
      </c>
      <c r="C256" s="40" t="s">
        <v>378</v>
      </c>
      <c r="D256" s="41">
        <v>131.1</v>
      </c>
      <c r="E256" s="41">
        <f t="shared" si="165"/>
        <v>629.28</v>
      </c>
      <c r="F256" s="41">
        <v>45.8</v>
      </c>
      <c r="G256" s="42" t="s">
        <v>118</v>
      </c>
      <c r="H256" s="43">
        <v>6</v>
      </c>
      <c r="I256" s="44">
        <v>20.5</v>
      </c>
      <c r="J256" s="41">
        <f t="shared" si="166"/>
        <v>751.12</v>
      </c>
      <c r="K256" s="42" t="s">
        <v>120</v>
      </c>
      <c r="L256" s="44">
        <v>187.78</v>
      </c>
      <c r="M256" s="44">
        <v>140.80000000000001</v>
      </c>
      <c r="N256" s="41">
        <v>137.655</v>
      </c>
      <c r="O256" s="45" t="s">
        <v>69</v>
      </c>
      <c r="P256" s="45" t="s">
        <v>120</v>
      </c>
      <c r="Q256" s="45" t="s">
        <v>122</v>
      </c>
      <c r="R256" s="45" t="s">
        <v>864</v>
      </c>
      <c r="S256" s="46">
        <f t="shared" si="167"/>
        <v>68345.665839255002</v>
      </c>
      <c r="T256" s="46">
        <f t="shared" si="150"/>
        <v>108.60930879617182</v>
      </c>
      <c r="U256" s="47">
        <f t="shared" si="168"/>
        <v>39632.358120818084</v>
      </c>
      <c r="V256" s="47">
        <f t="shared" si="151"/>
        <v>28713.307718436918</v>
      </c>
      <c r="W256" s="47">
        <f t="shared" si="169"/>
        <v>59639.635280850736</v>
      </c>
      <c r="X256" s="47">
        <f t="shared" si="152"/>
        <v>8706.0305584042653</v>
      </c>
      <c r="Y256" s="48">
        <f t="shared" si="170"/>
        <v>65858.620981754997</v>
      </c>
      <c r="Z256" s="47">
        <f t="shared" si="153"/>
        <v>2487.0448575000046</v>
      </c>
      <c r="AA256" s="48">
        <f t="shared" si="171"/>
        <v>68345.665839255002</v>
      </c>
      <c r="AB256" s="47">
        <f t="shared" si="154"/>
        <v>0</v>
      </c>
      <c r="AC256" s="47">
        <f t="shared" si="172"/>
        <v>39906.383134341188</v>
      </c>
      <c r="AD256" s="47">
        <f t="shared" si="173"/>
        <v>28439.282704913814</v>
      </c>
      <c r="AE256" s="47">
        <f t="shared" si="197"/>
        <v>45.19336814282007</v>
      </c>
      <c r="AF256" s="49">
        <f t="shared" si="174"/>
        <v>0.58389047270676475</v>
      </c>
      <c r="AG256" s="47">
        <f>IF(ISBLANK($D256),"",S256*_xlfn.XLOOKUP(Q256,DATA!$B$24:$B$25,DATA!$C$24:$C$25,"error",0,1)/1000)</f>
        <v>9.1560318775578295</v>
      </c>
      <c r="AH256" s="47">
        <f>IF(ISBLANK($D256),"",V256*_xlfn.XLOOKUP(Q256,DATA!$B$24:$B$25,DATA!$C$24:$C$25,"error",0,1)/1000)</f>
        <v>3.8466222773871417</v>
      </c>
      <c r="AI256" s="47">
        <f>IF(ISBLANK($D256),"",X256*_xlfn.XLOOKUP(Q256,DATA!$B$24:$B$25,DATA!$C$24:$C$25,"error",0,1)/1000)</f>
        <v>1.1663167274896644</v>
      </c>
      <c r="AJ256" s="47">
        <f>IF(ISBLANK($D256),"",Z256*_xlfn.XLOOKUP(Q256,DATA!$B$24:$B$25,DATA!$C$24:$C$25,"error",0,1)/1000)</f>
        <v>0.33318077622864123</v>
      </c>
      <c r="AK256" s="47">
        <f>IF(ISBLANK($D256),"",AB256*_xlfn.XLOOKUP(Q256,DATA!$B$24:$B$25,DATA!$C$24:$C$25,"error",0,1)/1000)</f>
        <v>0</v>
      </c>
      <c r="AL256" s="47">
        <f t="shared" si="155"/>
        <v>5.3461197811054468</v>
      </c>
      <c r="AM256" s="47">
        <f t="shared" si="156"/>
        <v>3.8099120964523827</v>
      </c>
      <c r="AN256" s="47">
        <f t="shared" si="175"/>
        <v>0.92806687799066168</v>
      </c>
      <c r="AO256" s="47">
        <f t="shared" si="176"/>
        <v>0.38989845989223582</v>
      </c>
      <c r="AP256" s="47">
        <f t="shared" si="177"/>
        <v>0.11821932672413653</v>
      </c>
      <c r="AQ256" s="47">
        <f t="shared" si="178"/>
        <v>3.3771621477086469E-2</v>
      </c>
      <c r="AR256" s="47">
        <f t="shared" si="179"/>
        <v>0</v>
      </c>
      <c r="AS256" s="47">
        <f t="shared" si="180"/>
        <v>0.54188940809345876</v>
      </c>
      <c r="AT256" s="47">
        <f t="shared" si="181"/>
        <v>0.38617746989720292</v>
      </c>
      <c r="AU256" s="47">
        <f t="shared" si="182"/>
        <v>5.0474250588944683E-2</v>
      </c>
      <c r="AV256" s="47">
        <f t="shared" si="183"/>
        <v>2.1205187940175937E-2</v>
      </c>
      <c r="AW256" s="47">
        <f t="shared" si="184"/>
        <v>6.4295279392466726E-3</v>
      </c>
      <c r="AX256" s="47">
        <f t="shared" si="185"/>
        <v>1.836718156476004E-3</v>
      </c>
      <c r="AY256" s="47">
        <f t="shared" si="186"/>
        <v>0</v>
      </c>
      <c r="AZ256" s="47">
        <f t="shared" si="187"/>
        <v>2.9471434035898612E-2</v>
      </c>
      <c r="BA256" s="47">
        <f t="shared" si="188"/>
        <v>2.1002816553046071E-2</v>
      </c>
      <c r="BB256" s="23">
        <f>IF(V256&gt;0,J256*DATA!$C$4,0)</f>
        <v>48822.8</v>
      </c>
      <c r="BC256" s="23">
        <f>IF(X256&gt;0,N256*_xlfn.XLOOKUP(Burgas!O256,DATA!$B$5:$B$6,DATA!$C$5:$C$6,"error",0,1),0)</f>
        <v>6607.4400000000005</v>
      </c>
      <c r="BD256" s="23">
        <f>IF(Z256&gt;0,(L256-M256)*DATA!$C$7,"0,00 ")</f>
        <v>7046.9999999999982</v>
      </c>
      <c r="BE256" s="23">
        <f>IF(G256="basement",D256*DATA!$C$8,IF(G256="ground",0,"error"))</f>
        <v>0</v>
      </c>
      <c r="BF256" s="23">
        <f t="shared" si="189"/>
        <v>62477.240000000005</v>
      </c>
      <c r="BG256" s="23">
        <v>1.48</v>
      </c>
      <c r="BH256" s="23">
        <v>1.5378261795718395</v>
      </c>
      <c r="BI256" s="23">
        <f t="shared" si="190"/>
        <v>0.56999999999999995</v>
      </c>
      <c r="BJ256" s="23">
        <v>2.33</v>
      </c>
      <c r="BK256" s="23">
        <f t="shared" si="191"/>
        <v>0.21630769230769231</v>
      </c>
      <c r="BL256" s="23">
        <f t="shared" si="192"/>
        <v>0.23928112965340181</v>
      </c>
      <c r="BM256" s="5">
        <v>1.1000000000000001</v>
      </c>
      <c r="BN256" s="5">
        <f t="shared" si="193"/>
        <v>0.56999999999999995</v>
      </c>
      <c r="BO256" s="50"/>
      <c r="BP256" s="48">
        <f t="shared" si="157"/>
        <v>2687.5499999999997</v>
      </c>
      <c r="BQ256" s="51">
        <f t="shared" si="158"/>
        <v>6</v>
      </c>
      <c r="BR256" s="47">
        <f t="shared" si="194"/>
        <v>860.01599999999996</v>
      </c>
      <c r="BS256" s="46">
        <f t="shared" si="159"/>
        <v>20.5</v>
      </c>
      <c r="BT256" s="46">
        <f t="shared" si="195"/>
        <v>2150.04</v>
      </c>
      <c r="BU256" s="46">
        <f t="shared" si="160"/>
        <v>59.307242137499991</v>
      </c>
      <c r="BV256" s="46">
        <f t="shared" si="161"/>
        <v>34.391147275961544</v>
      </c>
      <c r="BW256" s="46">
        <f t="shared" si="162"/>
        <v>51.752547102439024</v>
      </c>
      <c r="BX256" s="46">
        <f t="shared" si="163"/>
        <v>57.149098387499997</v>
      </c>
      <c r="BY256" s="46">
        <f t="shared" si="164"/>
        <v>59.307242137499991</v>
      </c>
      <c r="BZ256" s="46">
        <f t="shared" si="196"/>
        <v>68345.665839255002</v>
      </c>
      <c r="CA256" s="46">
        <f t="shared" si="196"/>
        <v>39632.358120818084</v>
      </c>
      <c r="CB256" s="46">
        <f t="shared" si="196"/>
        <v>59639.635280850736</v>
      </c>
      <c r="CC256" s="46">
        <f t="shared" si="196"/>
        <v>65858.620981754997</v>
      </c>
      <c r="CD256" s="46">
        <f t="shared" si="196"/>
        <v>68345.665839255002</v>
      </c>
    </row>
    <row r="257" spans="1:82" s="54" customFormat="1" ht="15" customHeight="1" x14ac:dyDescent="0.35">
      <c r="A257" s="39">
        <v>254</v>
      </c>
      <c r="B257" s="40" t="s">
        <v>125</v>
      </c>
      <c r="C257" s="40" t="s">
        <v>379</v>
      </c>
      <c r="D257" s="41">
        <v>180.6</v>
      </c>
      <c r="E257" s="41">
        <f t="shared" si="165"/>
        <v>866.87999999999988</v>
      </c>
      <c r="F257" s="41">
        <v>55.4</v>
      </c>
      <c r="G257" s="42" t="s">
        <v>118</v>
      </c>
      <c r="H257" s="43">
        <v>6</v>
      </c>
      <c r="I257" s="44">
        <v>20.5</v>
      </c>
      <c r="J257" s="41">
        <f t="shared" si="166"/>
        <v>908.56000000000006</v>
      </c>
      <c r="K257" s="42" t="s">
        <v>121</v>
      </c>
      <c r="L257" s="44">
        <v>227.14</v>
      </c>
      <c r="M257" s="44">
        <v>227.14</v>
      </c>
      <c r="N257" s="41">
        <v>189.63</v>
      </c>
      <c r="O257" s="45" t="s">
        <v>69</v>
      </c>
      <c r="P257" s="45" t="s">
        <v>121</v>
      </c>
      <c r="Q257" s="45" t="s">
        <v>122</v>
      </c>
      <c r="R257" s="45" t="s">
        <v>864</v>
      </c>
      <c r="S257" s="46">
        <f t="shared" si="167"/>
        <v>38117.552721780012</v>
      </c>
      <c r="T257" s="46">
        <f t="shared" si="150"/>
        <v>43.970967979166687</v>
      </c>
      <c r="U257" s="47">
        <f t="shared" si="168"/>
        <v>38117.552721780012</v>
      </c>
      <c r="V257" s="47">
        <f t="shared" si="151"/>
        <v>0</v>
      </c>
      <c r="W257" s="47">
        <f t="shared" si="169"/>
        <v>37547.055724425212</v>
      </c>
      <c r="X257" s="47">
        <f t="shared" si="152"/>
        <v>570.49699735479953</v>
      </c>
      <c r="Y257" s="48">
        <f t="shared" si="170"/>
        <v>38117.552721780012</v>
      </c>
      <c r="Z257" s="47">
        <f t="shared" si="153"/>
        <v>0</v>
      </c>
      <c r="AA257" s="48">
        <f t="shared" si="171"/>
        <v>38117.552721780012</v>
      </c>
      <c r="AB257" s="47">
        <f t="shared" si="154"/>
        <v>0</v>
      </c>
      <c r="AC257" s="47">
        <f t="shared" si="172"/>
        <v>570.49699735479953</v>
      </c>
      <c r="AD257" s="47">
        <f t="shared" si="173"/>
        <v>37547.055724425212</v>
      </c>
      <c r="AE257" s="47">
        <f t="shared" si="197"/>
        <v>43.312864207762573</v>
      </c>
      <c r="AF257" s="49">
        <f t="shared" si="174"/>
        <v>1.4966779255710772E-2</v>
      </c>
      <c r="AG257" s="47">
        <f>IF(ISBLANK($D257),"",S257*_xlfn.XLOOKUP(Q257,DATA!$B$24:$B$25,DATA!$C$24:$C$25,"error",0,1)/1000)</f>
        <v>5.1064763731463163</v>
      </c>
      <c r="AH257" s="47">
        <f>IF(ISBLANK($D257),"",V257*_xlfn.XLOOKUP(Q257,DATA!$B$24:$B$25,DATA!$C$24:$C$25,"error",0,1)/1000)</f>
        <v>0</v>
      </c>
      <c r="AI257" s="47">
        <f>IF(ISBLANK($D257),"",X257*_xlfn.XLOOKUP(Q257,DATA!$B$24:$B$25,DATA!$C$24:$C$25,"error",0,1)/1000)</f>
        <v>7.6427504651383565E-2</v>
      </c>
      <c r="AJ257" s="47">
        <f>IF(ISBLANK($D257),"",Z257*_xlfn.XLOOKUP(Q257,DATA!$B$24:$B$25,DATA!$C$24:$C$25,"error",0,1)/1000)</f>
        <v>0</v>
      </c>
      <c r="AK257" s="47">
        <f>IF(ISBLANK($D257),"",AB257*_xlfn.XLOOKUP(Q257,DATA!$B$24:$B$25,DATA!$C$24:$C$25,"error",0,1)/1000)</f>
        <v>0</v>
      </c>
      <c r="AL257" s="47">
        <f t="shared" si="155"/>
        <v>7.6427504651383565E-2</v>
      </c>
      <c r="AM257" s="47">
        <f t="shared" si="156"/>
        <v>5.0300488684949327</v>
      </c>
      <c r="AN257" s="47">
        <f t="shared" si="175"/>
        <v>0.51759885161333052</v>
      </c>
      <c r="AO257" s="47">
        <f t="shared" si="176"/>
        <v>0</v>
      </c>
      <c r="AP257" s="47">
        <f t="shared" si="177"/>
        <v>7.7467877551061241E-3</v>
      </c>
      <c r="AQ257" s="47">
        <f t="shared" si="178"/>
        <v>0</v>
      </c>
      <c r="AR257" s="47">
        <f t="shared" si="179"/>
        <v>0</v>
      </c>
      <c r="AS257" s="47">
        <f t="shared" si="180"/>
        <v>7.7467877551061241E-3</v>
      </c>
      <c r="AT257" s="47">
        <f t="shared" si="181"/>
        <v>0.50985206385822435</v>
      </c>
      <c r="AU257" s="47">
        <f t="shared" si="182"/>
        <v>2.8150357221502002E-2</v>
      </c>
      <c r="AV257" s="47">
        <f t="shared" si="183"/>
        <v>0</v>
      </c>
      <c r="AW257" s="47">
        <f t="shared" si="184"/>
        <v>4.2132018250362466E-4</v>
      </c>
      <c r="AX257" s="47">
        <f t="shared" si="185"/>
        <v>0</v>
      </c>
      <c r="AY257" s="47">
        <f t="shared" si="186"/>
        <v>0</v>
      </c>
      <c r="AZ257" s="47">
        <f t="shared" si="187"/>
        <v>4.2132018250362466E-4</v>
      </c>
      <c r="BA257" s="47">
        <f t="shared" si="188"/>
        <v>2.7729037038998375E-2</v>
      </c>
      <c r="BB257" s="23">
        <f>IF(V257&gt;0,J257*DATA!$C$4,0)</f>
        <v>0</v>
      </c>
      <c r="BC257" s="23">
        <f>IF(X257&gt;0,N257*_xlfn.XLOOKUP(Burgas!O257,DATA!$B$5:$B$6,DATA!$C$5:$C$6,"error",0,1),0)</f>
        <v>9102.24</v>
      </c>
      <c r="BD257" s="23" t="str">
        <f>IF(Z257&gt;0,(L257-M257)*DATA!$C$7,"0,00 ")</f>
        <v xml:space="preserve">0,00 </v>
      </c>
      <c r="BE257" s="23">
        <f>IF(G257="basement",D257*DATA!$C$8,IF(G257="ground",0,"error"))</f>
        <v>0</v>
      </c>
      <c r="BF257" s="23">
        <f t="shared" si="189"/>
        <v>9102.24</v>
      </c>
      <c r="BG257" s="23">
        <v>0.25</v>
      </c>
      <c r="BH257" s="23">
        <v>1.1000000000000001</v>
      </c>
      <c r="BI257" s="23">
        <f t="shared" si="190"/>
        <v>0.56999999999999995</v>
      </c>
      <c r="BJ257" s="23">
        <v>0.22</v>
      </c>
      <c r="BK257" s="23">
        <f t="shared" si="191"/>
        <v>0.25</v>
      </c>
      <c r="BL257" s="23">
        <f t="shared" si="192"/>
        <v>0.12054794520547943</v>
      </c>
      <c r="BM257" s="5">
        <v>1.1000000000000001</v>
      </c>
      <c r="BN257" s="5">
        <f t="shared" si="193"/>
        <v>0.56999999999999995</v>
      </c>
      <c r="BO257" s="50"/>
      <c r="BP257" s="48">
        <f t="shared" si="157"/>
        <v>3702.2999999999997</v>
      </c>
      <c r="BQ257" s="51">
        <f t="shared" si="158"/>
        <v>6</v>
      </c>
      <c r="BR257" s="47">
        <f t="shared" si="194"/>
        <v>1184.7359999999999</v>
      </c>
      <c r="BS257" s="46">
        <f t="shared" si="159"/>
        <v>20.5</v>
      </c>
      <c r="BT257" s="46">
        <f t="shared" si="195"/>
        <v>2961.84</v>
      </c>
      <c r="BU257" s="46">
        <f t="shared" si="160"/>
        <v>33.076668450000007</v>
      </c>
      <c r="BV257" s="46">
        <f t="shared" si="161"/>
        <v>33.076668450000007</v>
      </c>
      <c r="BW257" s="46">
        <f t="shared" si="162"/>
        <v>32.581617254794523</v>
      </c>
      <c r="BX257" s="46">
        <f t="shared" si="163"/>
        <v>33.076668450000007</v>
      </c>
      <c r="BY257" s="46">
        <f t="shared" si="164"/>
        <v>33.076668450000007</v>
      </c>
      <c r="BZ257" s="46">
        <f t="shared" si="196"/>
        <v>38117.552721780012</v>
      </c>
      <c r="CA257" s="46">
        <f t="shared" si="196"/>
        <v>38117.552721780012</v>
      </c>
      <c r="CB257" s="46">
        <f t="shared" si="196"/>
        <v>37547.055724425212</v>
      </c>
      <c r="CC257" s="46">
        <f t="shared" si="196"/>
        <v>38117.552721780012</v>
      </c>
      <c r="CD257" s="46">
        <f t="shared" si="196"/>
        <v>38117.552721780012</v>
      </c>
    </row>
    <row r="258" spans="1:82" s="54" customFormat="1" ht="15" customHeight="1" x14ac:dyDescent="0.35">
      <c r="A258" s="39">
        <v>255</v>
      </c>
      <c r="B258" s="40" t="s">
        <v>125</v>
      </c>
      <c r="C258" s="40" t="s">
        <v>380</v>
      </c>
      <c r="D258" s="41">
        <v>241.9</v>
      </c>
      <c r="E258" s="41">
        <f t="shared" si="165"/>
        <v>1161.1200000000001</v>
      </c>
      <c r="F258" s="41">
        <v>62.6</v>
      </c>
      <c r="G258" s="42" t="s">
        <v>118</v>
      </c>
      <c r="H258" s="43">
        <v>6</v>
      </c>
      <c r="I258" s="44">
        <v>20.5</v>
      </c>
      <c r="J258" s="41">
        <f t="shared" si="166"/>
        <v>1026.6399999999999</v>
      </c>
      <c r="K258" s="42" t="s">
        <v>120</v>
      </c>
      <c r="L258" s="44">
        <v>256.66000000000003</v>
      </c>
      <c r="M258" s="44">
        <v>192.5</v>
      </c>
      <c r="N258" s="41">
        <v>253.995</v>
      </c>
      <c r="O258" s="45" t="s">
        <v>69</v>
      </c>
      <c r="P258" s="45" t="s">
        <v>120</v>
      </c>
      <c r="Q258" s="45" t="s">
        <v>122</v>
      </c>
      <c r="R258" s="45" t="s">
        <v>864</v>
      </c>
      <c r="S258" s="46">
        <f t="shared" si="167"/>
        <v>105841.203343295</v>
      </c>
      <c r="T258" s="46">
        <f t="shared" si="150"/>
        <v>91.154405525092145</v>
      </c>
      <c r="U258" s="47">
        <f t="shared" si="168"/>
        <v>66595.503273990398</v>
      </c>
      <c r="V258" s="47">
        <f t="shared" si="151"/>
        <v>39245.700069304599</v>
      </c>
      <c r="W258" s="47">
        <f t="shared" si="169"/>
        <v>89777.215608146318</v>
      </c>
      <c r="X258" s="47">
        <f t="shared" si="152"/>
        <v>16063.987735148679</v>
      </c>
      <c r="Y258" s="48">
        <f t="shared" si="170"/>
        <v>102444.677203295</v>
      </c>
      <c r="Z258" s="47">
        <f t="shared" si="153"/>
        <v>3396.5261400000018</v>
      </c>
      <c r="AA258" s="48">
        <f t="shared" si="171"/>
        <v>105841.203343295</v>
      </c>
      <c r="AB258" s="47">
        <f t="shared" si="154"/>
        <v>0</v>
      </c>
      <c r="AC258" s="47">
        <f t="shared" si="172"/>
        <v>58706.21394445328</v>
      </c>
      <c r="AD258" s="47">
        <f t="shared" si="173"/>
        <v>47134.989398841717</v>
      </c>
      <c r="AE258" s="47">
        <f t="shared" si="197"/>
        <v>40.594416941265081</v>
      </c>
      <c r="AF258" s="49">
        <f t="shared" si="174"/>
        <v>0.55466313770111064</v>
      </c>
      <c r="AG258" s="47">
        <f>IF(ISBLANK($D258),"",S258*_xlfn.XLOOKUP(Q258,DATA!$B$24:$B$25,DATA!$C$24:$C$25,"error",0,1)/1000)</f>
        <v>14.179179028696879</v>
      </c>
      <c r="AH258" s="47">
        <f>IF(ISBLANK($D258),"",V258*_xlfn.XLOOKUP(Q258,DATA!$B$24:$B$25,DATA!$C$24:$C$25,"error",0,1)/1000)</f>
        <v>5.2576103616688874</v>
      </c>
      <c r="AI258" s="47">
        <f>IF(ISBLANK($D258),"",X258*_xlfn.XLOOKUP(Q258,DATA!$B$24:$B$25,DATA!$C$24:$C$25,"error",0,1)/1000)</f>
        <v>2.1520367382131944</v>
      </c>
      <c r="AJ258" s="47">
        <f>IF(ISBLANK($D258),"",Z258*_xlfn.XLOOKUP(Q258,DATA!$B$24:$B$25,DATA!$C$24:$C$25,"error",0,1)/1000)</f>
        <v>0.45502083020071499</v>
      </c>
      <c r="AK258" s="47">
        <f>IF(ISBLANK($D258),"",AB258*_xlfn.XLOOKUP(Q258,DATA!$B$24:$B$25,DATA!$C$24:$C$25,"error",0,1)/1000)</f>
        <v>0</v>
      </c>
      <c r="AL258" s="47">
        <f t="shared" si="155"/>
        <v>7.8646679300827964</v>
      </c>
      <c r="AM258" s="47">
        <f t="shared" si="156"/>
        <v>6.3145110986140827</v>
      </c>
      <c r="AN258" s="47">
        <f t="shared" si="175"/>
        <v>1.4372193751190074</v>
      </c>
      <c r="AO258" s="47">
        <f t="shared" si="176"/>
        <v>0.53291798229812126</v>
      </c>
      <c r="AP258" s="47">
        <f t="shared" si="177"/>
        <v>0.21813314366566455</v>
      </c>
      <c r="AQ258" s="47">
        <f t="shared" si="178"/>
        <v>4.6121482204552255E-2</v>
      </c>
      <c r="AR258" s="47">
        <f t="shared" si="179"/>
        <v>0</v>
      </c>
      <c r="AS258" s="47">
        <f t="shared" si="180"/>
        <v>0.79717260816833813</v>
      </c>
      <c r="AT258" s="47">
        <f t="shared" si="181"/>
        <v>0.64004676695066931</v>
      </c>
      <c r="AU258" s="47">
        <f t="shared" si="182"/>
        <v>7.8165240686213999E-2</v>
      </c>
      <c r="AV258" s="47">
        <f t="shared" si="183"/>
        <v>2.8983510154039594E-2</v>
      </c>
      <c r="AW258" s="47">
        <f t="shared" si="184"/>
        <v>1.1863484427946379E-2</v>
      </c>
      <c r="AX258" s="47">
        <f t="shared" si="185"/>
        <v>2.5083830761920022E-3</v>
      </c>
      <c r="AY258" s="47">
        <f t="shared" si="186"/>
        <v>0</v>
      </c>
      <c r="AZ258" s="47">
        <f t="shared" si="187"/>
        <v>4.3355377658177971E-2</v>
      </c>
      <c r="BA258" s="47">
        <f t="shared" si="188"/>
        <v>3.4809863028036028E-2</v>
      </c>
      <c r="BB258" s="23">
        <f>IF(V258&gt;0,J258*DATA!$C$4,0)</f>
        <v>66731.599999999991</v>
      </c>
      <c r="BC258" s="23">
        <f>IF(X258&gt;0,N258*_xlfn.XLOOKUP(Burgas!O258,DATA!$B$5:$B$6,DATA!$C$5:$C$6,"error",0,1),0)</f>
        <v>12191.76</v>
      </c>
      <c r="BD258" s="23">
        <f>IF(Z258&gt;0,(L258-M258)*DATA!$C$7,"0,00 ")</f>
        <v>9624.0000000000036</v>
      </c>
      <c r="BE258" s="23">
        <f>IF(G258="basement",D258*DATA!$C$8,IF(G258="ground",0,"error"))</f>
        <v>0</v>
      </c>
      <c r="BF258" s="23">
        <f t="shared" si="189"/>
        <v>88547.359999999986</v>
      </c>
      <c r="BG258" s="23">
        <v>1.48</v>
      </c>
      <c r="BH258" s="23">
        <v>1.5374659082054083</v>
      </c>
      <c r="BI258" s="23">
        <f t="shared" si="190"/>
        <v>0.56999999999999995</v>
      </c>
      <c r="BJ258" s="23">
        <v>2.33</v>
      </c>
      <c r="BK258" s="23">
        <f t="shared" si="191"/>
        <v>0.21630769230769231</v>
      </c>
      <c r="BL258" s="23">
        <f t="shared" si="192"/>
        <v>0.23928112965340181</v>
      </c>
      <c r="BM258" s="5">
        <v>1.1000000000000001</v>
      </c>
      <c r="BN258" s="5">
        <f t="shared" si="193"/>
        <v>0.56999999999999995</v>
      </c>
      <c r="BO258" s="50"/>
      <c r="BP258" s="48">
        <f t="shared" si="157"/>
        <v>4958.95</v>
      </c>
      <c r="BQ258" s="51">
        <f t="shared" si="158"/>
        <v>6</v>
      </c>
      <c r="BR258" s="47">
        <f t="shared" si="194"/>
        <v>1586.864</v>
      </c>
      <c r="BS258" s="46">
        <f t="shared" si="159"/>
        <v>20.5</v>
      </c>
      <c r="BT258" s="46">
        <f t="shared" si="195"/>
        <v>3967.16</v>
      </c>
      <c r="BU258" s="46">
        <f t="shared" si="160"/>
        <v>91.844154237499993</v>
      </c>
      <c r="BV258" s="46">
        <f t="shared" si="161"/>
        <v>57.788531129807694</v>
      </c>
      <c r="BW258" s="46">
        <f t="shared" si="162"/>
        <v>77.904560576315788</v>
      </c>
      <c r="BX258" s="46">
        <f t="shared" si="163"/>
        <v>88.896804237499992</v>
      </c>
      <c r="BY258" s="46">
        <f t="shared" si="164"/>
        <v>91.844154237499993</v>
      </c>
      <c r="BZ258" s="46">
        <f t="shared" si="196"/>
        <v>105841.203343295</v>
      </c>
      <c r="CA258" s="46">
        <f t="shared" si="196"/>
        <v>66595.503273990398</v>
      </c>
      <c r="CB258" s="46">
        <f t="shared" si="196"/>
        <v>89777.215608146318</v>
      </c>
      <c r="CC258" s="46">
        <f t="shared" si="196"/>
        <v>102444.677203295</v>
      </c>
      <c r="CD258" s="46">
        <f t="shared" si="196"/>
        <v>105841.203343295</v>
      </c>
    </row>
    <row r="259" spans="1:82" s="54" customFormat="1" ht="15" customHeight="1" x14ac:dyDescent="0.35">
      <c r="A259" s="39">
        <v>256</v>
      </c>
      <c r="B259" s="40" t="s">
        <v>125</v>
      </c>
      <c r="C259" s="40" t="s">
        <v>381</v>
      </c>
      <c r="D259" s="41">
        <v>92.4</v>
      </c>
      <c r="E259" s="41">
        <f t="shared" si="165"/>
        <v>295.68</v>
      </c>
      <c r="F259" s="41">
        <v>38.6</v>
      </c>
      <c r="G259" s="42" t="s">
        <v>118</v>
      </c>
      <c r="H259" s="43">
        <v>4</v>
      </c>
      <c r="I259" s="44">
        <v>14.5</v>
      </c>
      <c r="J259" s="41">
        <f t="shared" si="166"/>
        <v>447.76000000000005</v>
      </c>
      <c r="K259" s="42" t="s">
        <v>120</v>
      </c>
      <c r="L259" s="44">
        <v>111.94</v>
      </c>
      <c r="M259" s="44">
        <v>100.7</v>
      </c>
      <c r="N259" s="41">
        <v>97.02000000000001</v>
      </c>
      <c r="O259" s="45" t="s">
        <v>69</v>
      </c>
      <c r="P259" s="45" t="s">
        <v>120</v>
      </c>
      <c r="Q259" s="45" t="s">
        <v>122</v>
      </c>
      <c r="R259" s="45" t="s">
        <v>864</v>
      </c>
      <c r="S259" s="46">
        <f t="shared" si="167"/>
        <v>39637.533865020006</v>
      </c>
      <c r="T259" s="46">
        <f t="shared" si="150"/>
        <v>134.05551225994321</v>
      </c>
      <c r="U259" s="47">
        <f t="shared" si="168"/>
        <v>22520.867201893849</v>
      </c>
      <c r="V259" s="47">
        <f t="shared" si="151"/>
        <v>17116.666663126158</v>
      </c>
      <c r="W259" s="47">
        <f t="shared" si="169"/>
        <v>33501.475714016538</v>
      </c>
      <c r="X259" s="47">
        <f t="shared" si="152"/>
        <v>6136.0581510034681</v>
      </c>
      <c r="Y259" s="48">
        <f t="shared" si="170"/>
        <v>39042.506530020008</v>
      </c>
      <c r="Z259" s="47">
        <f t="shared" si="153"/>
        <v>595.02733499999886</v>
      </c>
      <c r="AA259" s="48">
        <f t="shared" si="171"/>
        <v>39637.533865020006</v>
      </c>
      <c r="AB259" s="47">
        <f t="shared" si="154"/>
        <v>0</v>
      </c>
      <c r="AC259" s="47">
        <f t="shared" si="172"/>
        <v>23847.752149129625</v>
      </c>
      <c r="AD259" s="47">
        <f t="shared" si="173"/>
        <v>15789.781715890382</v>
      </c>
      <c r="AE259" s="47">
        <f t="shared" si="197"/>
        <v>53.401588595408484</v>
      </c>
      <c r="AF259" s="49">
        <f t="shared" si="174"/>
        <v>0.60164570859377275</v>
      </c>
      <c r="AG259" s="47">
        <f>IF(ISBLANK($D259),"",S259*_xlfn.XLOOKUP(Q259,DATA!$B$24:$B$25,DATA!$C$24:$C$25,"error",0,1)/1000)</f>
        <v>5.3101029766755596</v>
      </c>
      <c r="AH259" s="47">
        <f>IF(ISBLANK($D259),"",V259*_xlfn.XLOOKUP(Q259,DATA!$B$24:$B$25,DATA!$C$24:$C$25,"error",0,1)/1000)</f>
        <v>2.2930604842406903</v>
      </c>
      <c r="AI259" s="47">
        <f>IF(ISBLANK($D259),"",X259*_xlfn.XLOOKUP(Q259,DATA!$B$24:$B$25,DATA!$C$24:$C$25,"error",0,1)/1000)</f>
        <v>0.82202643493550764</v>
      </c>
      <c r="AJ259" s="47">
        <f>IF(ISBLANK($D259),"",Z259*_xlfn.XLOOKUP(Q259,DATA!$B$24:$B$25,DATA!$C$24:$C$25,"error",0,1)/1000)</f>
        <v>7.9713748931671199E-2</v>
      </c>
      <c r="AK259" s="47">
        <f>IF(ISBLANK($D259),"",AB259*_xlfn.XLOOKUP(Q259,DATA!$B$24:$B$25,DATA!$C$24:$C$25,"error",0,1)/1000)</f>
        <v>0</v>
      </c>
      <c r="AL259" s="47">
        <f t="shared" si="155"/>
        <v>3.1948006681078693</v>
      </c>
      <c r="AM259" s="47">
        <f t="shared" si="156"/>
        <v>2.1153023085676903</v>
      </c>
      <c r="AN259" s="47">
        <f t="shared" si="175"/>
        <v>0.53823869961084903</v>
      </c>
      <c r="AO259" s="47">
        <f t="shared" si="176"/>
        <v>0.23242748748714931</v>
      </c>
      <c r="AP259" s="47">
        <f t="shared" si="177"/>
        <v>8.3321630734631738E-2</v>
      </c>
      <c r="AQ259" s="47">
        <f t="shared" si="178"/>
        <v>8.0798855981790221E-3</v>
      </c>
      <c r="AR259" s="47">
        <f t="shared" si="179"/>
        <v>0</v>
      </c>
      <c r="AS259" s="47">
        <f t="shared" si="180"/>
        <v>0.32382900381996005</v>
      </c>
      <c r="AT259" s="47">
        <f t="shared" si="181"/>
        <v>0.21440969579088898</v>
      </c>
      <c r="AU259" s="47">
        <f t="shared" si="182"/>
        <v>2.9272885009801072E-2</v>
      </c>
      <c r="AV259" s="47">
        <f t="shared" si="183"/>
        <v>1.2640902854528147E-2</v>
      </c>
      <c r="AW259" s="47">
        <f t="shared" si="184"/>
        <v>4.5315666024896492E-3</v>
      </c>
      <c r="AX259" s="47">
        <f t="shared" si="185"/>
        <v>4.3943618728799932E-4</v>
      </c>
      <c r="AY259" s="47">
        <f t="shared" si="186"/>
        <v>0</v>
      </c>
      <c r="AZ259" s="47">
        <f t="shared" si="187"/>
        <v>1.7611905644305793E-2</v>
      </c>
      <c r="BA259" s="47">
        <f t="shared" si="188"/>
        <v>1.1660979365495278E-2</v>
      </c>
      <c r="BB259" s="23">
        <f>IF(V259&gt;0,J259*DATA!$C$4,0)</f>
        <v>29104.400000000001</v>
      </c>
      <c r="BC259" s="23">
        <f>IF(X259&gt;0,N259*_xlfn.XLOOKUP(Burgas!O259,DATA!$B$5:$B$6,DATA!$C$5:$C$6,"error",0,1),0)</f>
        <v>4656.9600000000009</v>
      </c>
      <c r="BD259" s="23">
        <f>IF(Z259&gt;0,(L259-M259)*DATA!$C$7,"0,00 ")</f>
        <v>1685.9999999999993</v>
      </c>
      <c r="BE259" s="23">
        <f>IF(G259="basement",D259*DATA!$C$8,IF(G259="ground",0,"error"))</f>
        <v>0</v>
      </c>
      <c r="BF259" s="23">
        <f t="shared" si="189"/>
        <v>35447.360000000001</v>
      </c>
      <c r="BG259" s="23">
        <v>1.48</v>
      </c>
      <c r="BH259" s="23">
        <v>1.2757191352510273</v>
      </c>
      <c r="BI259" s="23">
        <f t="shared" si="190"/>
        <v>0.56999999999999995</v>
      </c>
      <c r="BJ259" s="23">
        <v>2.33</v>
      </c>
      <c r="BK259" s="23">
        <f t="shared" si="191"/>
        <v>0.21630769230769231</v>
      </c>
      <c r="BL259" s="23">
        <f t="shared" si="192"/>
        <v>0.23928112965340181</v>
      </c>
      <c r="BM259" s="5">
        <v>1.1000000000000001</v>
      </c>
      <c r="BN259" s="5">
        <f t="shared" si="193"/>
        <v>0.56999999999999995</v>
      </c>
      <c r="BO259" s="50"/>
      <c r="BP259" s="48">
        <f t="shared" si="157"/>
        <v>1339.8000000000002</v>
      </c>
      <c r="BQ259" s="51">
        <f t="shared" si="158"/>
        <v>4</v>
      </c>
      <c r="BR259" s="47">
        <f t="shared" si="194"/>
        <v>428.73600000000005</v>
      </c>
      <c r="BS259" s="46">
        <f t="shared" si="159"/>
        <v>14.5</v>
      </c>
      <c r="BT259" s="46">
        <f t="shared" si="195"/>
        <v>1071.8400000000001</v>
      </c>
      <c r="BU259" s="46">
        <f t="shared" si="160"/>
        <v>34.395638550000001</v>
      </c>
      <c r="BV259" s="46">
        <f t="shared" si="161"/>
        <v>19.542578273076924</v>
      </c>
      <c r="BW259" s="46">
        <f t="shared" si="162"/>
        <v>29.071047998973043</v>
      </c>
      <c r="BX259" s="46">
        <f t="shared" si="163"/>
        <v>33.879301050000002</v>
      </c>
      <c r="BY259" s="46">
        <f t="shared" si="164"/>
        <v>34.395638550000001</v>
      </c>
      <c r="BZ259" s="46">
        <f t="shared" si="196"/>
        <v>39637.533865020006</v>
      </c>
      <c r="CA259" s="46">
        <f t="shared" si="196"/>
        <v>22520.867201893849</v>
      </c>
      <c r="CB259" s="46">
        <f t="shared" si="196"/>
        <v>33501.475714016538</v>
      </c>
      <c r="CC259" s="46">
        <f t="shared" si="196"/>
        <v>39042.506530020008</v>
      </c>
      <c r="CD259" s="46">
        <f t="shared" si="196"/>
        <v>39637.533865020006</v>
      </c>
    </row>
    <row r="260" spans="1:82" s="54" customFormat="1" ht="15" customHeight="1" x14ac:dyDescent="0.35">
      <c r="A260" s="39">
        <v>257</v>
      </c>
      <c r="B260" s="40" t="s">
        <v>125</v>
      </c>
      <c r="C260" s="40" t="s">
        <v>382</v>
      </c>
      <c r="D260" s="41">
        <v>111.9</v>
      </c>
      <c r="E260" s="41">
        <f t="shared" si="165"/>
        <v>537.12000000000012</v>
      </c>
      <c r="F260" s="41">
        <v>42.6</v>
      </c>
      <c r="G260" s="42" t="s">
        <v>118</v>
      </c>
      <c r="H260" s="43">
        <v>6</v>
      </c>
      <c r="I260" s="44">
        <v>20.5</v>
      </c>
      <c r="J260" s="41">
        <f t="shared" si="166"/>
        <v>698.6400000000001</v>
      </c>
      <c r="K260" s="42" t="s">
        <v>120</v>
      </c>
      <c r="L260" s="44">
        <v>174.66</v>
      </c>
      <c r="M260" s="44">
        <v>26.2</v>
      </c>
      <c r="N260" s="41">
        <v>117.495</v>
      </c>
      <c r="O260" s="45" t="s">
        <v>69</v>
      </c>
      <c r="P260" s="45" t="s">
        <v>120</v>
      </c>
      <c r="Q260" s="45" t="s">
        <v>122</v>
      </c>
      <c r="R260" s="45" t="s">
        <v>864</v>
      </c>
      <c r="S260" s="46">
        <f t="shared" si="167"/>
        <v>67126.573109295015</v>
      </c>
      <c r="T260" s="46">
        <f t="shared" ref="T260:T298" si="198">S260/E260</f>
        <v>124.97500206526475</v>
      </c>
      <c r="U260" s="47">
        <f t="shared" si="168"/>
        <v>40419.435362451928</v>
      </c>
      <c r="V260" s="47">
        <f t="shared" ref="V260:V298" si="199">IF(ISBLANK(D260)," ",S260-U260)</f>
        <v>26707.137746843087</v>
      </c>
      <c r="W260" s="47">
        <f t="shared" si="169"/>
        <v>59695.567621229122</v>
      </c>
      <c r="X260" s="47">
        <f t="shared" ref="X260:X298" si="200">IF(ISBLANK(D260)," ",S260-W260)</f>
        <v>7431.0054880658936</v>
      </c>
      <c r="Y260" s="48">
        <f t="shared" si="170"/>
        <v>59267.341956795011</v>
      </c>
      <c r="Z260" s="47">
        <f t="shared" ref="Z260:Z298" si="201">IF(ISBLANK(D260)," ",S260-Y260)</f>
        <v>7859.2311525000041</v>
      </c>
      <c r="AA260" s="48">
        <f t="shared" si="171"/>
        <v>67126.573109295015</v>
      </c>
      <c r="AB260" s="47">
        <f t="shared" ref="AB260:AB298" si="202">IF(ISBLANK(D260)," ",S260-AA260)</f>
        <v>0</v>
      </c>
      <c r="AC260" s="47">
        <f t="shared" si="172"/>
        <v>41997.374387408985</v>
      </c>
      <c r="AD260" s="47">
        <f t="shared" si="173"/>
        <v>25129.19872188603</v>
      </c>
      <c r="AE260" s="47">
        <f t="shared" si="197"/>
        <v>46.78507358111041</v>
      </c>
      <c r="AF260" s="49">
        <f t="shared" si="174"/>
        <v>0.62564454644555079</v>
      </c>
      <c r="AG260" s="47">
        <f>IF(ISBLANK($D260),"",S260*_xlfn.XLOOKUP(Q260,DATA!$B$24:$B$25,DATA!$C$24:$C$25,"error",0,1)/1000)</f>
        <v>8.992714251485312</v>
      </c>
      <c r="AH260" s="47">
        <f>IF(ISBLANK($D260),"",V260*_xlfn.XLOOKUP(Q260,DATA!$B$24:$B$25,DATA!$C$24:$C$25,"error",0,1)/1000)</f>
        <v>3.5778626422858588</v>
      </c>
      <c r="AI260" s="47">
        <f>IF(ISBLANK($D260),"",X260*_xlfn.XLOOKUP(Q260,DATA!$B$24:$B$25,DATA!$C$24:$C$25,"error",0,1)/1000)</f>
        <v>0.99550603971085905</v>
      </c>
      <c r="AJ260" s="47">
        <f>IF(ISBLANK($D260),"",Z260*_xlfn.XLOOKUP(Q260,DATA!$B$24:$B$25,DATA!$C$24:$C$25,"error",0,1)/1000)</f>
        <v>1.0528739471882504</v>
      </c>
      <c r="AK260" s="47">
        <f>IF(ISBLANK($D260),"",AB260*_xlfn.XLOOKUP(Q260,DATA!$B$24:$B$25,DATA!$C$24:$C$25,"error",0,1)/1000)</f>
        <v>0</v>
      </c>
      <c r="AL260" s="47">
        <f t="shared" ref="AL260:AL279" si="203">SUM(AH260:AK260)</f>
        <v>5.6262426291849685</v>
      </c>
      <c r="AM260" s="47">
        <f t="shared" ref="AM260:AM279" si="204">IF(ISBLANK($D260),"",AG260-AL260)</f>
        <v>3.3664716223003435</v>
      </c>
      <c r="AN260" s="47">
        <f t="shared" si="175"/>
        <v>0.91151279851858424</v>
      </c>
      <c r="AO260" s="47">
        <f t="shared" si="176"/>
        <v>0.36265664610063875</v>
      </c>
      <c r="AP260" s="47">
        <f t="shared" si="177"/>
        <v>0.10090574111694046</v>
      </c>
      <c r="AQ260" s="47">
        <f t="shared" si="178"/>
        <v>0.10672062419089506</v>
      </c>
      <c r="AR260" s="47">
        <f t="shared" si="179"/>
        <v>0</v>
      </c>
      <c r="AS260" s="47">
        <f t="shared" si="180"/>
        <v>0.57028301140847426</v>
      </c>
      <c r="AT260" s="47">
        <f t="shared" si="181"/>
        <v>0.34122978711010998</v>
      </c>
      <c r="AU260" s="47">
        <f t="shared" si="182"/>
        <v>4.9573933192258807E-2</v>
      </c>
      <c r="AV260" s="47">
        <f t="shared" si="183"/>
        <v>1.9723602756582866E-2</v>
      </c>
      <c r="AW260" s="47">
        <f t="shared" si="184"/>
        <v>5.4879037101579226E-3</v>
      </c>
      <c r="AX260" s="47">
        <f t="shared" si="185"/>
        <v>5.8041544808520047E-3</v>
      </c>
      <c r="AY260" s="47">
        <f t="shared" si="186"/>
        <v>0</v>
      </c>
      <c r="AZ260" s="47">
        <f t="shared" si="187"/>
        <v>3.1015660947592796E-2</v>
      </c>
      <c r="BA260" s="47">
        <f t="shared" si="188"/>
        <v>1.855827224466601E-2</v>
      </c>
      <c r="BB260" s="23">
        <f>IF(V260&gt;0,J260*DATA!$C$4,0)</f>
        <v>45411.600000000006</v>
      </c>
      <c r="BC260" s="23">
        <f>IF(X260&gt;0,N260*_xlfn.XLOOKUP(Burgas!O260,DATA!$B$5:$B$6,DATA!$C$5:$C$6,"error",0,1),0)</f>
        <v>5639.76</v>
      </c>
      <c r="BD260" s="23">
        <f>IF(Z260&gt;0,(L260-M260)*DATA!$C$7,"0,00 ")</f>
        <v>22269</v>
      </c>
      <c r="BE260" s="23">
        <f>IF(G260="basement",D260*DATA!$C$8,IF(G260="ground",0,"error"))</f>
        <v>0</v>
      </c>
      <c r="BF260" s="23">
        <f t="shared" si="189"/>
        <v>73320.360000000015</v>
      </c>
      <c r="BG260" s="23">
        <v>1.48</v>
      </c>
      <c r="BH260" s="23">
        <v>2.5874899805336082</v>
      </c>
      <c r="BI260" s="23">
        <f t="shared" si="190"/>
        <v>0.56999999999999995</v>
      </c>
      <c r="BJ260" s="23">
        <v>2.33</v>
      </c>
      <c r="BK260" s="23">
        <f t="shared" si="191"/>
        <v>0.21630769230769231</v>
      </c>
      <c r="BL260" s="23">
        <f t="shared" si="192"/>
        <v>0.23928112965340181</v>
      </c>
      <c r="BM260" s="5">
        <v>1.1000000000000001</v>
      </c>
      <c r="BN260" s="5">
        <f t="shared" si="193"/>
        <v>0.56999999999999995</v>
      </c>
      <c r="BO260" s="50"/>
      <c r="BP260" s="48">
        <f t="shared" ref="BP260:BP298" si="205">D260*BS260</f>
        <v>2293.9500000000003</v>
      </c>
      <c r="BQ260" s="51">
        <f t="shared" ref="BQ260:BQ298" si="206">H260</f>
        <v>6</v>
      </c>
      <c r="BR260" s="47">
        <f t="shared" si="194"/>
        <v>734.06400000000008</v>
      </c>
      <c r="BS260" s="46">
        <f t="shared" ref="BS260:BS298" si="207">I260</f>
        <v>20.5</v>
      </c>
      <c r="BT260" s="46">
        <f t="shared" si="195"/>
        <v>1835.1600000000003</v>
      </c>
      <c r="BU260" s="46">
        <f t="shared" ref="BU260:BU323" si="208">(($D260*$BI260*($BU$1-$BX$1)+$J260*$BG260*($BU$1-$BW$1)+$L260*$BH260*($BU$1-$BW$1)+$N260*$BJ260*($BU$1-$BV$1))*1.05+$BT260*(5.95))/1000</f>
        <v>58.249369237500012</v>
      </c>
      <c r="BV260" s="46">
        <f t="shared" ref="BV260:BV323" si="209">(($D260*$BI260*($BU$1-$BX$1)+$J260*$BK260*($BU$1-$BW$1)+$L260*$BH260*($BU$1-$BW$1)+$N260*$BJ260*($BU$1-$BV$1))*1.05+$BT260*(5.95))/1000</f>
        <v>35.074136899038464</v>
      </c>
      <c r="BW260" s="46">
        <f t="shared" ref="BW260:BW323" si="210">(($D260*$BI260*($BU$1-$BX$1)+$J260*$BG260*($BU$1-$BW$1)+$L260*$BH260*($BU$1-$BW$1)+$N260*$BL260*($BU$1-$BV$1))*1.05+$BT260*(5.95))/1000</f>
        <v>51.801082628626446</v>
      </c>
      <c r="BX260" s="46">
        <f t="shared" ref="BX260:BX323" si="211">(($D260*$BI260*($BU$1-$BX$1)+$J260*$BG260*($BU$1-$BW$1)+$L260*$BM260*($BU$1-$BW$1)+$N260*$BJ260*($BU$1-$BV$1))*1.05+$BT260*(5.95))/1000</f>
        <v>51.429487987500003</v>
      </c>
      <c r="BY260" s="46">
        <f t="shared" ref="BY260:BY323" si="212">(($D260*$BN260*($BU$1-$BX$1)+$J260*$BG260*($BU$1-$BW$1)+$L260*$BH260*($BU$1-$BW$1)+$N260*$BJ260*($BU$1-$BV$1))*1.05+$BT260*(5.95))/1000</f>
        <v>58.249369237500012</v>
      </c>
      <c r="BZ260" s="46">
        <f t="shared" si="196"/>
        <v>67126.573109295015</v>
      </c>
      <c r="CA260" s="46">
        <f t="shared" si="196"/>
        <v>40419.435362451928</v>
      </c>
      <c r="CB260" s="46">
        <f t="shared" si="196"/>
        <v>59695.567621229122</v>
      </c>
      <c r="CC260" s="46">
        <f t="shared" si="196"/>
        <v>59267.341956795011</v>
      </c>
      <c r="CD260" s="46">
        <f t="shared" si="196"/>
        <v>67126.573109295015</v>
      </c>
    </row>
    <row r="261" spans="1:82" s="54" customFormat="1" ht="15" customHeight="1" x14ac:dyDescent="0.35">
      <c r="A261" s="39">
        <v>258</v>
      </c>
      <c r="B261" s="40" t="s">
        <v>125</v>
      </c>
      <c r="C261" s="40" t="s">
        <v>383</v>
      </c>
      <c r="D261" s="41">
        <v>263.89999999999998</v>
      </c>
      <c r="E261" s="41">
        <f t="shared" ref="E261:E298" si="213">0.8*D261*H261</f>
        <v>1266.72</v>
      </c>
      <c r="F261" s="41">
        <v>65</v>
      </c>
      <c r="G261" s="42" t="s">
        <v>118</v>
      </c>
      <c r="H261" s="43">
        <v>6</v>
      </c>
      <c r="I261" s="44">
        <v>20.5</v>
      </c>
      <c r="J261" s="41">
        <f t="shared" ref="J261:J298" si="214">F261*I261-L261</f>
        <v>1066</v>
      </c>
      <c r="K261" s="42" t="s">
        <v>121</v>
      </c>
      <c r="L261" s="44">
        <v>266.5</v>
      </c>
      <c r="M261" s="44">
        <v>266.5</v>
      </c>
      <c r="N261" s="41">
        <v>277.09499999999997</v>
      </c>
      <c r="O261" s="45" t="s">
        <v>69</v>
      </c>
      <c r="P261" s="45" t="s">
        <v>121</v>
      </c>
      <c r="Q261" s="45" t="s">
        <v>122</v>
      </c>
      <c r="R261" s="45" t="s">
        <v>864</v>
      </c>
      <c r="S261" s="46">
        <f t="shared" ref="S261:S298" si="215">BZ261</f>
        <v>51543.91185307</v>
      </c>
      <c r="T261" s="46">
        <f t="shared" si="198"/>
        <v>40.690848690373564</v>
      </c>
      <c r="U261" s="47">
        <f t="shared" ref="U261:U298" si="216">CA261</f>
        <v>51543.91185307</v>
      </c>
      <c r="V261" s="47">
        <f t="shared" si="199"/>
        <v>0</v>
      </c>
      <c r="W261" s="47">
        <f t="shared" ref="W261:W298" si="217">CB261</f>
        <v>50710.278643756988</v>
      </c>
      <c r="X261" s="47">
        <f t="shared" si="200"/>
        <v>833.63320931301132</v>
      </c>
      <c r="Y261" s="48">
        <f t="shared" ref="Y261:Y298" si="218">CC261</f>
        <v>51543.91185307</v>
      </c>
      <c r="Z261" s="47">
        <f t="shared" si="201"/>
        <v>0</v>
      </c>
      <c r="AA261" s="48">
        <f t="shared" ref="AA261:AA298" si="219">CD261</f>
        <v>51543.91185307</v>
      </c>
      <c r="AB261" s="47">
        <f t="shared" si="202"/>
        <v>0</v>
      </c>
      <c r="AC261" s="47">
        <f t="shared" ref="AC261:AC298" si="220">V261+X261+Z261+AB261</f>
        <v>833.63320931301132</v>
      </c>
      <c r="AD261" s="47">
        <f t="shared" ref="AD261:AD298" si="221">IF(ISBLANK(D261)," ",S261-AC261)</f>
        <v>50710.278643756988</v>
      </c>
      <c r="AE261" s="47">
        <f t="shared" si="197"/>
        <v>40.032744918969456</v>
      </c>
      <c r="AF261" s="49">
        <f t="shared" ref="AF261:AF298" si="222">1-AD261/S261</f>
        <v>1.6173262357140228E-2</v>
      </c>
      <c r="AG261" s="47">
        <f>IF(ISBLANK($D261),"",S261*_xlfn.XLOOKUP(Q261,DATA!$B$24:$B$25,DATA!$C$24:$C$25,"error",0,1)/1000)</f>
        <v>6.9051591527502199</v>
      </c>
      <c r="AH261" s="47">
        <f>IF(ISBLANK($D261),"",V261*_xlfn.XLOOKUP(Q261,DATA!$B$24:$B$25,DATA!$C$24:$C$25,"error",0,1)/1000)</f>
        <v>0</v>
      </c>
      <c r="AI261" s="47">
        <f>IF(ISBLANK($D261),"",X261*_xlfn.XLOOKUP(Q261,DATA!$B$24:$B$25,DATA!$C$24:$C$25,"error",0,1)/1000)</f>
        <v>0.11167895059523748</v>
      </c>
      <c r="AJ261" s="47">
        <f>IF(ISBLANK($D261),"",Z261*_xlfn.XLOOKUP(Q261,DATA!$B$24:$B$25,DATA!$C$24:$C$25,"error",0,1)/1000)</f>
        <v>0</v>
      </c>
      <c r="AK261" s="47">
        <f>IF(ISBLANK($D261),"",AB261*_xlfn.XLOOKUP(Q261,DATA!$B$24:$B$25,DATA!$C$24:$C$25,"error",0,1)/1000)</f>
        <v>0</v>
      </c>
      <c r="AL261" s="47">
        <f t="shared" si="203"/>
        <v>0.11167895059523748</v>
      </c>
      <c r="AM261" s="47">
        <f t="shared" si="204"/>
        <v>6.7934802021549823</v>
      </c>
      <c r="AN261" s="47">
        <f t="shared" ref="AN261:AN324" si="223">IF(ISBLANK($D261),"",$S261*0.0135790158248428/1000)</f>
        <v>0.69991559472713993</v>
      </c>
      <c r="AO261" s="47">
        <f t="shared" ref="AO261:AO324" si="224">IF(ISBLANK($D261),"",$V261*0.0135790158248428/1000)</f>
        <v>0</v>
      </c>
      <c r="AP261" s="47">
        <f t="shared" ref="AP261:AP324" si="225">IF(ISBLANK($D261),"",$X261*0.0135790158248428/1000)</f>
        <v>1.1319918541375871E-2</v>
      </c>
      <c r="AQ261" s="47">
        <f t="shared" ref="AQ261:AQ324" si="226">IF(ISBLANK($D261),"",$Z261*0.0135790158248428/1000)</f>
        <v>0</v>
      </c>
      <c r="AR261" s="47">
        <f t="shared" ref="AR261:AR324" si="227">IF(ISBLANK($D261),"",$AB261*0.0135790158248428/1000)</f>
        <v>0</v>
      </c>
      <c r="AS261" s="47">
        <f t="shared" ref="AS261:AS324" si="228">IF(ISBLANK($D261),"",$AC261*0.0135790158248428/1000)</f>
        <v>1.1319918541375871E-2</v>
      </c>
      <c r="AT261" s="47">
        <f t="shared" ref="AT261:AT298" si="229">IF(ISBLANK($D261),"",AN261-AS261)</f>
        <v>0.68859567618576412</v>
      </c>
      <c r="AU261" s="47">
        <f t="shared" ref="AU261:AU324" si="230">IF(ISBLANK($D261),"",$S261*0.000738514285714286/1000)</f>
        <v>3.8065915245090114E-2</v>
      </c>
      <c r="AV261" s="47">
        <f t="shared" ref="AV261:AV324" si="231">IF(ISBLANK($D261),"",$V261*0.000738514285714286/1000)</f>
        <v>0</v>
      </c>
      <c r="AW261" s="47">
        <f t="shared" ref="AW261:AW324" si="232">IF(ISBLANK($D261),"",$X261*0.000738514285714286/1000)</f>
        <v>6.1565003412350635E-4</v>
      </c>
      <c r="AX261" s="47">
        <f t="shared" ref="AX261:AX324" si="233">IF(ISBLANK($D261),"",$Z261*0.000738514285714286/1000)</f>
        <v>0</v>
      </c>
      <c r="AY261" s="47">
        <f t="shared" ref="AY261:AY324" si="234">IF(ISBLANK($D261),"",$AB261*0.000738514285714286/1000)</f>
        <v>0</v>
      </c>
      <c r="AZ261" s="47">
        <f t="shared" ref="AZ261:AZ324" si="235">IF(ISBLANK($D261),"",$AC261*0.000738514285714286/1000)</f>
        <v>6.1565003412350635E-4</v>
      </c>
      <c r="BA261" s="47">
        <f t="shared" ref="BA261:BA298" si="236">IF(ISBLANK($D261),"",AU261-AZ261)</f>
        <v>3.7450265210966609E-2</v>
      </c>
      <c r="BB261" s="23">
        <f>IF(V261&gt;0,J261*DATA!$C$4,0)</f>
        <v>0</v>
      </c>
      <c r="BC261" s="23">
        <f>IF(X261&gt;0,N261*_xlfn.XLOOKUP(Burgas!O261,DATA!$B$5:$B$6,DATA!$C$5:$C$6,"error",0,1),0)</f>
        <v>13300.559999999998</v>
      </c>
      <c r="BD261" s="23" t="str">
        <f>IF(Z261&gt;0,(L261-M261)*DATA!$C$7,"0,00 ")</f>
        <v xml:space="preserve">0,00 </v>
      </c>
      <c r="BE261" s="23">
        <f>IF(G261="basement",D261*DATA!$C$8,IF(G261="ground",0,"error"))</f>
        <v>0</v>
      </c>
      <c r="BF261" s="23">
        <f t="shared" ref="BF261:BF298" si="237">BB261+BC261+BD261+BE261</f>
        <v>13300.559999999998</v>
      </c>
      <c r="BG261" s="23">
        <v>0.25</v>
      </c>
      <c r="BH261" s="23">
        <v>1.1000000000000001</v>
      </c>
      <c r="BI261" s="23">
        <f t="shared" ref="BI261:BI298" si="238">IF(G261="ground",0.57,IF(G261="basement",0.85,"error"))</f>
        <v>0.56999999999999995</v>
      </c>
      <c r="BJ261" s="23">
        <v>0.22</v>
      </c>
      <c r="BK261" s="23">
        <f t="shared" ref="BK261:BK298" si="239">IF(K261="N",1/((1/BG261)+0.15/0.038),BG261)</f>
        <v>0.25</v>
      </c>
      <c r="BL261" s="23">
        <f t="shared" ref="BL261:BL298" si="240">IF(O261="sloped",1/(1/BJ261+0.15/0.04),IF(O261="flat",1/(1/BJ261+0.15/0.034),"error"))</f>
        <v>0.12054794520547943</v>
      </c>
      <c r="BM261" s="5">
        <v>1.1000000000000001</v>
      </c>
      <c r="BN261" s="5">
        <f t="shared" ref="BN261:BN298" si="241">IF(BI261=0.85,1/(1/BI261+0.05/0.038),BI261)</f>
        <v>0.56999999999999995</v>
      </c>
      <c r="BO261" s="50"/>
      <c r="BP261" s="48">
        <f t="shared" si="205"/>
        <v>5409.95</v>
      </c>
      <c r="BQ261" s="51">
        <f t="shared" si="206"/>
        <v>6</v>
      </c>
      <c r="BR261" s="47">
        <f t="shared" ref="BR261:BR298" si="242">0.32*BP261</f>
        <v>1731.184</v>
      </c>
      <c r="BS261" s="46">
        <f t="shared" si="207"/>
        <v>20.5</v>
      </c>
      <c r="BT261" s="46">
        <f t="shared" ref="BT261:BT298" si="243">IF(BQ261&lt;=3,0.76*BP261,0.8*BP261)</f>
        <v>4327.96</v>
      </c>
      <c r="BU261" s="46">
        <f t="shared" si="208"/>
        <v>44.727448674999998</v>
      </c>
      <c r="BV261" s="46">
        <f t="shared" si="209"/>
        <v>44.727448674999998</v>
      </c>
      <c r="BW261" s="46">
        <f t="shared" si="210"/>
        <v>44.004059913013698</v>
      </c>
      <c r="BX261" s="46">
        <f t="shared" si="211"/>
        <v>44.727448674999998</v>
      </c>
      <c r="BY261" s="46">
        <f t="shared" si="212"/>
        <v>44.727448674999998</v>
      </c>
      <c r="BZ261" s="46">
        <f t="shared" si="196"/>
        <v>51543.91185307</v>
      </c>
      <c r="CA261" s="46">
        <f t="shared" si="196"/>
        <v>51543.91185307</v>
      </c>
      <c r="CB261" s="46">
        <f t="shared" si="196"/>
        <v>50710.278643756988</v>
      </c>
      <c r="CC261" s="46">
        <f t="shared" si="196"/>
        <v>51543.91185307</v>
      </c>
      <c r="CD261" s="46">
        <f t="shared" si="196"/>
        <v>51543.91185307</v>
      </c>
    </row>
    <row r="262" spans="1:82" s="54" customFormat="1" ht="15" customHeight="1" x14ac:dyDescent="0.35">
      <c r="A262" s="39">
        <v>259</v>
      </c>
      <c r="B262" s="40" t="s">
        <v>125</v>
      </c>
      <c r="C262" s="40" t="s">
        <v>384</v>
      </c>
      <c r="D262" s="41">
        <v>100.9</v>
      </c>
      <c r="E262" s="41">
        <f t="shared" si="213"/>
        <v>403.60000000000008</v>
      </c>
      <c r="F262" s="41">
        <v>40.6</v>
      </c>
      <c r="G262" s="42" t="s">
        <v>118</v>
      </c>
      <c r="H262" s="43">
        <v>5</v>
      </c>
      <c r="I262" s="44">
        <v>17.5</v>
      </c>
      <c r="J262" s="41">
        <f t="shared" si="214"/>
        <v>568.4</v>
      </c>
      <c r="K262" s="42" t="s">
        <v>120</v>
      </c>
      <c r="L262" s="44">
        <v>142.1</v>
      </c>
      <c r="M262" s="44">
        <v>35.5</v>
      </c>
      <c r="N262" s="41">
        <v>105.94500000000001</v>
      </c>
      <c r="O262" s="45" t="s">
        <v>69</v>
      </c>
      <c r="P262" s="45" t="s">
        <v>120</v>
      </c>
      <c r="Q262" s="45" t="s">
        <v>122</v>
      </c>
      <c r="R262" s="45" t="s">
        <v>864</v>
      </c>
      <c r="S262" s="46">
        <f t="shared" si="215"/>
        <v>54155.716326845002</v>
      </c>
      <c r="T262" s="46">
        <f t="shared" si="198"/>
        <v>134.18165591388748</v>
      </c>
      <c r="U262" s="47">
        <f t="shared" si="216"/>
        <v>32427.305277798845</v>
      </c>
      <c r="V262" s="47">
        <f t="shared" si="199"/>
        <v>21728.411049046157</v>
      </c>
      <c r="W262" s="47">
        <f t="shared" si="217"/>
        <v>47455.193951993817</v>
      </c>
      <c r="X262" s="47">
        <f t="shared" si="200"/>
        <v>6700.5223748511853</v>
      </c>
      <c r="Y262" s="48">
        <f t="shared" si="218"/>
        <v>48512.485551844999</v>
      </c>
      <c r="Z262" s="47">
        <f t="shared" si="201"/>
        <v>5643.2307750000036</v>
      </c>
      <c r="AA262" s="48">
        <f t="shared" si="219"/>
        <v>54155.716326845002</v>
      </c>
      <c r="AB262" s="47">
        <f t="shared" si="202"/>
        <v>0</v>
      </c>
      <c r="AC262" s="47">
        <f t="shared" si="220"/>
        <v>34072.164198897342</v>
      </c>
      <c r="AD262" s="47">
        <f t="shared" si="221"/>
        <v>20083.55212794766</v>
      </c>
      <c r="AE262" s="47">
        <f t="shared" si="197"/>
        <v>49.761031040504598</v>
      </c>
      <c r="AF262" s="49">
        <f t="shared" si="222"/>
        <v>0.6291517592208038</v>
      </c>
      <c r="AG262" s="47">
        <f>IF(ISBLANK($D262),"",S262*_xlfn.XLOOKUP(Q262,DATA!$B$24:$B$25,DATA!$C$24:$C$25,"error",0,1)/1000)</f>
        <v>7.2550535421922051</v>
      </c>
      <c r="AH262" s="47">
        <f>IF(ISBLANK($D262),"",V262*_xlfn.XLOOKUP(Q262,DATA!$B$24:$B$25,DATA!$C$24:$C$25,"error",0,1)/1000)</f>
        <v>2.9108798893210834</v>
      </c>
      <c r="AI262" s="47">
        <f>IF(ISBLANK($D262),"",X262*_xlfn.XLOOKUP(Q262,DATA!$B$24:$B$25,DATA!$C$24:$C$25,"error",0,1)/1000)</f>
        <v>0.89764574983758305</v>
      </c>
      <c r="AJ262" s="47">
        <f>IF(ISBLANK($D262),"",Z262*_xlfn.XLOOKUP(Q262,DATA!$B$24:$B$25,DATA!$C$24:$C$25,"error",0,1)/1000)</f>
        <v>0.7560040601526844</v>
      </c>
      <c r="AK262" s="47">
        <f>IF(ISBLANK($D262),"",AB262*_xlfn.XLOOKUP(Q262,DATA!$B$24:$B$25,DATA!$C$24:$C$25,"error",0,1)/1000)</f>
        <v>0</v>
      </c>
      <c r="AL262" s="47">
        <f t="shared" si="203"/>
        <v>4.5645296993113504</v>
      </c>
      <c r="AM262" s="47">
        <f t="shared" si="204"/>
        <v>2.6905238428808547</v>
      </c>
      <c r="AN262" s="47">
        <f t="shared" si="223"/>
        <v>0.73538132900792585</v>
      </c>
      <c r="AO262" s="47">
        <f t="shared" si="224"/>
        <v>0.29505043748368687</v>
      </c>
      <c r="AP262" s="47">
        <f t="shared" si="225"/>
        <v>9.0986499362817497E-2</v>
      </c>
      <c r="AQ262" s="47">
        <f t="shared" si="226"/>
        <v>7.6629519996964948E-2</v>
      </c>
      <c r="AR262" s="47">
        <f t="shared" si="227"/>
        <v>0</v>
      </c>
      <c r="AS262" s="47">
        <f t="shared" si="228"/>
        <v>0.4626664568434693</v>
      </c>
      <c r="AT262" s="47">
        <f t="shared" si="229"/>
        <v>0.27271487216445656</v>
      </c>
      <c r="AU262" s="47">
        <f t="shared" si="230"/>
        <v>3.9994770160465438E-2</v>
      </c>
      <c r="AV262" s="47">
        <f t="shared" si="231"/>
        <v>1.6046741965592724E-2</v>
      </c>
      <c r="AW262" s="47">
        <f t="shared" si="232"/>
        <v>4.9484314955758144E-3</v>
      </c>
      <c r="AX262" s="47">
        <f t="shared" si="233"/>
        <v>4.167606544920004E-3</v>
      </c>
      <c r="AY262" s="47">
        <f t="shared" si="234"/>
        <v>0</v>
      </c>
      <c r="AZ262" s="47">
        <f t="shared" si="235"/>
        <v>2.5162780006088539E-2</v>
      </c>
      <c r="BA262" s="47">
        <f t="shared" si="236"/>
        <v>1.48319901543769E-2</v>
      </c>
      <c r="BB262" s="23">
        <f>IF(V262&gt;0,J262*DATA!$C$4,0)</f>
        <v>36946</v>
      </c>
      <c r="BC262" s="23">
        <f>IF(X262&gt;0,N262*_xlfn.XLOOKUP(Burgas!O262,DATA!$B$5:$B$6,DATA!$C$5:$C$6,"error",0,1),0)</f>
        <v>5085.3600000000006</v>
      </c>
      <c r="BD262" s="23">
        <f>IF(Z262&gt;0,(L262-M262)*DATA!$C$7,"0,00 ")</f>
        <v>15990</v>
      </c>
      <c r="BE262" s="23">
        <f>IF(G262="basement",D262*DATA!$C$8,IF(G262="ground",0,"error"))</f>
        <v>0</v>
      </c>
      <c r="BF262" s="23">
        <f t="shared" si="237"/>
        <v>58021.36</v>
      </c>
      <c r="BG262" s="23">
        <v>1.48</v>
      </c>
      <c r="BH262" s="23">
        <v>2.4128078817733991</v>
      </c>
      <c r="BI262" s="23">
        <f t="shared" si="238"/>
        <v>0.56999999999999995</v>
      </c>
      <c r="BJ262" s="23">
        <v>2.33</v>
      </c>
      <c r="BK262" s="23">
        <f t="shared" si="239"/>
        <v>0.21630769230769231</v>
      </c>
      <c r="BL262" s="23">
        <f t="shared" si="240"/>
        <v>0.23928112965340181</v>
      </c>
      <c r="BM262" s="5">
        <v>1.1000000000000001</v>
      </c>
      <c r="BN262" s="5">
        <f t="shared" si="241"/>
        <v>0.56999999999999995</v>
      </c>
      <c r="BO262" s="50"/>
      <c r="BP262" s="48">
        <f t="shared" si="205"/>
        <v>1765.75</v>
      </c>
      <c r="BQ262" s="51">
        <f t="shared" si="206"/>
        <v>5</v>
      </c>
      <c r="BR262" s="47">
        <f t="shared" si="242"/>
        <v>565.04</v>
      </c>
      <c r="BS262" s="46">
        <f t="shared" si="207"/>
        <v>17.5</v>
      </c>
      <c r="BT262" s="46">
        <f t="shared" si="243"/>
        <v>1412.6000000000001</v>
      </c>
      <c r="BU262" s="46">
        <f t="shared" si="208"/>
        <v>46.993853112499998</v>
      </c>
      <c r="BV262" s="46">
        <f t="shared" si="209"/>
        <v>28.138932035576921</v>
      </c>
      <c r="BW262" s="46">
        <f t="shared" si="210"/>
        <v>41.179446331129654</v>
      </c>
      <c r="BX262" s="46">
        <f t="shared" si="211"/>
        <v>42.096915612499998</v>
      </c>
      <c r="BY262" s="46">
        <f t="shared" si="212"/>
        <v>46.993853112499998</v>
      </c>
      <c r="BZ262" s="46">
        <f t="shared" si="196"/>
        <v>54155.716326845002</v>
      </c>
      <c r="CA262" s="46">
        <f t="shared" si="196"/>
        <v>32427.305277798845</v>
      </c>
      <c r="CB262" s="46">
        <f t="shared" si="196"/>
        <v>47455.193951993817</v>
      </c>
      <c r="CC262" s="46">
        <f t="shared" si="196"/>
        <v>48512.485551844999</v>
      </c>
      <c r="CD262" s="46">
        <f t="shared" si="196"/>
        <v>54155.716326845002</v>
      </c>
    </row>
    <row r="263" spans="1:82" s="54" customFormat="1" ht="15" customHeight="1" x14ac:dyDescent="0.35">
      <c r="A263" s="39">
        <v>260</v>
      </c>
      <c r="B263" s="40" t="s">
        <v>125</v>
      </c>
      <c r="C263" s="40" t="s">
        <v>385</v>
      </c>
      <c r="D263" s="41">
        <v>213.2</v>
      </c>
      <c r="E263" s="41">
        <f t="shared" si="213"/>
        <v>1023.36</v>
      </c>
      <c r="F263" s="41">
        <v>64.400000000000006</v>
      </c>
      <c r="G263" s="42" t="s">
        <v>118</v>
      </c>
      <c r="H263" s="43">
        <v>6</v>
      </c>
      <c r="I263" s="44">
        <v>20.5</v>
      </c>
      <c r="J263" s="41">
        <f t="shared" si="214"/>
        <v>1056.1600000000001</v>
      </c>
      <c r="K263" s="42" t="s">
        <v>120</v>
      </c>
      <c r="L263" s="44">
        <v>264.04000000000002</v>
      </c>
      <c r="M263" s="44">
        <v>92.4</v>
      </c>
      <c r="N263" s="41">
        <v>223.85999999999999</v>
      </c>
      <c r="O263" s="45" t="s">
        <v>69</v>
      </c>
      <c r="P263" s="45" t="s">
        <v>120</v>
      </c>
      <c r="Q263" s="45" t="s">
        <v>122</v>
      </c>
      <c r="R263" s="45" t="s">
        <v>864</v>
      </c>
      <c r="S263" s="46">
        <f t="shared" si="215"/>
        <v>107410.34104486002</v>
      </c>
      <c r="T263" s="46">
        <f t="shared" si="198"/>
        <v>104.95851024552456</v>
      </c>
      <c r="U263" s="47">
        <f t="shared" si="216"/>
        <v>67036.170366533857</v>
      </c>
      <c r="V263" s="47">
        <f t="shared" si="199"/>
        <v>40374.170678326162</v>
      </c>
      <c r="W263" s="47">
        <f t="shared" si="217"/>
        <v>93252.250159644216</v>
      </c>
      <c r="X263" s="47">
        <f t="shared" si="200"/>
        <v>14158.090885215803</v>
      </c>
      <c r="Y263" s="48">
        <f t="shared" si="218"/>
        <v>98323.998359860008</v>
      </c>
      <c r="Z263" s="47">
        <f t="shared" si="201"/>
        <v>9086.3426850000105</v>
      </c>
      <c r="AA263" s="48">
        <f t="shared" si="219"/>
        <v>107410.34104486002</v>
      </c>
      <c r="AB263" s="47">
        <f t="shared" si="202"/>
        <v>0</v>
      </c>
      <c r="AC263" s="47">
        <f t="shared" si="220"/>
        <v>63618.604248541975</v>
      </c>
      <c r="AD263" s="47">
        <f t="shared" si="221"/>
        <v>43791.736796318044</v>
      </c>
      <c r="AE263" s="47">
        <f t="shared" si="197"/>
        <v>42.792113035801712</v>
      </c>
      <c r="AF263" s="49">
        <f t="shared" si="222"/>
        <v>0.59229496554686123</v>
      </c>
      <c r="AG263" s="47">
        <f>IF(ISBLANK($D263),"",S263*_xlfn.XLOOKUP(Q263,DATA!$B$24:$B$25,DATA!$C$24:$C$25,"error",0,1)/1000)</f>
        <v>14.389390965904393</v>
      </c>
      <c r="AH263" s="47">
        <f>IF(ISBLANK($D263),"",V263*_xlfn.XLOOKUP(Q263,DATA!$B$24:$B$25,DATA!$C$24:$C$25,"error",0,1)/1000)</f>
        <v>5.408787656413363</v>
      </c>
      <c r="AI263" s="47">
        <f>IF(ISBLANK($D263),"",X263*_xlfn.XLOOKUP(Q263,DATA!$B$24:$B$25,DATA!$C$24:$C$25,"error",0,1)/1000)</f>
        <v>1.8967103455438348</v>
      </c>
      <c r="AJ263" s="47">
        <f>IF(ISBLANK($D263),"",Z263*_xlfn.XLOOKUP(Q263,DATA!$B$24:$B$25,DATA!$C$24:$C$25,"error",0,1)/1000)</f>
        <v>1.2172658244334598</v>
      </c>
      <c r="AK263" s="47">
        <f>IF(ISBLANK($D263),"",AB263*_xlfn.XLOOKUP(Q263,DATA!$B$24:$B$25,DATA!$C$24:$C$25,"error",0,1)/1000)</f>
        <v>0</v>
      </c>
      <c r="AL263" s="47">
        <f t="shared" si="203"/>
        <v>8.5227638263906584</v>
      </c>
      <c r="AM263" s="47">
        <f t="shared" si="204"/>
        <v>5.866627139513735</v>
      </c>
      <c r="AN263" s="47">
        <f t="shared" si="223"/>
        <v>1.4585267207999164</v>
      </c>
      <c r="AO263" s="47">
        <f t="shared" si="224"/>
        <v>0.5482415025558951</v>
      </c>
      <c r="AP263" s="47">
        <f t="shared" si="225"/>
        <v>0.19225294017990799</v>
      </c>
      <c r="AQ263" s="47">
        <f t="shared" si="226"/>
        <v>0.12338359110955976</v>
      </c>
      <c r="AR263" s="47">
        <f t="shared" si="227"/>
        <v>0</v>
      </c>
      <c r="AS263" s="47">
        <f t="shared" si="228"/>
        <v>0.86387803384536288</v>
      </c>
      <c r="AT263" s="47">
        <f t="shared" si="229"/>
        <v>0.59464868695455353</v>
      </c>
      <c r="AU263" s="47">
        <f t="shared" si="230"/>
        <v>7.9324071295072657E-2</v>
      </c>
      <c r="AV263" s="47">
        <f t="shared" si="231"/>
        <v>2.9816901819810716E-2</v>
      </c>
      <c r="AW263" s="47">
        <f t="shared" si="232"/>
        <v>1.0455952377173092E-2</v>
      </c>
      <c r="AX263" s="47">
        <f t="shared" si="233"/>
        <v>6.7103938777680104E-3</v>
      </c>
      <c r="AY263" s="47">
        <f t="shared" si="234"/>
        <v>0</v>
      </c>
      <c r="AZ263" s="47">
        <f t="shared" si="235"/>
        <v>4.6983248074751821E-2</v>
      </c>
      <c r="BA263" s="47">
        <f t="shared" si="236"/>
        <v>3.2340823220320836E-2</v>
      </c>
      <c r="BB263" s="23">
        <f>IF(V263&gt;0,J263*DATA!$C$4,0)</f>
        <v>68650.400000000009</v>
      </c>
      <c r="BC263" s="23">
        <f>IF(X263&gt;0,N263*_xlfn.XLOOKUP(Burgas!O263,DATA!$B$5:$B$6,DATA!$C$5:$C$6,"error",0,1),0)</f>
        <v>10745.279999999999</v>
      </c>
      <c r="BD263" s="23">
        <f>IF(Z263&gt;0,(L263-M263)*DATA!$C$7,"0,00 ")</f>
        <v>25746.000000000004</v>
      </c>
      <c r="BE263" s="23">
        <f>IF(G263="basement",D263*DATA!$C$8,IF(G263="ground",0,"error"))</f>
        <v>0</v>
      </c>
      <c r="BF263" s="23">
        <f t="shared" si="237"/>
        <v>105141.68000000001</v>
      </c>
      <c r="BG263" s="23">
        <v>1.48</v>
      </c>
      <c r="BH263" s="23">
        <v>2.237592788971368</v>
      </c>
      <c r="BI263" s="23">
        <f t="shared" si="238"/>
        <v>0.56999999999999995</v>
      </c>
      <c r="BJ263" s="23">
        <v>2.33</v>
      </c>
      <c r="BK263" s="23">
        <f t="shared" si="239"/>
        <v>0.21630769230769231</v>
      </c>
      <c r="BL263" s="23">
        <f t="shared" si="240"/>
        <v>0.23928112965340181</v>
      </c>
      <c r="BM263" s="5">
        <v>1.1000000000000001</v>
      </c>
      <c r="BN263" s="5">
        <f t="shared" si="241"/>
        <v>0.56999999999999995</v>
      </c>
      <c r="BO263" s="50"/>
      <c r="BP263" s="48">
        <f t="shared" si="205"/>
        <v>4370.5999999999995</v>
      </c>
      <c r="BQ263" s="51">
        <f t="shared" si="206"/>
        <v>6</v>
      </c>
      <c r="BR263" s="47">
        <f t="shared" si="242"/>
        <v>1398.5919999999999</v>
      </c>
      <c r="BS263" s="46">
        <f t="shared" si="207"/>
        <v>20.5</v>
      </c>
      <c r="BT263" s="46">
        <f t="shared" si="243"/>
        <v>3496.4799999999996</v>
      </c>
      <c r="BU263" s="46">
        <f t="shared" si="208"/>
        <v>93.20578015000001</v>
      </c>
      <c r="BV263" s="46">
        <f t="shared" si="209"/>
        <v>58.170921873076928</v>
      </c>
      <c r="BW263" s="46">
        <f t="shared" si="210"/>
        <v>80.920036584210521</v>
      </c>
      <c r="BX263" s="46">
        <f t="shared" si="211"/>
        <v>85.321067650000003</v>
      </c>
      <c r="BY263" s="46">
        <f t="shared" si="212"/>
        <v>93.20578015000001</v>
      </c>
      <c r="BZ263" s="46">
        <f t="shared" si="196"/>
        <v>107410.34104486002</v>
      </c>
      <c r="CA263" s="46">
        <f t="shared" si="196"/>
        <v>67036.170366533857</v>
      </c>
      <c r="CB263" s="46">
        <f t="shared" si="196"/>
        <v>93252.250159644216</v>
      </c>
      <c r="CC263" s="46">
        <f t="shared" si="196"/>
        <v>98323.998359860008</v>
      </c>
      <c r="CD263" s="46">
        <f t="shared" si="196"/>
        <v>107410.34104486002</v>
      </c>
    </row>
    <row r="264" spans="1:82" s="54" customFormat="1" ht="15" customHeight="1" x14ac:dyDescent="0.35">
      <c r="A264" s="39">
        <v>261</v>
      </c>
      <c r="B264" s="40" t="s">
        <v>125</v>
      </c>
      <c r="C264" s="40" t="s">
        <v>386</v>
      </c>
      <c r="D264" s="41">
        <v>257.39999999999998</v>
      </c>
      <c r="E264" s="41">
        <f t="shared" si="213"/>
        <v>1235.52</v>
      </c>
      <c r="F264" s="41">
        <v>65.400000000000006</v>
      </c>
      <c r="G264" s="42" t="s">
        <v>118</v>
      </c>
      <c r="H264" s="43">
        <v>6</v>
      </c>
      <c r="I264" s="44">
        <v>20.5</v>
      </c>
      <c r="J264" s="41">
        <f t="shared" si="214"/>
        <v>1072.56</v>
      </c>
      <c r="K264" s="42" t="s">
        <v>121</v>
      </c>
      <c r="L264" s="44">
        <v>268.14</v>
      </c>
      <c r="M264" s="44">
        <v>268.14</v>
      </c>
      <c r="N264" s="41">
        <v>270.27</v>
      </c>
      <c r="O264" s="45" t="s">
        <v>69</v>
      </c>
      <c r="P264" s="45" t="s">
        <v>121</v>
      </c>
      <c r="Q264" s="45" t="s">
        <v>122</v>
      </c>
      <c r="R264" s="45" t="s">
        <v>864</v>
      </c>
      <c r="S264" s="46">
        <f t="shared" si="215"/>
        <v>50795.527591619997</v>
      </c>
      <c r="T264" s="46">
        <f t="shared" si="198"/>
        <v>41.112671257138693</v>
      </c>
      <c r="U264" s="47">
        <f t="shared" si="216"/>
        <v>50795.527591619997</v>
      </c>
      <c r="V264" s="47">
        <f t="shared" si="199"/>
        <v>0</v>
      </c>
      <c r="W264" s="47">
        <f t="shared" si="217"/>
        <v>49982.427219974787</v>
      </c>
      <c r="X264" s="47">
        <f t="shared" si="200"/>
        <v>813.10037164521054</v>
      </c>
      <c r="Y264" s="48">
        <f t="shared" si="218"/>
        <v>50795.527591619997</v>
      </c>
      <c r="Z264" s="47">
        <f t="shared" si="201"/>
        <v>0</v>
      </c>
      <c r="AA264" s="48">
        <f t="shared" si="219"/>
        <v>50795.527591619997</v>
      </c>
      <c r="AB264" s="47">
        <f t="shared" si="202"/>
        <v>0</v>
      </c>
      <c r="AC264" s="47">
        <f t="shared" si="220"/>
        <v>813.10037164521054</v>
      </c>
      <c r="AD264" s="47">
        <f t="shared" si="221"/>
        <v>49982.427219974787</v>
      </c>
      <c r="AE264" s="47">
        <f t="shared" si="197"/>
        <v>40.454567485734579</v>
      </c>
      <c r="AF264" s="49">
        <f t="shared" si="222"/>
        <v>1.6007322104857002E-2</v>
      </c>
      <c r="AG264" s="47">
        <f>IF(ISBLANK($D264),"",S264*_xlfn.XLOOKUP(Q264,DATA!$B$24:$B$25,DATA!$C$24:$C$25,"error",0,1)/1000)</f>
        <v>6.8049007081165129</v>
      </c>
      <c r="AH264" s="47">
        <f>IF(ISBLANK($D264),"",V264*_xlfn.XLOOKUP(Q264,DATA!$B$24:$B$25,DATA!$C$24:$C$25,"error",0,1)/1000)</f>
        <v>0</v>
      </c>
      <c r="AI264" s="47">
        <f>IF(ISBLANK($D264),"",X264*_xlfn.XLOOKUP(Q264,DATA!$B$24:$B$25,DATA!$C$24:$C$25,"error",0,1)/1000)</f>
        <v>0.10892823752639025</v>
      </c>
      <c r="AJ264" s="47">
        <f>IF(ISBLANK($D264),"",Z264*_xlfn.XLOOKUP(Q264,DATA!$B$24:$B$25,DATA!$C$24:$C$25,"error",0,1)/1000)</f>
        <v>0</v>
      </c>
      <c r="AK264" s="47">
        <f>IF(ISBLANK($D264),"",AB264*_xlfn.XLOOKUP(Q264,DATA!$B$24:$B$25,DATA!$C$24:$C$25,"error",0,1)/1000)</f>
        <v>0</v>
      </c>
      <c r="AL264" s="47">
        <f t="shared" si="203"/>
        <v>0.10892823752639025</v>
      </c>
      <c r="AM264" s="47">
        <f t="shared" si="204"/>
        <v>6.6959724705901227</v>
      </c>
      <c r="AN264" s="47">
        <f t="shared" si="223"/>
        <v>0.68975327299784706</v>
      </c>
      <c r="AO264" s="47">
        <f t="shared" si="224"/>
        <v>0</v>
      </c>
      <c r="AP264" s="47">
        <f t="shared" si="225"/>
        <v>1.1041102813755876E-2</v>
      </c>
      <c r="AQ264" s="47">
        <f t="shared" si="226"/>
        <v>0</v>
      </c>
      <c r="AR264" s="47">
        <f t="shared" si="227"/>
        <v>0</v>
      </c>
      <c r="AS264" s="47">
        <f t="shared" si="228"/>
        <v>1.1041102813755876E-2</v>
      </c>
      <c r="AT264" s="47">
        <f t="shared" si="229"/>
        <v>0.67871217018409113</v>
      </c>
      <c r="AU264" s="47">
        <f t="shared" si="230"/>
        <v>3.7513222776805549E-2</v>
      </c>
      <c r="AV264" s="47">
        <f t="shared" si="231"/>
        <v>0</v>
      </c>
      <c r="AW264" s="47">
        <f t="shared" si="232"/>
        <v>6.0048624017958315E-4</v>
      </c>
      <c r="AX264" s="47">
        <f t="shared" si="233"/>
        <v>0</v>
      </c>
      <c r="AY264" s="47">
        <f t="shared" si="234"/>
        <v>0</v>
      </c>
      <c r="AZ264" s="47">
        <f t="shared" si="235"/>
        <v>6.0048624017958315E-4</v>
      </c>
      <c r="BA264" s="47">
        <f t="shared" si="236"/>
        <v>3.6912736536625967E-2</v>
      </c>
      <c r="BB264" s="23">
        <f>IF(V264&gt;0,J264*DATA!$C$4,0)</f>
        <v>0</v>
      </c>
      <c r="BC264" s="23">
        <f>IF(X264&gt;0,N264*_xlfn.XLOOKUP(Burgas!O264,DATA!$B$5:$B$6,DATA!$C$5:$C$6,"error",0,1),0)</f>
        <v>12972.96</v>
      </c>
      <c r="BD264" s="23" t="str">
        <f>IF(Z264&gt;0,(L264-M264)*DATA!$C$7,"0,00 ")</f>
        <v xml:space="preserve">0,00 </v>
      </c>
      <c r="BE264" s="23">
        <f>IF(G264="basement",D264*DATA!$C$8,IF(G264="ground",0,"error"))</f>
        <v>0</v>
      </c>
      <c r="BF264" s="23">
        <f t="shared" si="237"/>
        <v>12972.96</v>
      </c>
      <c r="BG264" s="23">
        <v>0.25</v>
      </c>
      <c r="BH264" s="23">
        <v>1.1000000000000001</v>
      </c>
      <c r="BI264" s="23">
        <f t="shared" si="238"/>
        <v>0.56999999999999995</v>
      </c>
      <c r="BJ264" s="23">
        <v>0.22</v>
      </c>
      <c r="BK264" s="23">
        <f t="shared" si="239"/>
        <v>0.25</v>
      </c>
      <c r="BL264" s="23">
        <f t="shared" si="240"/>
        <v>0.12054794520547943</v>
      </c>
      <c r="BM264" s="5">
        <v>1.1000000000000001</v>
      </c>
      <c r="BN264" s="5">
        <f t="shared" si="241"/>
        <v>0.56999999999999995</v>
      </c>
      <c r="BO264" s="50"/>
      <c r="BP264" s="48">
        <f t="shared" si="205"/>
        <v>5276.7</v>
      </c>
      <c r="BQ264" s="51">
        <f t="shared" si="206"/>
        <v>6</v>
      </c>
      <c r="BR264" s="47">
        <f t="shared" si="242"/>
        <v>1688.5439999999999</v>
      </c>
      <c r="BS264" s="46">
        <f t="shared" si="207"/>
        <v>20.5</v>
      </c>
      <c r="BT264" s="46">
        <f t="shared" si="243"/>
        <v>4221.3599999999997</v>
      </c>
      <c r="BU264" s="46">
        <f t="shared" si="208"/>
        <v>44.078035049999997</v>
      </c>
      <c r="BV264" s="46">
        <f t="shared" si="209"/>
        <v>44.078035049999997</v>
      </c>
      <c r="BW264" s="46">
        <f t="shared" si="210"/>
        <v>43.372463745205472</v>
      </c>
      <c r="BX264" s="46">
        <f t="shared" si="211"/>
        <v>44.078035049999997</v>
      </c>
      <c r="BY264" s="46">
        <f t="shared" si="212"/>
        <v>44.078035049999997</v>
      </c>
      <c r="BZ264" s="46">
        <f t="shared" si="196"/>
        <v>50795.527591619997</v>
      </c>
      <c r="CA264" s="46">
        <f t="shared" si="196"/>
        <v>50795.527591619997</v>
      </c>
      <c r="CB264" s="46">
        <f t="shared" si="196"/>
        <v>49982.427219974787</v>
      </c>
      <c r="CC264" s="46">
        <f t="shared" si="196"/>
        <v>50795.527591619997</v>
      </c>
      <c r="CD264" s="46">
        <f t="shared" si="196"/>
        <v>50795.527591619997</v>
      </c>
    </row>
    <row r="265" spans="1:82" s="54" customFormat="1" ht="15" customHeight="1" x14ac:dyDescent="0.35">
      <c r="A265" s="39">
        <v>262</v>
      </c>
      <c r="B265" s="40" t="s">
        <v>125</v>
      </c>
      <c r="C265" s="40" t="s">
        <v>387</v>
      </c>
      <c r="D265" s="41">
        <v>80.099999999999994</v>
      </c>
      <c r="E265" s="41">
        <f t="shared" si="213"/>
        <v>384.48</v>
      </c>
      <c r="F265" s="41">
        <v>36.200000000000003</v>
      </c>
      <c r="G265" s="42" t="s">
        <v>118</v>
      </c>
      <c r="H265" s="43">
        <v>6</v>
      </c>
      <c r="I265" s="44">
        <v>20.5</v>
      </c>
      <c r="J265" s="41">
        <f t="shared" si="214"/>
        <v>593.68000000000006</v>
      </c>
      <c r="K265" s="42" t="s">
        <v>120</v>
      </c>
      <c r="L265" s="44">
        <v>148.41999999999999</v>
      </c>
      <c r="M265" s="44">
        <v>37.1</v>
      </c>
      <c r="N265" s="41">
        <v>84.105000000000004</v>
      </c>
      <c r="O265" s="45" t="s">
        <v>69</v>
      </c>
      <c r="P265" s="45" t="s">
        <v>120</v>
      </c>
      <c r="Q265" s="45" t="s">
        <v>122</v>
      </c>
      <c r="R265" s="45" t="s">
        <v>864</v>
      </c>
      <c r="S265" s="46">
        <f t="shared" si="215"/>
        <v>53285.899096605019</v>
      </c>
      <c r="T265" s="46">
        <f t="shared" si="198"/>
        <v>138.59212207814454</v>
      </c>
      <c r="U265" s="47">
        <f t="shared" si="216"/>
        <v>30591.101292949617</v>
      </c>
      <c r="V265" s="47">
        <f t="shared" si="199"/>
        <v>22694.797803655401</v>
      </c>
      <c r="W265" s="47">
        <f t="shared" si="217"/>
        <v>47966.653881287071</v>
      </c>
      <c r="X265" s="47">
        <f t="shared" si="200"/>
        <v>5319.2452153179474</v>
      </c>
      <c r="Y265" s="48">
        <f t="shared" si="218"/>
        <v>47392.799191605009</v>
      </c>
      <c r="Z265" s="47">
        <f t="shared" si="201"/>
        <v>5893.09990500001</v>
      </c>
      <c r="AA265" s="48">
        <f t="shared" si="219"/>
        <v>53285.899096605019</v>
      </c>
      <c r="AB265" s="47">
        <f t="shared" si="202"/>
        <v>0</v>
      </c>
      <c r="AC265" s="47">
        <f t="shared" si="220"/>
        <v>33907.142923973355</v>
      </c>
      <c r="AD265" s="47">
        <f t="shared" si="221"/>
        <v>19378.756172631664</v>
      </c>
      <c r="AE265" s="47">
        <f t="shared" si="197"/>
        <v>50.40250773156383</v>
      </c>
      <c r="AF265" s="49">
        <f t="shared" si="222"/>
        <v>0.63632487203605548</v>
      </c>
      <c r="AG265" s="47">
        <f>IF(ISBLANK($D265),"",S265*_xlfn.XLOOKUP(Q265,DATA!$B$24:$B$25,DATA!$C$24:$C$25,"error",0,1)/1000)</f>
        <v>7.1385271437742368</v>
      </c>
      <c r="AH265" s="47">
        <f>IF(ISBLANK($D265),"",V265*_xlfn.XLOOKUP(Q265,DATA!$B$24:$B$25,DATA!$C$24:$C$25,"error",0,1)/1000)</f>
        <v>3.0403433720832895</v>
      </c>
      <c r="AI265" s="47">
        <f>IF(ISBLANK($D265),"",X265*_xlfn.XLOOKUP(Q265,DATA!$B$24:$B$25,DATA!$C$24:$C$25,"error",0,1)/1000)</f>
        <v>0.71260083807721042</v>
      </c>
      <c r="AJ265" s="47">
        <f>IF(ISBLANK($D265),"",Z265*_xlfn.XLOOKUP(Q265,DATA!$B$24:$B$25,DATA!$C$24:$C$25,"error",0,1)/1000)</f>
        <v>0.78947816112755076</v>
      </c>
      <c r="AK265" s="47">
        <f>IF(ISBLANK($D265),"",AB265*_xlfn.XLOOKUP(Q265,DATA!$B$24:$B$25,DATA!$C$24:$C$25,"error",0,1)/1000)</f>
        <v>0</v>
      </c>
      <c r="AL265" s="47">
        <f t="shared" si="203"/>
        <v>4.5424223712880512</v>
      </c>
      <c r="AM265" s="47">
        <f t="shared" si="204"/>
        <v>2.5961047724861857</v>
      </c>
      <c r="AN265" s="47">
        <f t="shared" si="223"/>
        <v>0.72357006707377614</v>
      </c>
      <c r="AO265" s="47">
        <f t="shared" si="224"/>
        <v>0.30817301851744427</v>
      </c>
      <c r="AP265" s="47">
        <f t="shared" si="225"/>
        <v>7.2230114955021754E-2</v>
      </c>
      <c r="AQ265" s="47">
        <f t="shared" si="226"/>
        <v>8.002249686737474E-2</v>
      </c>
      <c r="AR265" s="47">
        <f t="shared" si="227"/>
        <v>0</v>
      </c>
      <c r="AS265" s="47">
        <f t="shared" si="228"/>
        <v>0.4604256303398408</v>
      </c>
      <c r="AT265" s="47">
        <f t="shared" si="229"/>
        <v>0.26314443673393534</v>
      </c>
      <c r="AU265" s="47">
        <f t="shared" si="230"/>
        <v>3.9352397709972772E-2</v>
      </c>
      <c r="AV265" s="47">
        <f t="shared" si="231"/>
        <v>1.6760432389396715E-2</v>
      </c>
      <c r="AW265" s="47">
        <f t="shared" si="232"/>
        <v>3.9283385807296674E-3</v>
      </c>
      <c r="AX265" s="47">
        <f t="shared" si="233"/>
        <v>4.3521384669840089E-3</v>
      </c>
      <c r="AY265" s="47">
        <f t="shared" si="234"/>
        <v>0</v>
      </c>
      <c r="AZ265" s="47">
        <f t="shared" si="235"/>
        <v>2.504090943711039E-2</v>
      </c>
      <c r="BA265" s="47">
        <f t="shared" si="236"/>
        <v>1.4311488272862383E-2</v>
      </c>
      <c r="BB265" s="23">
        <f>IF(V265&gt;0,J265*DATA!$C$4,0)</f>
        <v>38589.200000000004</v>
      </c>
      <c r="BC265" s="23">
        <f>IF(X265&gt;0,N265*_xlfn.XLOOKUP(Burgas!O265,DATA!$B$5:$B$6,DATA!$C$5:$C$6,"error",0,1),0)</f>
        <v>4037.04</v>
      </c>
      <c r="BD265" s="23">
        <f>IF(Z265&gt;0,(L265-M265)*DATA!$C$7,"0,00 ")</f>
        <v>16698</v>
      </c>
      <c r="BE265" s="23">
        <f>IF(G265="basement",D265*DATA!$C$8,IF(G265="ground",0,"error"))</f>
        <v>0</v>
      </c>
      <c r="BF265" s="23">
        <f t="shared" si="237"/>
        <v>59324.240000000005</v>
      </c>
      <c r="BG265" s="23">
        <v>1.48</v>
      </c>
      <c r="BH265" s="23">
        <v>2.4125589543188251</v>
      </c>
      <c r="BI265" s="23">
        <f t="shared" si="238"/>
        <v>0.56999999999999995</v>
      </c>
      <c r="BJ265" s="23">
        <v>2.33</v>
      </c>
      <c r="BK265" s="23">
        <f t="shared" si="239"/>
        <v>0.21630769230769231</v>
      </c>
      <c r="BL265" s="23">
        <f t="shared" si="240"/>
        <v>0.23928112965340181</v>
      </c>
      <c r="BM265" s="5">
        <v>1.1000000000000001</v>
      </c>
      <c r="BN265" s="5">
        <f t="shared" si="241"/>
        <v>0.56999999999999995</v>
      </c>
      <c r="BO265" s="50"/>
      <c r="BP265" s="48">
        <f t="shared" si="205"/>
        <v>1642.05</v>
      </c>
      <c r="BQ265" s="51">
        <f t="shared" si="206"/>
        <v>6</v>
      </c>
      <c r="BR265" s="47">
        <f t="shared" si="242"/>
        <v>525.45600000000002</v>
      </c>
      <c r="BS265" s="46">
        <f t="shared" si="207"/>
        <v>20.5</v>
      </c>
      <c r="BT265" s="46">
        <f t="shared" si="243"/>
        <v>1313.64</v>
      </c>
      <c r="BU265" s="46">
        <f t="shared" si="208"/>
        <v>46.239065512500012</v>
      </c>
      <c r="BV265" s="46">
        <f t="shared" si="209"/>
        <v>26.545558220192309</v>
      </c>
      <c r="BW265" s="46">
        <f t="shared" si="210"/>
        <v>41.623267859499364</v>
      </c>
      <c r="BX265" s="46">
        <f t="shared" si="211"/>
        <v>41.125303012500005</v>
      </c>
      <c r="BY265" s="46">
        <f t="shared" si="212"/>
        <v>46.239065512500012</v>
      </c>
      <c r="BZ265" s="46">
        <f t="shared" si="196"/>
        <v>53285.899096605019</v>
      </c>
      <c r="CA265" s="46">
        <f t="shared" si="196"/>
        <v>30591.101292949617</v>
      </c>
      <c r="CB265" s="46">
        <f t="shared" si="196"/>
        <v>47966.653881287071</v>
      </c>
      <c r="CC265" s="46">
        <f t="shared" si="196"/>
        <v>47392.799191605009</v>
      </c>
      <c r="CD265" s="46">
        <f t="shared" si="196"/>
        <v>53285.899096605019</v>
      </c>
    </row>
    <row r="266" spans="1:82" s="54" customFormat="1" ht="15" customHeight="1" x14ac:dyDescent="0.35">
      <c r="A266" s="39">
        <v>263</v>
      </c>
      <c r="B266" s="40" t="s">
        <v>125</v>
      </c>
      <c r="C266" s="40" t="s">
        <v>388</v>
      </c>
      <c r="D266" s="41">
        <v>94.4</v>
      </c>
      <c r="E266" s="41">
        <f t="shared" si="213"/>
        <v>226.56000000000003</v>
      </c>
      <c r="F266" s="41">
        <v>39</v>
      </c>
      <c r="G266" s="42" t="s">
        <v>118</v>
      </c>
      <c r="H266" s="43">
        <v>3</v>
      </c>
      <c r="I266" s="44">
        <v>10.15</v>
      </c>
      <c r="J266" s="41">
        <f t="shared" si="214"/>
        <v>316.68</v>
      </c>
      <c r="K266" s="42" t="s">
        <v>120</v>
      </c>
      <c r="L266" s="44">
        <v>79.17</v>
      </c>
      <c r="M266" s="44">
        <v>79.17</v>
      </c>
      <c r="N266" s="41">
        <v>99.12</v>
      </c>
      <c r="O266" s="45" t="s">
        <v>69</v>
      </c>
      <c r="P266" s="45" t="s">
        <v>120</v>
      </c>
      <c r="Q266" s="45" t="s">
        <v>122</v>
      </c>
      <c r="R266" s="45" t="s">
        <v>864</v>
      </c>
      <c r="S266" s="46">
        <f t="shared" si="215"/>
        <v>29898.731133068006</v>
      </c>
      <c r="T266" s="46">
        <f t="shared" si="198"/>
        <v>131.96826947858403</v>
      </c>
      <c r="U266" s="47">
        <f t="shared" si="216"/>
        <v>17792.902120028</v>
      </c>
      <c r="V266" s="47">
        <f t="shared" si="199"/>
        <v>12105.829013040006</v>
      </c>
      <c r="W266" s="47">
        <f t="shared" si="217"/>
        <v>23629.857870570955</v>
      </c>
      <c r="X266" s="47">
        <f t="shared" si="200"/>
        <v>6268.8732624970507</v>
      </c>
      <c r="Y266" s="48">
        <f t="shared" si="218"/>
        <v>29898.731133068006</v>
      </c>
      <c r="Z266" s="47">
        <f t="shared" si="201"/>
        <v>0</v>
      </c>
      <c r="AA266" s="48">
        <f t="shared" si="219"/>
        <v>29898.731133068006</v>
      </c>
      <c r="AB266" s="47">
        <f t="shared" si="202"/>
        <v>0</v>
      </c>
      <c r="AC266" s="47">
        <f t="shared" si="220"/>
        <v>18374.702275537056</v>
      </c>
      <c r="AD266" s="47">
        <f t="shared" si="221"/>
        <v>11524.02885753095</v>
      </c>
      <c r="AE266" s="47">
        <f t="shared" si="197"/>
        <v>50.865240366926855</v>
      </c>
      <c r="AF266" s="49">
        <f t="shared" si="222"/>
        <v>0.61456461793506112</v>
      </c>
      <c r="AG266" s="47">
        <f>IF(ISBLANK($D266),"",S266*_xlfn.XLOOKUP(Q266,DATA!$B$24:$B$25,DATA!$C$24:$C$25,"error",0,1)/1000)</f>
        <v>4.0054293420266633</v>
      </c>
      <c r="AH266" s="47">
        <f>IF(ISBLANK($D266),"",V266*_xlfn.XLOOKUP(Q266,DATA!$B$24:$B$25,DATA!$C$24:$C$25,"error",0,1)/1000)</f>
        <v>1.6217759383360326</v>
      </c>
      <c r="AI266" s="47">
        <f>IF(ISBLANK($D266),"",X266*_xlfn.XLOOKUP(Q266,DATA!$B$24:$B$25,DATA!$C$24:$C$25,"error",0,1)/1000)</f>
        <v>0.8398192149124668</v>
      </c>
      <c r="AJ266" s="47">
        <f>IF(ISBLANK($D266),"",Z266*_xlfn.XLOOKUP(Q266,DATA!$B$24:$B$25,DATA!$C$24:$C$25,"error",0,1)/1000)</f>
        <v>0</v>
      </c>
      <c r="AK266" s="47">
        <f>IF(ISBLANK($D266),"",AB266*_xlfn.XLOOKUP(Q266,DATA!$B$24:$B$25,DATA!$C$24:$C$25,"error",0,1)/1000)</f>
        <v>0</v>
      </c>
      <c r="AL266" s="47">
        <f t="shared" si="203"/>
        <v>2.4615951532484992</v>
      </c>
      <c r="AM266" s="47">
        <f t="shared" si="204"/>
        <v>1.5438341887781641</v>
      </c>
      <c r="AN266" s="47">
        <f t="shared" si="223"/>
        <v>0.40599534319865055</v>
      </c>
      <c r="AO266" s="47">
        <f t="shared" si="224"/>
        <v>0.16438524374091135</v>
      </c>
      <c r="AP266" s="47">
        <f t="shared" si="225"/>
        <v>8.5125129235381361E-2</v>
      </c>
      <c r="AQ266" s="47">
        <f t="shared" si="226"/>
        <v>0</v>
      </c>
      <c r="AR266" s="47">
        <f t="shared" si="227"/>
        <v>0</v>
      </c>
      <c r="AS266" s="47">
        <f t="shared" si="228"/>
        <v>0.24951037297629269</v>
      </c>
      <c r="AT266" s="47">
        <f t="shared" si="229"/>
        <v>0.15648497022235786</v>
      </c>
      <c r="AU266" s="47">
        <f t="shared" si="230"/>
        <v>2.2080640066501202E-2</v>
      </c>
      <c r="AV266" s="47">
        <f t="shared" si="231"/>
        <v>8.9403276665445189E-3</v>
      </c>
      <c r="AW266" s="47">
        <f t="shared" si="232"/>
        <v>4.6296524596863946E-3</v>
      </c>
      <c r="AX266" s="47">
        <f t="shared" si="233"/>
        <v>0</v>
      </c>
      <c r="AY266" s="47">
        <f t="shared" si="234"/>
        <v>0</v>
      </c>
      <c r="AZ266" s="47">
        <f t="shared" si="235"/>
        <v>1.3569980126230915E-2</v>
      </c>
      <c r="BA266" s="47">
        <f t="shared" si="236"/>
        <v>8.5106599402702873E-3</v>
      </c>
      <c r="BB266" s="23">
        <f>IF(V266&gt;0,J266*DATA!$C$4,0)</f>
        <v>20584.2</v>
      </c>
      <c r="BC266" s="23">
        <f>IF(X266&gt;0,N266*_xlfn.XLOOKUP(Burgas!O266,DATA!$B$5:$B$6,DATA!$C$5:$C$6,"error",0,1),0)</f>
        <v>4757.76</v>
      </c>
      <c r="BD266" s="23" t="str">
        <f>IF(Z266&gt;0,(L266-M266)*DATA!$C$7,"0,00 ")</f>
        <v xml:space="preserve">0,00 </v>
      </c>
      <c r="BE266" s="23">
        <f>IF(G266="basement",D266*DATA!$C$8,IF(G266="ground",0,"error"))</f>
        <v>0</v>
      </c>
      <c r="BF266" s="23">
        <f t="shared" si="237"/>
        <v>25341.96</v>
      </c>
      <c r="BG266" s="23">
        <v>1.48</v>
      </c>
      <c r="BH266" s="23">
        <v>1.1000000000000001</v>
      </c>
      <c r="BI266" s="23">
        <f t="shared" si="238"/>
        <v>0.56999999999999995</v>
      </c>
      <c r="BJ266" s="23">
        <v>2.33</v>
      </c>
      <c r="BK266" s="23">
        <f t="shared" si="239"/>
        <v>0.21630769230769231</v>
      </c>
      <c r="BL266" s="23">
        <f t="shared" si="240"/>
        <v>0.23928112965340181</v>
      </c>
      <c r="BM266" s="5">
        <v>1.1000000000000001</v>
      </c>
      <c r="BN266" s="5">
        <f t="shared" si="241"/>
        <v>0.56999999999999995</v>
      </c>
      <c r="BO266" s="50"/>
      <c r="BP266" s="48">
        <f t="shared" si="205"/>
        <v>958.16000000000008</v>
      </c>
      <c r="BQ266" s="51">
        <f t="shared" si="206"/>
        <v>3</v>
      </c>
      <c r="BR266" s="47">
        <f t="shared" si="242"/>
        <v>306.61120000000005</v>
      </c>
      <c r="BS266" s="46">
        <f t="shared" si="207"/>
        <v>10.15</v>
      </c>
      <c r="BT266" s="46">
        <f t="shared" si="243"/>
        <v>728.2016000000001</v>
      </c>
      <c r="BU266" s="46">
        <f t="shared" si="208"/>
        <v>25.944751070000002</v>
      </c>
      <c r="BV266" s="46">
        <f t="shared" si="209"/>
        <v>15.43986647</v>
      </c>
      <c r="BW266" s="46">
        <f t="shared" si="210"/>
        <v>20.504909641245188</v>
      </c>
      <c r="BX266" s="46">
        <f t="shared" si="211"/>
        <v>25.944751070000002</v>
      </c>
      <c r="BY266" s="46">
        <f t="shared" si="212"/>
        <v>25.944751070000002</v>
      </c>
      <c r="BZ266" s="46">
        <f t="shared" si="196"/>
        <v>29898.731133068006</v>
      </c>
      <c r="CA266" s="46">
        <f t="shared" si="196"/>
        <v>17792.902120028</v>
      </c>
      <c r="CB266" s="46">
        <f t="shared" si="196"/>
        <v>23629.857870570955</v>
      </c>
      <c r="CC266" s="46">
        <f t="shared" si="196"/>
        <v>29898.731133068006</v>
      </c>
      <c r="CD266" s="46">
        <f t="shared" si="196"/>
        <v>29898.731133068006</v>
      </c>
    </row>
    <row r="267" spans="1:82" s="54" customFormat="1" ht="15" customHeight="1" x14ac:dyDescent="0.35">
      <c r="A267" s="39">
        <v>264</v>
      </c>
      <c r="B267" s="40" t="s">
        <v>125</v>
      </c>
      <c r="C267" s="40" t="s">
        <v>389</v>
      </c>
      <c r="D267" s="41">
        <v>158.69999999999999</v>
      </c>
      <c r="E267" s="41">
        <f t="shared" si="213"/>
        <v>761.76</v>
      </c>
      <c r="F267" s="41">
        <v>32.6</v>
      </c>
      <c r="G267" s="42" t="s">
        <v>118</v>
      </c>
      <c r="H267" s="43">
        <v>6</v>
      </c>
      <c r="I267" s="44">
        <v>20.5</v>
      </c>
      <c r="J267" s="41">
        <f t="shared" si="214"/>
        <v>534.70000000000005</v>
      </c>
      <c r="K267" s="42" t="s">
        <v>121</v>
      </c>
      <c r="L267" s="44">
        <v>133.6</v>
      </c>
      <c r="M267" s="44">
        <v>133.6</v>
      </c>
      <c r="N267" s="41">
        <v>166.63499999999999</v>
      </c>
      <c r="O267" s="45" t="s">
        <v>69</v>
      </c>
      <c r="P267" s="45" t="s">
        <v>121</v>
      </c>
      <c r="Q267" s="45" t="s">
        <v>122</v>
      </c>
      <c r="R267" s="45" t="s">
        <v>864</v>
      </c>
      <c r="S267" s="46">
        <f t="shared" si="215"/>
        <v>29305.099878810001</v>
      </c>
      <c r="T267" s="46">
        <f t="shared" si="198"/>
        <v>38.470252938996538</v>
      </c>
      <c r="U267" s="47">
        <f t="shared" si="216"/>
        <v>29305.099878810001</v>
      </c>
      <c r="V267" s="47">
        <f t="shared" si="199"/>
        <v>0</v>
      </c>
      <c r="W267" s="47">
        <f t="shared" si="217"/>
        <v>28803.782749905207</v>
      </c>
      <c r="X267" s="47">
        <f t="shared" si="200"/>
        <v>501.31712890479321</v>
      </c>
      <c r="Y267" s="48">
        <f t="shared" si="218"/>
        <v>29305.099878810001</v>
      </c>
      <c r="Z267" s="47">
        <f t="shared" si="201"/>
        <v>0</v>
      </c>
      <c r="AA267" s="48">
        <f t="shared" si="219"/>
        <v>29305.099878810001</v>
      </c>
      <c r="AB267" s="47">
        <f t="shared" si="202"/>
        <v>0</v>
      </c>
      <c r="AC267" s="47">
        <f t="shared" si="220"/>
        <v>501.31712890479321</v>
      </c>
      <c r="AD267" s="47">
        <f t="shared" si="221"/>
        <v>28803.782749905207</v>
      </c>
      <c r="AE267" s="47">
        <f t="shared" si="197"/>
        <v>37.81214916759243</v>
      </c>
      <c r="AF267" s="49">
        <f t="shared" si="222"/>
        <v>1.7106822054112403E-2</v>
      </c>
      <c r="AG267" s="47">
        <f>IF(ISBLANK($D267),"",S267*_xlfn.XLOOKUP(Q267,DATA!$B$24:$B$25,DATA!$C$24:$C$25,"error",0,1)/1000)</f>
        <v>3.9259026211913661</v>
      </c>
      <c r="AH267" s="47">
        <f>IF(ISBLANK($D267),"",V267*_xlfn.XLOOKUP(Q267,DATA!$B$24:$B$25,DATA!$C$24:$C$25,"error",0,1)/1000)</f>
        <v>0</v>
      </c>
      <c r="AI267" s="47">
        <f>IF(ISBLANK($D267),"",X267*_xlfn.XLOOKUP(Q267,DATA!$B$24:$B$25,DATA!$C$24:$C$25,"error",0,1)/1000)</f>
        <v>6.7159717542494099E-2</v>
      </c>
      <c r="AJ267" s="47">
        <f>IF(ISBLANK($D267),"",Z267*_xlfn.XLOOKUP(Q267,DATA!$B$24:$B$25,DATA!$C$24:$C$25,"error",0,1)/1000)</f>
        <v>0</v>
      </c>
      <c r="AK267" s="47">
        <f>IF(ISBLANK($D267),"",AB267*_xlfn.XLOOKUP(Q267,DATA!$B$24:$B$25,DATA!$C$24:$C$25,"error",0,1)/1000)</f>
        <v>0</v>
      </c>
      <c r="AL267" s="47">
        <f t="shared" si="203"/>
        <v>6.7159717542494099E-2</v>
      </c>
      <c r="AM267" s="47">
        <f t="shared" si="204"/>
        <v>3.8587429036488721</v>
      </c>
      <c r="AN267" s="47">
        <f t="shared" si="223"/>
        <v>0.39793441500295984</v>
      </c>
      <c r="AO267" s="47">
        <f t="shared" si="224"/>
        <v>0</v>
      </c>
      <c r="AP267" s="47">
        <f t="shared" si="225"/>
        <v>6.8073932266629446E-3</v>
      </c>
      <c r="AQ267" s="47">
        <f t="shared" si="226"/>
        <v>0</v>
      </c>
      <c r="AR267" s="47">
        <f t="shared" si="227"/>
        <v>0</v>
      </c>
      <c r="AS267" s="47">
        <f t="shared" si="228"/>
        <v>6.8073932266629446E-3</v>
      </c>
      <c r="AT267" s="47">
        <f t="shared" si="229"/>
        <v>0.39112702177629688</v>
      </c>
      <c r="AU267" s="47">
        <f t="shared" si="230"/>
        <v>2.1642234904785177E-2</v>
      </c>
      <c r="AV267" s="47">
        <f t="shared" si="231"/>
        <v>0</v>
      </c>
      <c r="AW267" s="47">
        <f t="shared" si="232"/>
        <v>3.7022986136945999E-4</v>
      </c>
      <c r="AX267" s="47">
        <f t="shared" si="233"/>
        <v>0</v>
      </c>
      <c r="AY267" s="47">
        <f t="shared" si="234"/>
        <v>0</v>
      </c>
      <c r="AZ267" s="47">
        <f t="shared" si="235"/>
        <v>3.7022986136945999E-4</v>
      </c>
      <c r="BA267" s="47">
        <f t="shared" si="236"/>
        <v>2.1272005043415716E-2</v>
      </c>
      <c r="BB267" s="23">
        <f>IF(V267&gt;0,J267*DATA!$C$4,0)</f>
        <v>0</v>
      </c>
      <c r="BC267" s="23">
        <f>IF(X267&gt;0,N267*_xlfn.XLOOKUP(Burgas!O267,DATA!$B$5:$B$6,DATA!$C$5:$C$6,"error",0,1),0)</f>
        <v>7998.48</v>
      </c>
      <c r="BD267" s="23" t="str">
        <f>IF(Z267&gt;0,(L267-M267)*DATA!$C$7,"0,00 ")</f>
        <v xml:space="preserve">0,00 </v>
      </c>
      <c r="BE267" s="23">
        <f>IF(G267="basement",D267*DATA!$C$8,IF(G267="ground",0,"error"))</f>
        <v>0</v>
      </c>
      <c r="BF267" s="23">
        <f t="shared" si="237"/>
        <v>7998.48</v>
      </c>
      <c r="BG267" s="23">
        <v>0.25</v>
      </c>
      <c r="BH267" s="23">
        <v>1.1000000000000001</v>
      </c>
      <c r="BI267" s="23">
        <f t="shared" si="238"/>
        <v>0.56999999999999995</v>
      </c>
      <c r="BJ267" s="23">
        <v>0.22</v>
      </c>
      <c r="BK267" s="23">
        <f t="shared" si="239"/>
        <v>0.25</v>
      </c>
      <c r="BL267" s="23">
        <f t="shared" si="240"/>
        <v>0.12054794520547943</v>
      </c>
      <c r="BM267" s="5">
        <v>1.1000000000000001</v>
      </c>
      <c r="BN267" s="5">
        <f t="shared" si="241"/>
        <v>0.56999999999999995</v>
      </c>
      <c r="BO267" s="50"/>
      <c r="BP267" s="48">
        <f t="shared" si="205"/>
        <v>3253.35</v>
      </c>
      <c r="BQ267" s="51">
        <f t="shared" si="206"/>
        <v>6</v>
      </c>
      <c r="BR267" s="47">
        <f t="shared" si="242"/>
        <v>1041.0719999999999</v>
      </c>
      <c r="BS267" s="46">
        <f t="shared" si="207"/>
        <v>20.5</v>
      </c>
      <c r="BT267" s="46">
        <f t="shared" si="243"/>
        <v>2602.6800000000003</v>
      </c>
      <c r="BU267" s="46">
        <f t="shared" si="208"/>
        <v>25.429625025</v>
      </c>
      <c r="BV267" s="46">
        <f t="shared" si="209"/>
        <v>25.429625025</v>
      </c>
      <c r="BW267" s="46">
        <f t="shared" si="210"/>
        <v>24.994604954794521</v>
      </c>
      <c r="BX267" s="46">
        <f t="shared" si="211"/>
        <v>25.429625025</v>
      </c>
      <c r="BY267" s="46">
        <f t="shared" si="212"/>
        <v>25.429625025</v>
      </c>
      <c r="BZ267" s="46">
        <f t="shared" si="196"/>
        <v>29305.099878810001</v>
      </c>
      <c r="CA267" s="46">
        <f t="shared" si="196"/>
        <v>29305.099878810001</v>
      </c>
      <c r="CB267" s="46">
        <f t="shared" si="196"/>
        <v>28803.782749905207</v>
      </c>
      <c r="CC267" s="46">
        <f t="shared" si="196"/>
        <v>29305.099878810001</v>
      </c>
      <c r="CD267" s="46">
        <f t="shared" si="196"/>
        <v>29305.099878810001</v>
      </c>
    </row>
    <row r="268" spans="1:82" s="54" customFormat="1" ht="15" customHeight="1" x14ac:dyDescent="0.35">
      <c r="A268" s="39">
        <v>265</v>
      </c>
      <c r="B268" s="40" t="s">
        <v>125</v>
      </c>
      <c r="C268" s="40" t="s">
        <v>390</v>
      </c>
      <c r="D268" s="41">
        <v>96.5</v>
      </c>
      <c r="E268" s="41">
        <f t="shared" si="213"/>
        <v>463.20000000000005</v>
      </c>
      <c r="F268" s="41">
        <v>41.4</v>
      </c>
      <c r="G268" s="42" t="s">
        <v>118</v>
      </c>
      <c r="H268" s="43">
        <v>6</v>
      </c>
      <c r="I268" s="44">
        <v>20.5</v>
      </c>
      <c r="J268" s="41">
        <f t="shared" si="214"/>
        <v>678.95999999999992</v>
      </c>
      <c r="K268" s="42" t="s">
        <v>120</v>
      </c>
      <c r="L268" s="44">
        <v>169.74</v>
      </c>
      <c r="M268" s="44">
        <v>33.9</v>
      </c>
      <c r="N268" s="41">
        <v>101.325</v>
      </c>
      <c r="O268" s="45" t="s">
        <v>69</v>
      </c>
      <c r="P268" s="45" t="s">
        <v>120</v>
      </c>
      <c r="Q268" s="45" t="s">
        <v>122</v>
      </c>
      <c r="R268" s="45" t="s">
        <v>864</v>
      </c>
      <c r="S268" s="46">
        <f t="shared" si="215"/>
        <v>62361.651283225001</v>
      </c>
      <c r="T268" s="46">
        <f t="shared" si="198"/>
        <v>134.63223506741147</v>
      </c>
      <c r="U268" s="47">
        <f t="shared" si="216"/>
        <v>36406.827275729622</v>
      </c>
      <c r="V268" s="47">
        <f t="shared" si="199"/>
        <v>25954.824007495379</v>
      </c>
      <c r="W268" s="47">
        <f t="shared" si="217"/>
        <v>55953.322153659698</v>
      </c>
      <c r="X268" s="47">
        <f t="shared" si="200"/>
        <v>6408.3291295653034</v>
      </c>
      <c r="Y268" s="48">
        <f t="shared" si="218"/>
        <v>55170.502423225</v>
      </c>
      <c r="Z268" s="47">
        <f t="shared" si="201"/>
        <v>7191.1488600000012</v>
      </c>
      <c r="AA268" s="48">
        <f t="shared" si="219"/>
        <v>62361.651283225001</v>
      </c>
      <c r="AB268" s="47">
        <f t="shared" si="202"/>
        <v>0</v>
      </c>
      <c r="AC268" s="47">
        <f t="shared" si="220"/>
        <v>39554.301997060684</v>
      </c>
      <c r="AD268" s="47">
        <f t="shared" si="221"/>
        <v>22807.349286164317</v>
      </c>
      <c r="AE268" s="47">
        <f t="shared" si="197"/>
        <v>49.238664262012769</v>
      </c>
      <c r="AF268" s="49">
        <f t="shared" si="222"/>
        <v>0.63427284530069217</v>
      </c>
      <c r="AG268" s="47">
        <f>IF(ISBLANK($D268),"",S268*_xlfn.XLOOKUP(Q268,DATA!$B$24:$B$25,DATA!$C$24:$C$25,"error",0,1)/1000)</f>
        <v>8.3543741958601583</v>
      </c>
      <c r="AH268" s="47">
        <f>IF(ISBLANK($D268),"",V268*_xlfn.XLOOKUP(Q268,DATA!$B$24:$B$25,DATA!$C$24:$C$25,"error",0,1)/1000)</f>
        <v>3.4770777791228746</v>
      </c>
      <c r="AI268" s="47">
        <f>IF(ISBLANK($D268),"",X268*_xlfn.XLOOKUP(Q268,DATA!$B$24:$B$25,DATA!$C$24:$C$25,"error",0,1)/1000)</f>
        <v>0.85850163388827272</v>
      </c>
      <c r="AJ268" s="47">
        <f>IF(ISBLANK($D268),"",Z268*_xlfn.XLOOKUP(Q268,DATA!$B$24:$B$25,DATA!$C$24:$C$25,"error",0,1)/1000)</f>
        <v>0.9633732789037579</v>
      </c>
      <c r="AK268" s="47">
        <f>IF(ISBLANK($D268),"",AB268*_xlfn.XLOOKUP(Q268,DATA!$B$24:$B$25,DATA!$C$24:$C$25,"error",0,1)/1000)</f>
        <v>0</v>
      </c>
      <c r="AL268" s="47">
        <f t="shared" si="203"/>
        <v>5.2989526919149048</v>
      </c>
      <c r="AM268" s="47">
        <f t="shared" si="204"/>
        <v>3.0554215039452535</v>
      </c>
      <c r="AN268" s="47">
        <f t="shared" si="223"/>
        <v>0.84680984963824057</v>
      </c>
      <c r="AO268" s="47">
        <f t="shared" si="224"/>
        <v>0.3524409659287896</v>
      </c>
      <c r="AP268" s="47">
        <f t="shared" si="225"/>
        <v>8.7018802661168335E-2</v>
      </c>
      <c r="AQ268" s="47">
        <f t="shared" si="226"/>
        <v>9.7648724168740278E-2</v>
      </c>
      <c r="AR268" s="47">
        <f t="shared" si="227"/>
        <v>0</v>
      </c>
      <c r="AS268" s="47">
        <f t="shared" si="228"/>
        <v>0.53710849275869821</v>
      </c>
      <c r="AT268" s="47">
        <f t="shared" si="229"/>
        <v>0.30970135687954237</v>
      </c>
      <c r="AU268" s="47">
        <f t="shared" si="230"/>
        <v>4.6054970353394294E-2</v>
      </c>
      <c r="AV268" s="47">
        <f t="shared" si="231"/>
        <v>1.9168008312735452E-2</v>
      </c>
      <c r="AW268" s="47">
        <f t="shared" si="232"/>
        <v>4.7326426097429718E-3</v>
      </c>
      <c r="AX268" s="47">
        <f t="shared" si="233"/>
        <v>5.3107661638080025E-3</v>
      </c>
      <c r="AY268" s="47">
        <f t="shared" si="234"/>
        <v>0</v>
      </c>
      <c r="AZ268" s="47">
        <f t="shared" si="235"/>
        <v>2.9211417086286429E-2</v>
      </c>
      <c r="BA268" s="47">
        <f t="shared" si="236"/>
        <v>1.6843553267107864E-2</v>
      </c>
      <c r="BB268" s="23">
        <f>IF(V268&gt;0,J268*DATA!$C$4,0)</f>
        <v>44132.399999999994</v>
      </c>
      <c r="BC268" s="23">
        <f>IF(X268&gt;0,N268*_xlfn.XLOOKUP(Burgas!O268,DATA!$B$5:$B$6,DATA!$C$5:$C$6,"error",0,1),0)</f>
        <v>4863.6000000000004</v>
      </c>
      <c r="BD268" s="23">
        <f>IF(Z268&gt;0,(L268-M268)*DATA!$C$7,"0,00 ")</f>
        <v>20376</v>
      </c>
      <c r="BE268" s="23">
        <f>IF(G268="basement",D268*DATA!$C$8,IF(G268="ground",0,"error"))</f>
        <v>0</v>
      </c>
      <c r="BF268" s="23">
        <f t="shared" si="237"/>
        <v>69372</v>
      </c>
      <c r="BG268" s="23">
        <v>1.48</v>
      </c>
      <c r="BH268" s="23">
        <v>2.5004948745139624</v>
      </c>
      <c r="BI268" s="23">
        <f t="shared" si="238"/>
        <v>0.56999999999999995</v>
      </c>
      <c r="BJ268" s="23">
        <v>2.33</v>
      </c>
      <c r="BK268" s="23">
        <f t="shared" si="239"/>
        <v>0.21630769230769231</v>
      </c>
      <c r="BL268" s="23">
        <f t="shared" si="240"/>
        <v>0.23928112965340181</v>
      </c>
      <c r="BM268" s="5">
        <v>1.1000000000000001</v>
      </c>
      <c r="BN268" s="5">
        <f t="shared" si="241"/>
        <v>0.56999999999999995</v>
      </c>
      <c r="BO268" s="50"/>
      <c r="BP268" s="48">
        <f t="shared" si="205"/>
        <v>1978.25</v>
      </c>
      <c r="BQ268" s="51">
        <f t="shared" si="206"/>
        <v>6</v>
      </c>
      <c r="BR268" s="47">
        <f t="shared" si="242"/>
        <v>633.04</v>
      </c>
      <c r="BS268" s="46">
        <f t="shared" si="207"/>
        <v>20.5</v>
      </c>
      <c r="BT268" s="46">
        <f t="shared" si="243"/>
        <v>1582.6000000000001</v>
      </c>
      <c r="BU268" s="46">
        <f t="shared" si="208"/>
        <v>54.114588062499998</v>
      </c>
      <c r="BV268" s="46">
        <f t="shared" si="209"/>
        <v>31.59217917019231</v>
      </c>
      <c r="BW268" s="46">
        <f t="shared" si="210"/>
        <v>48.553733212130936</v>
      </c>
      <c r="BX268" s="46">
        <f t="shared" si="211"/>
        <v>47.874438062499998</v>
      </c>
      <c r="BY268" s="46">
        <f t="shared" si="212"/>
        <v>54.114588062499998</v>
      </c>
      <c r="BZ268" s="46">
        <f t="shared" si="196"/>
        <v>62361.651283225001</v>
      </c>
      <c r="CA268" s="46">
        <f t="shared" si="196"/>
        <v>36406.827275729622</v>
      </c>
      <c r="CB268" s="46">
        <f t="shared" si="196"/>
        <v>55953.322153659698</v>
      </c>
      <c r="CC268" s="46">
        <f t="shared" si="196"/>
        <v>55170.502423225</v>
      </c>
      <c r="CD268" s="46">
        <f t="shared" si="196"/>
        <v>62361.651283225001</v>
      </c>
    </row>
    <row r="269" spans="1:82" s="54" customFormat="1" ht="15" customHeight="1" x14ac:dyDescent="0.35">
      <c r="A269" s="39">
        <v>266</v>
      </c>
      <c r="B269" s="40" t="s">
        <v>125</v>
      </c>
      <c r="C269" s="40" t="s">
        <v>391</v>
      </c>
      <c r="D269" s="41">
        <v>67.900000000000006</v>
      </c>
      <c r="E269" s="41">
        <f t="shared" si="213"/>
        <v>325.92000000000007</v>
      </c>
      <c r="F269" s="41">
        <v>34.799999999999997</v>
      </c>
      <c r="G269" s="42" t="s">
        <v>118</v>
      </c>
      <c r="H269" s="43">
        <v>6</v>
      </c>
      <c r="I269" s="44">
        <v>20.5</v>
      </c>
      <c r="J269" s="41">
        <f t="shared" si="214"/>
        <v>570.72</v>
      </c>
      <c r="K269" s="42" t="s">
        <v>121</v>
      </c>
      <c r="L269" s="44">
        <v>142.68</v>
      </c>
      <c r="M269" s="44">
        <v>142.68</v>
      </c>
      <c r="N269" s="41">
        <v>71.295000000000016</v>
      </c>
      <c r="O269" s="45" t="s">
        <v>69</v>
      </c>
      <c r="P269" s="45" t="s">
        <v>121</v>
      </c>
      <c r="Q269" s="45" t="s">
        <v>122</v>
      </c>
      <c r="R269" s="45" t="s">
        <v>864</v>
      </c>
      <c r="S269" s="46">
        <f t="shared" si="215"/>
        <v>17969.942687270002</v>
      </c>
      <c r="T269" s="46">
        <f t="shared" si="198"/>
        <v>55.136053900558416</v>
      </c>
      <c r="U269" s="47">
        <f t="shared" si="216"/>
        <v>17969.942687270002</v>
      </c>
      <c r="V269" s="47">
        <f t="shared" si="199"/>
        <v>0</v>
      </c>
      <c r="W269" s="47">
        <f t="shared" si="217"/>
        <v>17755.453506093974</v>
      </c>
      <c r="X269" s="47">
        <f t="shared" si="200"/>
        <v>214.48918117602807</v>
      </c>
      <c r="Y269" s="48">
        <f t="shared" si="218"/>
        <v>17969.942687270002</v>
      </c>
      <c r="Z269" s="47">
        <f t="shared" si="201"/>
        <v>0</v>
      </c>
      <c r="AA269" s="48">
        <f t="shared" si="219"/>
        <v>17969.942687270002</v>
      </c>
      <c r="AB269" s="47">
        <f t="shared" si="202"/>
        <v>0</v>
      </c>
      <c r="AC269" s="47">
        <f t="shared" si="220"/>
        <v>214.48918117602807</v>
      </c>
      <c r="AD269" s="47">
        <f t="shared" si="221"/>
        <v>17755.453506093974</v>
      </c>
      <c r="AE269" s="47">
        <f t="shared" si="197"/>
        <v>54.477950129154301</v>
      </c>
      <c r="AF269" s="49">
        <f t="shared" si="222"/>
        <v>1.1935996953845174E-2</v>
      </c>
      <c r="AG269" s="47">
        <f>IF(ISBLANK($D269),"",S269*_xlfn.XLOOKUP(Q269,DATA!$B$24:$B$25,DATA!$C$24:$C$25,"error",0,1)/1000)</f>
        <v>2.4073709146312825</v>
      </c>
      <c r="AH269" s="47">
        <f>IF(ISBLANK($D269),"",V269*_xlfn.XLOOKUP(Q269,DATA!$B$24:$B$25,DATA!$C$24:$C$25,"error",0,1)/1000)</f>
        <v>0</v>
      </c>
      <c r="AI269" s="47">
        <f>IF(ISBLANK($D269),"",X269*_xlfn.XLOOKUP(Q269,DATA!$B$24:$B$25,DATA!$C$24:$C$25,"error",0,1)/1000)</f>
        <v>2.8734371903814591E-2</v>
      </c>
      <c r="AJ269" s="47">
        <f>IF(ISBLANK($D269),"",Z269*_xlfn.XLOOKUP(Q269,DATA!$B$24:$B$25,DATA!$C$24:$C$25,"error",0,1)/1000)</f>
        <v>0</v>
      </c>
      <c r="AK269" s="47">
        <f>IF(ISBLANK($D269),"",AB269*_xlfn.XLOOKUP(Q269,DATA!$B$24:$B$25,DATA!$C$24:$C$25,"error",0,1)/1000)</f>
        <v>0</v>
      </c>
      <c r="AL269" s="47">
        <f t="shared" si="203"/>
        <v>2.8734371903814591E-2</v>
      </c>
      <c r="AM269" s="47">
        <f t="shared" si="204"/>
        <v>2.3786365427274681</v>
      </c>
      <c r="AN269" s="47">
        <f t="shared" si="223"/>
        <v>0.24401413612195749</v>
      </c>
      <c r="AO269" s="47">
        <f t="shared" si="224"/>
        <v>0</v>
      </c>
      <c r="AP269" s="47">
        <f t="shared" si="225"/>
        <v>2.9125519854468593E-3</v>
      </c>
      <c r="AQ269" s="47">
        <f t="shared" si="226"/>
        <v>0</v>
      </c>
      <c r="AR269" s="47">
        <f t="shared" si="227"/>
        <v>0</v>
      </c>
      <c r="AS269" s="47">
        <f t="shared" si="228"/>
        <v>2.9125519854468593E-3</v>
      </c>
      <c r="AT269" s="47">
        <f t="shared" si="229"/>
        <v>0.24110158413651064</v>
      </c>
      <c r="AU269" s="47">
        <f t="shared" si="230"/>
        <v>1.3271059388015862E-2</v>
      </c>
      <c r="AV269" s="47">
        <f t="shared" si="231"/>
        <v>0</v>
      </c>
      <c r="AW269" s="47">
        <f t="shared" si="232"/>
        <v>1.5840332442965647E-4</v>
      </c>
      <c r="AX269" s="47">
        <f t="shared" si="233"/>
        <v>0</v>
      </c>
      <c r="AY269" s="47">
        <f t="shared" si="234"/>
        <v>0</v>
      </c>
      <c r="AZ269" s="47">
        <f t="shared" si="235"/>
        <v>1.5840332442965647E-4</v>
      </c>
      <c r="BA269" s="47">
        <f t="shared" si="236"/>
        <v>1.3112656063586206E-2</v>
      </c>
      <c r="BB269" s="23">
        <f>IF(V269&gt;0,J269*DATA!$C$4,0)</f>
        <v>0</v>
      </c>
      <c r="BC269" s="23">
        <f>IF(X269&gt;0,N269*_xlfn.XLOOKUP(Burgas!O269,DATA!$B$5:$B$6,DATA!$C$5:$C$6,"error",0,1),0)</f>
        <v>3422.1600000000008</v>
      </c>
      <c r="BD269" s="23" t="str">
        <f>IF(Z269&gt;0,(L269-M269)*DATA!$C$7,"0,00 ")</f>
        <v xml:space="preserve">0,00 </v>
      </c>
      <c r="BE269" s="23">
        <f>IF(G269="basement",D269*DATA!$C$8,IF(G269="ground",0,"error"))</f>
        <v>0</v>
      </c>
      <c r="BF269" s="23">
        <f t="shared" si="237"/>
        <v>3422.1600000000008</v>
      </c>
      <c r="BG269" s="23">
        <v>0.25</v>
      </c>
      <c r="BH269" s="23">
        <v>1.1000000000000001</v>
      </c>
      <c r="BI269" s="23">
        <f t="shared" si="238"/>
        <v>0.56999999999999995</v>
      </c>
      <c r="BJ269" s="23">
        <v>0.22</v>
      </c>
      <c r="BK269" s="23">
        <f t="shared" si="239"/>
        <v>0.25</v>
      </c>
      <c r="BL269" s="23">
        <f t="shared" si="240"/>
        <v>0.12054794520547943</v>
      </c>
      <c r="BM269" s="5">
        <v>1.1000000000000001</v>
      </c>
      <c r="BN269" s="5">
        <f t="shared" si="241"/>
        <v>0.56999999999999995</v>
      </c>
      <c r="BO269" s="50"/>
      <c r="BP269" s="48">
        <f t="shared" si="205"/>
        <v>1391.95</v>
      </c>
      <c r="BQ269" s="51">
        <f t="shared" si="206"/>
        <v>6</v>
      </c>
      <c r="BR269" s="47">
        <f t="shared" si="242"/>
        <v>445.42400000000004</v>
      </c>
      <c r="BS269" s="46">
        <f t="shared" si="207"/>
        <v>20.5</v>
      </c>
      <c r="BT269" s="46">
        <f t="shared" si="243"/>
        <v>1113.5600000000002</v>
      </c>
      <c r="BU269" s="46">
        <f t="shared" si="208"/>
        <v>15.593494175</v>
      </c>
      <c r="BV269" s="46">
        <f t="shared" si="209"/>
        <v>15.593494175</v>
      </c>
      <c r="BW269" s="46">
        <f t="shared" si="210"/>
        <v>15.407370276027399</v>
      </c>
      <c r="BX269" s="46">
        <f t="shared" si="211"/>
        <v>15.593494175</v>
      </c>
      <c r="BY269" s="46">
        <f t="shared" si="212"/>
        <v>15.593494175</v>
      </c>
      <c r="BZ269" s="46">
        <f t="shared" si="196"/>
        <v>17969.942687270002</v>
      </c>
      <c r="CA269" s="46">
        <f t="shared" si="196"/>
        <v>17969.942687270002</v>
      </c>
      <c r="CB269" s="46">
        <f t="shared" si="196"/>
        <v>17755.453506093974</v>
      </c>
      <c r="CC269" s="46">
        <f t="shared" si="196"/>
        <v>17969.942687270002</v>
      </c>
      <c r="CD269" s="46">
        <f t="shared" si="196"/>
        <v>17969.942687270002</v>
      </c>
    </row>
    <row r="270" spans="1:82" s="54" customFormat="1" ht="15" customHeight="1" x14ac:dyDescent="0.35">
      <c r="A270" s="39">
        <v>267</v>
      </c>
      <c r="B270" s="40" t="s">
        <v>125</v>
      </c>
      <c r="C270" s="40" t="s">
        <v>392</v>
      </c>
      <c r="D270" s="41">
        <v>214.1</v>
      </c>
      <c r="E270" s="41">
        <f t="shared" si="213"/>
        <v>1027.68</v>
      </c>
      <c r="F270" s="41">
        <v>59.4</v>
      </c>
      <c r="G270" s="42" t="s">
        <v>118</v>
      </c>
      <c r="H270" s="43">
        <v>6</v>
      </c>
      <c r="I270" s="44">
        <v>20.5</v>
      </c>
      <c r="J270" s="41">
        <f t="shared" si="214"/>
        <v>983.16000000000008</v>
      </c>
      <c r="K270" s="42" t="s">
        <v>120</v>
      </c>
      <c r="L270" s="44">
        <v>234.54</v>
      </c>
      <c r="M270" s="44">
        <v>23.4</v>
      </c>
      <c r="N270" s="41">
        <v>224.80500000000001</v>
      </c>
      <c r="O270" s="45" t="s">
        <v>69</v>
      </c>
      <c r="P270" s="45" t="s">
        <v>120</v>
      </c>
      <c r="Q270" s="45" t="s">
        <v>122</v>
      </c>
      <c r="R270" s="45" t="s">
        <v>864</v>
      </c>
      <c r="S270" s="46">
        <f t="shared" si="215"/>
        <v>105429.879833005</v>
      </c>
      <c r="T270" s="46">
        <f t="shared" si="198"/>
        <v>102.59018355227795</v>
      </c>
      <c r="U270" s="47">
        <f t="shared" si="216"/>
        <v>67846.303817909604</v>
      </c>
      <c r="V270" s="47">
        <f t="shared" si="199"/>
        <v>37583.576015095401</v>
      </c>
      <c r="W270" s="47">
        <f t="shared" si="217"/>
        <v>91212.022147617099</v>
      </c>
      <c r="X270" s="47">
        <f t="shared" si="200"/>
        <v>14217.857685387906</v>
      </c>
      <c r="Y270" s="48">
        <f t="shared" si="218"/>
        <v>94252.471335505019</v>
      </c>
      <c r="Z270" s="47">
        <f t="shared" si="201"/>
        <v>11177.408497499986</v>
      </c>
      <c r="AA270" s="48">
        <f t="shared" si="219"/>
        <v>105429.879833005</v>
      </c>
      <c r="AB270" s="47">
        <f t="shared" si="202"/>
        <v>0</v>
      </c>
      <c r="AC270" s="47">
        <f t="shared" si="220"/>
        <v>62978.842197983293</v>
      </c>
      <c r="AD270" s="47">
        <f t="shared" si="221"/>
        <v>42451.037635021712</v>
      </c>
      <c r="AE270" s="47">
        <f t="shared" si="197"/>
        <v>41.307642101648092</v>
      </c>
      <c r="AF270" s="49">
        <f t="shared" si="222"/>
        <v>0.59735287849837482</v>
      </c>
      <c r="AG270" s="47">
        <f>IF(ISBLANK($D270),"",S270*_xlfn.XLOOKUP(Q270,DATA!$B$24:$B$25,DATA!$C$24:$C$25,"error",0,1)/1000)</f>
        <v>14.124075444205335</v>
      </c>
      <c r="AH270" s="47">
        <f>IF(ISBLANK($D270),"",V270*_xlfn.XLOOKUP(Q270,DATA!$B$24:$B$25,DATA!$C$24:$C$25,"error",0,1)/1000)</f>
        <v>5.0349413652092139</v>
      </c>
      <c r="AI270" s="47">
        <f>IF(ISBLANK($D270),"",X270*_xlfn.XLOOKUP(Q270,DATA!$B$24:$B$25,DATA!$C$24:$C$25,"error",0,1)/1000)</f>
        <v>1.9047170965334652</v>
      </c>
      <c r="AJ270" s="47">
        <f>IF(ISBLANK($D270),"",Z270*_xlfn.XLOOKUP(Q270,DATA!$B$24:$B$25,DATA!$C$24:$C$25,"error",0,1)/1000)</f>
        <v>1.4973986609815897</v>
      </c>
      <c r="AK270" s="47">
        <f>IF(ISBLANK($D270),"",AB270*_xlfn.XLOOKUP(Q270,DATA!$B$24:$B$25,DATA!$C$24:$C$25,"error",0,1)/1000)</f>
        <v>0</v>
      </c>
      <c r="AL270" s="47">
        <f t="shared" si="203"/>
        <v>8.4370571227242692</v>
      </c>
      <c r="AM270" s="47">
        <f t="shared" si="204"/>
        <v>5.6870183214810659</v>
      </c>
      <c r="AN270" s="47">
        <f t="shared" si="223"/>
        <v>1.4316340066636497</v>
      </c>
      <c r="AO270" s="47">
        <f t="shared" si="224"/>
        <v>0.51034797346316274</v>
      </c>
      <c r="AP270" s="47">
        <f t="shared" si="225"/>
        <v>0.1930645145052452</v>
      </c>
      <c r="AQ270" s="47">
        <f t="shared" si="226"/>
        <v>0.15177820686828469</v>
      </c>
      <c r="AR270" s="47">
        <f t="shared" si="227"/>
        <v>0</v>
      </c>
      <c r="AS270" s="47">
        <f t="shared" si="228"/>
        <v>0.85519069483669263</v>
      </c>
      <c r="AT270" s="47">
        <f t="shared" si="229"/>
        <v>0.57644331182695707</v>
      </c>
      <c r="AU270" s="47">
        <f t="shared" si="230"/>
        <v>7.7861472397814699E-2</v>
      </c>
      <c r="AV270" s="47">
        <f t="shared" si="231"/>
        <v>2.7756007795376753E-2</v>
      </c>
      <c r="AW270" s="47">
        <f t="shared" si="232"/>
        <v>1.0500091012911621E-2</v>
      </c>
      <c r="AX270" s="47">
        <f t="shared" si="233"/>
        <v>8.254675852667993E-3</v>
      </c>
      <c r="AY270" s="47">
        <f t="shared" si="234"/>
        <v>0</v>
      </c>
      <c r="AZ270" s="47">
        <f t="shared" si="235"/>
        <v>4.6510774660956364E-2</v>
      </c>
      <c r="BA270" s="47">
        <f t="shared" si="236"/>
        <v>3.1350697736858335E-2</v>
      </c>
      <c r="BB270" s="23">
        <f>IF(V270&gt;0,J270*DATA!$C$4,0)</f>
        <v>63905.400000000009</v>
      </c>
      <c r="BC270" s="23">
        <f>IF(X270&gt;0,N270*_xlfn.XLOOKUP(Burgas!O270,DATA!$B$5:$B$6,DATA!$C$5:$C$6,"error",0,1),0)</f>
        <v>10790.64</v>
      </c>
      <c r="BD270" s="23">
        <f>IF(Z270&gt;0,(L270-M270)*DATA!$C$7,"0,00 ")</f>
        <v>31670.999999999996</v>
      </c>
      <c r="BE270" s="23">
        <f>IF(G270="basement",D270*DATA!$C$8,IF(G270="ground",0,"error"))</f>
        <v>0</v>
      </c>
      <c r="BF270" s="23">
        <f t="shared" si="237"/>
        <v>106367.04000000001</v>
      </c>
      <c r="BG270" s="23">
        <v>1.48</v>
      </c>
      <c r="BH270" s="23">
        <v>2.6754029163468922</v>
      </c>
      <c r="BI270" s="23">
        <f t="shared" si="238"/>
        <v>0.56999999999999995</v>
      </c>
      <c r="BJ270" s="23">
        <v>2.33</v>
      </c>
      <c r="BK270" s="23">
        <f t="shared" si="239"/>
        <v>0.21630769230769231</v>
      </c>
      <c r="BL270" s="23">
        <f t="shared" si="240"/>
        <v>0.23928112965340181</v>
      </c>
      <c r="BM270" s="5">
        <v>1.1000000000000001</v>
      </c>
      <c r="BN270" s="5">
        <f t="shared" si="241"/>
        <v>0.56999999999999995</v>
      </c>
      <c r="BO270" s="50"/>
      <c r="BP270" s="48">
        <f t="shared" si="205"/>
        <v>4389.05</v>
      </c>
      <c r="BQ270" s="51">
        <f t="shared" si="206"/>
        <v>6</v>
      </c>
      <c r="BR270" s="47">
        <f t="shared" si="242"/>
        <v>1404.4960000000001</v>
      </c>
      <c r="BS270" s="46">
        <f t="shared" si="207"/>
        <v>20.5</v>
      </c>
      <c r="BT270" s="46">
        <f t="shared" si="243"/>
        <v>3511.2400000000002</v>
      </c>
      <c r="BU270" s="46">
        <f t="shared" si="208"/>
        <v>91.487226512500001</v>
      </c>
      <c r="BV270" s="46">
        <f t="shared" si="209"/>
        <v>58.873918620192299</v>
      </c>
      <c r="BW270" s="46">
        <f t="shared" si="210"/>
        <v>79.149620051732981</v>
      </c>
      <c r="BX270" s="46">
        <f t="shared" si="211"/>
        <v>81.787982762500008</v>
      </c>
      <c r="BY270" s="46">
        <f t="shared" si="212"/>
        <v>91.487226512500001</v>
      </c>
      <c r="BZ270" s="46">
        <f t="shared" si="196"/>
        <v>105429.879833005</v>
      </c>
      <c r="CA270" s="46">
        <f t="shared" si="196"/>
        <v>67846.303817909604</v>
      </c>
      <c r="CB270" s="46">
        <f t="shared" si="196"/>
        <v>91212.022147617099</v>
      </c>
      <c r="CC270" s="46">
        <f t="shared" si="196"/>
        <v>94252.471335505019</v>
      </c>
      <c r="CD270" s="46">
        <f t="shared" si="196"/>
        <v>105429.879833005</v>
      </c>
    </row>
    <row r="271" spans="1:82" s="54" customFormat="1" ht="15" customHeight="1" x14ac:dyDescent="0.35">
      <c r="A271" s="39">
        <v>268</v>
      </c>
      <c r="B271" s="40" t="s">
        <v>125</v>
      </c>
      <c r="C271" s="40" t="s">
        <v>393</v>
      </c>
      <c r="D271" s="41">
        <v>110.2</v>
      </c>
      <c r="E271" s="41">
        <f t="shared" si="213"/>
        <v>440.80000000000007</v>
      </c>
      <c r="F271" s="41">
        <v>42.2</v>
      </c>
      <c r="G271" s="42" t="s">
        <v>118</v>
      </c>
      <c r="H271" s="43">
        <v>5</v>
      </c>
      <c r="I271" s="44">
        <v>17.5</v>
      </c>
      <c r="J271" s="41">
        <f t="shared" si="214"/>
        <v>590.79999999999995</v>
      </c>
      <c r="K271" s="42" t="s">
        <v>120</v>
      </c>
      <c r="L271" s="44">
        <v>147.69999999999999</v>
      </c>
      <c r="M271" s="44">
        <v>36.9</v>
      </c>
      <c r="N271" s="41">
        <v>115.71000000000001</v>
      </c>
      <c r="O271" s="45" t="s">
        <v>69</v>
      </c>
      <c r="P271" s="45" t="s">
        <v>120</v>
      </c>
      <c r="Q271" s="45" t="s">
        <v>122</v>
      </c>
      <c r="R271" s="45" t="s">
        <v>864</v>
      </c>
      <c r="S271" s="46">
        <f t="shared" si="215"/>
        <v>57257.334274910005</v>
      </c>
      <c r="T271" s="46">
        <f t="shared" si="198"/>
        <v>129.89413401749093</v>
      </c>
      <c r="U271" s="47">
        <f t="shared" si="216"/>
        <v>34672.6311648177</v>
      </c>
      <c r="V271" s="47">
        <f t="shared" si="199"/>
        <v>22584.703110092305</v>
      </c>
      <c r="W271" s="47">
        <f t="shared" si="217"/>
        <v>49939.221631613669</v>
      </c>
      <c r="X271" s="47">
        <f t="shared" si="200"/>
        <v>7318.1126432963356</v>
      </c>
      <c r="Y271" s="48">
        <f t="shared" si="218"/>
        <v>51391.762324910007</v>
      </c>
      <c r="Z271" s="47">
        <f t="shared" si="201"/>
        <v>5865.5719499999977</v>
      </c>
      <c r="AA271" s="48">
        <f t="shared" si="219"/>
        <v>57257.334274910005</v>
      </c>
      <c r="AB271" s="47">
        <f t="shared" si="202"/>
        <v>0</v>
      </c>
      <c r="AC271" s="47">
        <f t="shared" si="220"/>
        <v>35768.387703388638</v>
      </c>
      <c r="AD271" s="47">
        <f t="shared" si="221"/>
        <v>21488.946571521366</v>
      </c>
      <c r="AE271" s="47">
        <f t="shared" si="197"/>
        <v>48.749878792017611</v>
      </c>
      <c r="AF271" s="49">
        <f t="shared" si="222"/>
        <v>0.62469530159496511</v>
      </c>
      <c r="AG271" s="47">
        <f>IF(ISBLANK($D271),"",S271*_xlfn.XLOOKUP(Q271,DATA!$B$24:$B$25,DATA!$C$24:$C$25,"error",0,1)/1000)</f>
        <v>7.6705665444545623</v>
      </c>
      <c r="AH271" s="47">
        <f>IF(ISBLANK($D271),"",V271*_xlfn.XLOOKUP(Q271,DATA!$B$24:$B$25,DATA!$C$24:$C$25,"error",0,1)/1000)</f>
        <v>3.0255943677179724</v>
      </c>
      <c r="AI271" s="47">
        <f>IF(ISBLANK($D271),"",X271*_xlfn.XLOOKUP(Q271,DATA!$B$24:$B$25,DATA!$C$24:$C$25,"error",0,1)/1000)</f>
        <v>0.98038217673044203</v>
      </c>
      <c r="AJ271" s="47">
        <f>IF(ISBLANK($D271),"",Z271*_xlfn.XLOOKUP(Q271,DATA!$B$24:$B$25,DATA!$C$24:$C$25,"error",0,1)/1000)</f>
        <v>0.78579033644387741</v>
      </c>
      <c r="AK271" s="47">
        <f>IF(ISBLANK($D271),"",AB271*_xlfn.XLOOKUP(Q271,DATA!$B$24:$B$25,DATA!$C$24:$C$25,"error",0,1)/1000)</f>
        <v>0</v>
      </c>
      <c r="AL271" s="47">
        <f t="shared" si="203"/>
        <v>4.7917668808922924</v>
      </c>
      <c r="AM271" s="47">
        <f t="shared" si="204"/>
        <v>2.8787996635622699</v>
      </c>
      <c r="AN271" s="47">
        <f t="shared" si="223"/>
        <v>0.77749824820731706</v>
      </c>
      <c r="AO271" s="47">
        <f t="shared" si="224"/>
        <v>0.30667804093131978</v>
      </c>
      <c r="AP271" s="47">
        <f t="shared" si="225"/>
        <v>9.9372767391303116E-2</v>
      </c>
      <c r="AQ271" s="47">
        <f t="shared" si="226"/>
        <v>7.9648694330804001E-2</v>
      </c>
      <c r="AR271" s="47">
        <f t="shared" si="227"/>
        <v>0</v>
      </c>
      <c r="AS271" s="47">
        <f t="shared" si="228"/>
        <v>0.48569950265342693</v>
      </c>
      <c r="AT271" s="47">
        <f t="shared" si="229"/>
        <v>0.29179874555389013</v>
      </c>
      <c r="AU271" s="47">
        <f t="shared" si="230"/>
        <v>4.2285359323939266E-2</v>
      </c>
      <c r="AV271" s="47">
        <f t="shared" si="231"/>
        <v>1.6679125885419033E-2</v>
      </c>
      <c r="AW271" s="47">
        <f t="shared" si="232"/>
        <v>5.404530731540679E-3</v>
      </c>
      <c r="AX271" s="47">
        <f t="shared" si="233"/>
        <v>4.3318086789599997E-3</v>
      </c>
      <c r="AY271" s="47">
        <f t="shared" si="234"/>
        <v>0</v>
      </c>
      <c r="AZ271" s="47">
        <f t="shared" si="235"/>
        <v>2.6415465295919711E-2</v>
      </c>
      <c r="BA271" s="47">
        <f t="shared" si="236"/>
        <v>1.5869894028019554E-2</v>
      </c>
      <c r="BB271" s="23">
        <f>IF(V271&gt;0,J271*DATA!$C$4,0)</f>
        <v>38402</v>
      </c>
      <c r="BC271" s="23">
        <f>IF(X271&gt;0,N271*_xlfn.XLOOKUP(Burgas!O271,DATA!$B$5:$B$6,DATA!$C$5:$C$6,"error",0,1),0)</f>
        <v>5554.08</v>
      </c>
      <c r="BD271" s="23">
        <f>IF(Z271&gt;0,(L271-M271)*DATA!$C$7,"0,00 ")</f>
        <v>16619.999999999996</v>
      </c>
      <c r="BE271" s="23">
        <f>IF(G271="basement",D271*DATA!$C$8,IF(G271="ground",0,"error"))</f>
        <v>0</v>
      </c>
      <c r="BF271" s="23">
        <f t="shared" si="237"/>
        <v>60576.08</v>
      </c>
      <c r="BG271" s="23">
        <v>1.48</v>
      </c>
      <c r="BH271" s="23">
        <v>2.4127962085308061</v>
      </c>
      <c r="BI271" s="23">
        <f t="shared" si="238"/>
        <v>0.56999999999999995</v>
      </c>
      <c r="BJ271" s="23">
        <v>2.33</v>
      </c>
      <c r="BK271" s="23">
        <f t="shared" si="239"/>
        <v>0.21630769230769231</v>
      </c>
      <c r="BL271" s="23">
        <f t="shared" si="240"/>
        <v>0.23928112965340181</v>
      </c>
      <c r="BM271" s="5">
        <v>1.1000000000000001</v>
      </c>
      <c r="BN271" s="5">
        <f t="shared" si="241"/>
        <v>0.56999999999999995</v>
      </c>
      <c r="BO271" s="50"/>
      <c r="BP271" s="48">
        <f t="shared" si="205"/>
        <v>1928.5</v>
      </c>
      <c r="BQ271" s="51">
        <f t="shared" si="206"/>
        <v>5</v>
      </c>
      <c r="BR271" s="47">
        <f t="shared" si="242"/>
        <v>617.12</v>
      </c>
      <c r="BS271" s="46">
        <f t="shared" si="207"/>
        <v>17.5</v>
      </c>
      <c r="BT271" s="46">
        <f t="shared" si="243"/>
        <v>1542.8000000000002</v>
      </c>
      <c r="BU271" s="46">
        <f t="shared" si="208"/>
        <v>49.685295275000001</v>
      </c>
      <c r="BV271" s="46">
        <f t="shared" si="209"/>
        <v>30.087323121153851</v>
      </c>
      <c r="BW271" s="46">
        <f t="shared" si="210"/>
        <v>43.33497191219513</v>
      </c>
      <c r="BX271" s="46">
        <f t="shared" si="211"/>
        <v>44.595420275000002</v>
      </c>
      <c r="BY271" s="46">
        <f t="shared" si="212"/>
        <v>49.685295275000001</v>
      </c>
      <c r="BZ271" s="46">
        <f t="shared" si="196"/>
        <v>57257.334274910005</v>
      </c>
      <c r="CA271" s="46">
        <f t="shared" si="196"/>
        <v>34672.6311648177</v>
      </c>
      <c r="CB271" s="46">
        <f t="shared" si="196"/>
        <v>49939.221631613669</v>
      </c>
      <c r="CC271" s="46">
        <f t="shared" si="196"/>
        <v>51391.762324910007</v>
      </c>
      <c r="CD271" s="46">
        <f t="shared" si="196"/>
        <v>57257.334274910005</v>
      </c>
    </row>
    <row r="272" spans="1:82" s="54" customFormat="1" ht="15" customHeight="1" x14ac:dyDescent="0.35">
      <c r="A272" s="39">
        <v>269</v>
      </c>
      <c r="B272" s="40" t="s">
        <v>125</v>
      </c>
      <c r="C272" s="40" t="s">
        <v>394</v>
      </c>
      <c r="D272" s="41">
        <v>128.4</v>
      </c>
      <c r="E272" s="41">
        <f t="shared" si="213"/>
        <v>410.88000000000005</v>
      </c>
      <c r="F272" s="41">
        <v>45.4</v>
      </c>
      <c r="G272" s="42" t="s">
        <v>119</v>
      </c>
      <c r="H272" s="43">
        <v>4</v>
      </c>
      <c r="I272" s="44">
        <v>14.5</v>
      </c>
      <c r="J272" s="41">
        <f t="shared" si="214"/>
        <v>526.64</v>
      </c>
      <c r="K272" s="42" t="s">
        <v>120</v>
      </c>
      <c r="L272" s="44">
        <v>131.66</v>
      </c>
      <c r="M272" s="44">
        <v>13.1</v>
      </c>
      <c r="N272" s="41">
        <v>134.82000000000002</v>
      </c>
      <c r="O272" s="45" t="s">
        <v>69</v>
      </c>
      <c r="P272" s="45" t="s">
        <v>120</v>
      </c>
      <c r="Q272" s="45" t="s">
        <v>122</v>
      </c>
      <c r="R272" s="45" t="s">
        <v>864</v>
      </c>
      <c r="S272" s="46">
        <f t="shared" si="215"/>
        <v>56195.912192700023</v>
      </c>
      <c r="T272" s="46">
        <f t="shared" si="198"/>
        <v>136.76964610762269</v>
      </c>
      <c r="U272" s="47">
        <f t="shared" si="216"/>
        <v>36063.874200318474</v>
      </c>
      <c r="V272" s="47">
        <f t="shared" si="199"/>
        <v>20132.037992381549</v>
      </c>
      <c r="W272" s="47">
        <f t="shared" si="217"/>
        <v>47669.182034812082</v>
      </c>
      <c r="X272" s="47">
        <f t="shared" si="200"/>
        <v>8526.7301578879415</v>
      </c>
      <c r="Y272" s="48">
        <f t="shared" si="218"/>
        <v>49919.538452700013</v>
      </c>
      <c r="Z272" s="47">
        <f t="shared" si="201"/>
        <v>6276.37374000001</v>
      </c>
      <c r="AA272" s="48">
        <f t="shared" si="219"/>
        <v>55010.638980613054</v>
      </c>
      <c r="AB272" s="47">
        <f t="shared" si="202"/>
        <v>1185.2732120869696</v>
      </c>
      <c r="AC272" s="47">
        <f t="shared" si="220"/>
        <v>36120.41510235647</v>
      </c>
      <c r="AD272" s="47">
        <f t="shared" si="221"/>
        <v>20075.497090343553</v>
      </c>
      <c r="AE272" s="47">
        <f t="shared" si="197"/>
        <v>48.859757326576009</v>
      </c>
      <c r="AF272" s="49">
        <f t="shared" si="222"/>
        <v>0.64275876470332649</v>
      </c>
      <c r="AG272" s="47">
        <f>IF(ISBLANK($D272),"",S272*_xlfn.XLOOKUP(Q272,DATA!$B$24:$B$25,DATA!$C$24:$C$25,"error",0,1)/1000)</f>
        <v>7.5283715083696761</v>
      </c>
      <c r="AH272" s="47">
        <f>IF(ISBLANK($D272),"",V272*_xlfn.XLOOKUP(Q272,DATA!$B$24:$B$25,DATA!$C$24:$C$25,"error",0,1)/1000)</f>
        <v>2.6970193260240252</v>
      </c>
      <c r="AI272" s="47">
        <f>IF(ISBLANK($D272),"",X272*_xlfn.XLOOKUP(Q272,DATA!$B$24:$B$25,DATA!$C$24:$C$25,"error",0,1)/1000)</f>
        <v>1.1422964745207711</v>
      </c>
      <c r="AJ272" s="47">
        <f>IF(ISBLANK($D272),"",Z272*_xlfn.XLOOKUP(Q272,DATA!$B$24:$B$25,DATA!$C$24:$C$25,"error",0,1)/1000)</f>
        <v>0.84082402787713262</v>
      </c>
      <c r="AK272" s="47">
        <f>IF(ISBLANK($D272),"",AB272*_xlfn.XLOOKUP(Q272,DATA!$B$24:$B$25,DATA!$C$24:$C$25,"error",0,1)/1000)</f>
        <v>0.15878694252548306</v>
      </c>
      <c r="AL272" s="47">
        <f t="shared" si="203"/>
        <v>4.8389267709474115</v>
      </c>
      <c r="AM272" s="47">
        <f t="shared" si="204"/>
        <v>2.6894447374222645</v>
      </c>
      <c r="AN272" s="47">
        <f t="shared" si="223"/>
        <v>0.76308518095615008</v>
      </c>
      <c r="AO272" s="47">
        <f t="shared" si="224"/>
        <v>0.27337326248488553</v>
      </c>
      <c r="AP272" s="47">
        <f t="shared" si="225"/>
        <v>0.1157846037481247</v>
      </c>
      <c r="AQ272" s="47">
        <f t="shared" si="226"/>
        <v>8.5226978338087914E-2</v>
      </c>
      <c r="AR272" s="47">
        <f t="shared" si="227"/>
        <v>1.6094843703691214E-2</v>
      </c>
      <c r="AS272" s="47">
        <f t="shared" si="228"/>
        <v>0.49047968827478933</v>
      </c>
      <c r="AT272" s="47">
        <f t="shared" si="229"/>
        <v>0.27260549268136075</v>
      </c>
      <c r="AU272" s="47">
        <f t="shared" si="230"/>
        <v>4.1501483953054592E-2</v>
      </c>
      <c r="AV272" s="47">
        <f t="shared" si="231"/>
        <v>1.4867797657916527E-2</v>
      </c>
      <c r="AW272" s="47">
        <f t="shared" si="232"/>
        <v>6.2971120320310736E-3</v>
      </c>
      <c r="AX272" s="47">
        <f t="shared" si="233"/>
        <v>4.6351916694720094E-3</v>
      </c>
      <c r="AY272" s="47">
        <f t="shared" si="234"/>
        <v>8.7534119960068577E-4</v>
      </c>
      <c r="AZ272" s="47">
        <f t="shared" si="235"/>
        <v>2.6675442559020296E-2</v>
      </c>
      <c r="BA272" s="47">
        <f t="shared" si="236"/>
        <v>1.4826041394034296E-2</v>
      </c>
      <c r="BB272" s="23">
        <f>IF(V272&gt;0,J272*DATA!$C$4,0)</f>
        <v>34231.599999999999</v>
      </c>
      <c r="BC272" s="23">
        <f>IF(X272&gt;0,N272*_xlfn.XLOOKUP(Burgas!O272,DATA!$B$5:$B$6,DATA!$C$5:$C$6,"error",0,1),0)</f>
        <v>6471.3600000000006</v>
      </c>
      <c r="BD272" s="23">
        <f>IF(Z272&gt;0,(L272-M272)*DATA!$C$7,"0,00 ")</f>
        <v>17784</v>
      </c>
      <c r="BE272" s="23">
        <f>IF(G272="basement",D272*DATA!$C$8,IF(G272="ground",0,"error"))</f>
        <v>5136</v>
      </c>
      <c r="BF272" s="23">
        <f t="shared" si="237"/>
        <v>63622.96</v>
      </c>
      <c r="BG272" s="23">
        <v>1.48</v>
      </c>
      <c r="BH272" s="23">
        <v>2.675877259608082</v>
      </c>
      <c r="BI272" s="23">
        <f t="shared" si="238"/>
        <v>0.85</v>
      </c>
      <c r="BJ272" s="23">
        <v>2.33</v>
      </c>
      <c r="BK272" s="23">
        <f t="shared" si="239"/>
        <v>0.21630769230769231</v>
      </c>
      <c r="BL272" s="23">
        <f t="shared" si="240"/>
        <v>0.23928112965340181</v>
      </c>
      <c r="BM272" s="5">
        <v>1.1000000000000001</v>
      </c>
      <c r="BN272" s="5">
        <f t="shared" si="241"/>
        <v>0.40124223602484466</v>
      </c>
      <c r="BO272" s="50"/>
      <c r="BP272" s="48">
        <f t="shared" si="205"/>
        <v>1861.8000000000002</v>
      </c>
      <c r="BQ272" s="51">
        <f t="shared" si="206"/>
        <v>4</v>
      </c>
      <c r="BR272" s="47">
        <f t="shared" si="242"/>
        <v>595.77600000000007</v>
      </c>
      <c r="BS272" s="46">
        <f t="shared" si="207"/>
        <v>14.5</v>
      </c>
      <c r="BT272" s="46">
        <f t="shared" si="243"/>
        <v>1489.4400000000003</v>
      </c>
      <c r="BU272" s="46">
        <f t="shared" si="208"/>
        <v>48.764241750000018</v>
      </c>
      <c r="BV272" s="46">
        <f t="shared" si="209"/>
        <v>31.294580180769238</v>
      </c>
      <c r="BW272" s="46">
        <f t="shared" si="210"/>
        <v>41.36513539987164</v>
      </c>
      <c r="BX272" s="46">
        <f t="shared" si="211"/>
        <v>43.317891750000008</v>
      </c>
      <c r="BY272" s="46">
        <f t="shared" si="212"/>
        <v>47.735715880434789</v>
      </c>
      <c r="BZ272" s="46">
        <f t="shared" si="196"/>
        <v>56195.912192700023</v>
      </c>
      <c r="CA272" s="46">
        <f t="shared" si="196"/>
        <v>36063.874200318474</v>
      </c>
      <c r="CB272" s="46">
        <f t="shared" si="196"/>
        <v>47669.182034812082</v>
      </c>
      <c r="CC272" s="46">
        <f t="shared" si="196"/>
        <v>49919.538452700013</v>
      </c>
      <c r="CD272" s="46">
        <f t="shared" si="196"/>
        <v>55010.638980613054</v>
      </c>
    </row>
    <row r="273" spans="1:82" s="54" customFormat="1" ht="15" customHeight="1" x14ac:dyDescent="0.35">
      <c r="A273" s="39">
        <v>270</v>
      </c>
      <c r="B273" s="40" t="s">
        <v>125</v>
      </c>
      <c r="C273" s="40" t="s">
        <v>395</v>
      </c>
      <c r="D273" s="41">
        <v>210.6</v>
      </c>
      <c r="E273" s="41">
        <f t="shared" si="213"/>
        <v>1010.8800000000001</v>
      </c>
      <c r="F273" s="41">
        <v>60.2</v>
      </c>
      <c r="G273" s="42" t="s">
        <v>118</v>
      </c>
      <c r="H273" s="43">
        <v>6</v>
      </c>
      <c r="I273" s="44">
        <v>20.5</v>
      </c>
      <c r="J273" s="41">
        <f t="shared" si="214"/>
        <v>987.2800000000002</v>
      </c>
      <c r="K273" s="42" t="s">
        <v>121</v>
      </c>
      <c r="L273" s="44">
        <v>246.82</v>
      </c>
      <c r="M273" s="44">
        <v>246.82</v>
      </c>
      <c r="N273" s="41">
        <v>221.13</v>
      </c>
      <c r="O273" s="45" t="s">
        <v>69</v>
      </c>
      <c r="P273" s="45" t="s">
        <v>121</v>
      </c>
      <c r="Q273" s="45" t="s">
        <v>122</v>
      </c>
      <c r="R273" s="45" t="s">
        <v>864</v>
      </c>
      <c r="S273" s="46">
        <f t="shared" si="215"/>
        <v>43302.669924779999</v>
      </c>
      <c r="T273" s="46">
        <f t="shared" si="198"/>
        <v>42.836607633725066</v>
      </c>
      <c r="U273" s="47">
        <f t="shared" si="216"/>
        <v>43302.669924779999</v>
      </c>
      <c r="V273" s="47">
        <f t="shared" si="199"/>
        <v>0</v>
      </c>
      <c r="W273" s="47">
        <f t="shared" si="217"/>
        <v>42637.405984343022</v>
      </c>
      <c r="X273" s="47">
        <f t="shared" si="200"/>
        <v>665.26394043697655</v>
      </c>
      <c r="Y273" s="48">
        <f t="shared" si="218"/>
        <v>43302.669924779999</v>
      </c>
      <c r="Z273" s="47">
        <f t="shared" si="201"/>
        <v>0</v>
      </c>
      <c r="AA273" s="48">
        <f t="shared" si="219"/>
        <v>43302.669924779999</v>
      </c>
      <c r="AB273" s="47">
        <f t="shared" si="202"/>
        <v>0</v>
      </c>
      <c r="AC273" s="47">
        <f t="shared" si="220"/>
        <v>665.26394043697655</v>
      </c>
      <c r="AD273" s="47">
        <f t="shared" si="221"/>
        <v>42637.405984343022</v>
      </c>
      <c r="AE273" s="47">
        <f t="shared" si="197"/>
        <v>42.178503862320966</v>
      </c>
      <c r="AF273" s="49">
        <f t="shared" si="222"/>
        <v>1.5363115983208164E-2</v>
      </c>
      <c r="AG273" s="47">
        <f>IF(ISBLANK($D273),"",S273*_xlfn.XLOOKUP(Q273,DATA!$B$24:$B$25,DATA!$C$24:$C$25,"error",0,1)/1000)</f>
        <v>5.801108546475346</v>
      </c>
      <c r="AH273" s="47">
        <f>IF(ISBLANK($D273),"",V273*_xlfn.XLOOKUP(Q273,DATA!$B$24:$B$25,DATA!$C$24:$C$25,"error",0,1)/1000)</f>
        <v>0</v>
      </c>
      <c r="AI273" s="47">
        <f>IF(ISBLANK($D273),"",X273*_xlfn.XLOOKUP(Q273,DATA!$B$24:$B$25,DATA!$C$24:$C$25,"error",0,1)/1000)</f>
        <v>8.9123103430681069E-2</v>
      </c>
      <c r="AJ273" s="47">
        <f>IF(ISBLANK($D273),"",Z273*_xlfn.XLOOKUP(Q273,DATA!$B$24:$B$25,DATA!$C$24:$C$25,"error",0,1)/1000)</f>
        <v>0</v>
      </c>
      <c r="AK273" s="47">
        <f>IF(ISBLANK($D273),"",AB273*_xlfn.XLOOKUP(Q273,DATA!$B$24:$B$25,DATA!$C$24:$C$25,"error",0,1)/1000)</f>
        <v>0</v>
      </c>
      <c r="AL273" s="47">
        <f t="shared" si="203"/>
        <v>8.9123103430681069E-2</v>
      </c>
      <c r="AM273" s="47">
        <f t="shared" si="204"/>
        <v>5.7119854430446653</v>
      </c>
      <c r="AN273" s="47">
        <f t="shared" si="223"/>
        <v>0.58800764016653195</v>
      </c>
      <c r="AO273" s="47">
        <f t="shared" si="224"/>
        <v>0</v>
      </c>
      <c r="AP273" s="47">
        <f t="shared" si="225"/>
        <v>9.0336295748909817E-3</v>
      </c>
      <c r="AQ273" s="47">
        <f t="shared" si="226"/>
        <v>0</v>
      </c>
      <c r="AR273" s="47">
        <f t="shared" si="227"/>
        <v>0</v>
      </c>
      <c r="AS273" s="47">
        <f t="shared" si="228"/>
        <v>9.0336295748909817E-3</v>
      </c>
      <c r="AT273" s="47">
        <f t="shared" si="229"/>
        <v>0.578974010591641</v>
      </c>
      <c r="AU273" s="47">
        <f t="shared" si="230"/>
        <v>3.19796403490204E-2</v>
      </c>
      <c r="AV273" s="47">
        <f t="shared" si="231"/>
        <v>0</v>
      </c>
      <c r="AW273" s="47">
        <f t="shared" si="232"/>
        <v>4.9130692378328506E-4</v>
      </c>
      <c r="AX273" s="47">
        <f t="shared" si="233"/>
        <v>0</v>
      </c>
      <c r="AY273" s="47">
        <f t="shared" si="234"/>
        <v>0</v>
      </c>
      <c r="AZ273" s="47">
        <f t="shared" si="235"/>
        <v>4.9130692378328506E-4</v>
      </c>
      <c r="BA273" s="47">
        <f t="shared" si="236"/>
        <v>3.1488333425237117E-2</v>
      </c>
      <c r="BB273" s="23">
        <f>IF(V273&gt;0,J273*DATA!$C$4,0)</f>
        <v>0</v>
      </c>
      <c r="BC273" s="23">
        <f>IF(X273&gt;0,N273*_xlfn.XLOOKUP(Burgas!O273,DATA!$B$5:$B$6,DATA!$C$5:$C$6,"error",0,1),0)</f>
        <v>10614.24</v>
      </c>
      <c r="BD273" s="23" t="str">
        <f>IF(Z273&gt;0,(L273-M273)*DATA!$C$7,"0,00 ")</f>
        <v xml:space="preserve">0,00 </v>
      </c>
      <c r="BE273" s="23">
        <f>IF(G273="basement",D273*DATA!$C$8,IF(G273="ground",0,"error"))</f>
        <v>0</v>
      </c>
      <c r="BF273" s="23">
        <f t="shared" si="237"/>
        <v>10614.24</v>
      </c>
      <c r="BG273" s="23">
        <v>0.25</v>
      </c>
      <c r="BH273" s="23">
        <v>1.1000000000000001</v>
      </c>
      <c r="BI273" s="23">
        <f t="shared" si="238"/>
        <v>0.56999999999999995</v>
      </c>
      <c r="BJ273" s="23">
        <v>0.22</v>
      </c>
      <c r="BK273" s="23">
        <f t="shared" si="239"/>
        <v>0.25</v>
      </c>
      <c r="BL273" s="23">
        <f t="shared" si="240"/>
        <v>0.12054794520547943</v>
      </c>
      <c r="BM273" s="5">
        <v>1.1000000000000001</v>
      </c>
      <c r="BN273" s="5">
        <f t="shared" si="241"/>
        <v>0.56999999999999995</v>
      </c>
      <c r="BO273" s="50"/>
      <c r="BP273" s="48">
        <f t="shared" si="205"/>
        <v>4317.3</v>
      </c>
      <c r="BQ273" s="51">
        <f t="shared" si="206"/>
        <v>6</v>
      </c>
      <c r="BR273" s="47">
        <f t="shared" si="242"/>
        <v>1381.5360000000001</v>
      </c>
      <c r="BS273" s="46">
        <f t="shared" si="207"/>
        <v>20.5</v>
      </c>
      <c r="BT273" s="46">
        <f t="shared" si="243"/>
        <v>3453.84</v>
      </c>
      <c r="BU273" s="46">
        <f t="shared" si="208"/>
        <v>37.576075949999996</v>
      </c>
      <c r="BV273" s="46">
        <f t="shared" si="209"/>
        <v>37.576075949999996</v>
      </c>
      <c r="BW273" s="46">
        <f t="shared" si="210"/>
        <v>36.998790336986303</v>
      </c>
      <c r="BX273" s="46">
        <f t="shared" si="211"/>
        <v>37.576075949999996</v>
      </c>
      <c r="BY273" s="46">
        <f t="shared" si="212"/>
        <v>37.576075949999996</v>
      </c>
      <c r="BZ273" s="46">
        <f t="shared" si="196"/>
        <v>43302.669924779999</v>
      </c>
      <c r="CA273" s="46">
        <f t="shared" si="196"/>
        <v>43302.669924779999</v>
      </c>
      <c r="CB273" s="46">
        <f t="shared" si="196"/>
        <v>42637.405984343022</v>
      </c>
      <c r="CC273" s="46">
        <f t="shared" si="196"/>
        <v>43302.669924779999</v>
      </c>
      <c r="CD273" s="46">
        <f t="shared" si="196"/>
        <v>43302.669924779999</v>
      </c>
    </row>
    <row r="274" spans="1:82" s="54" customFormat="1" ht="15" customHeight="1" x14ac:dyDescent="0.35">
      <c r="A274" s="39">
        <v>271</v>
      </c>
      <c r="B274" s="40" t="s">
        <v>125</v>
      </c>
      <c r="C274" s="40" t="s">
        <v>396</v>
      </c>
      <c r="D274" s="41">
        <v>190.5</v>
      </c>
      <c r="E274" s="41">
        <f t="shared" si="213"/>
        <v>762</v>
      </c>
      <c r="F274" s="41">
        <v>55.2</v>
      </c>
      <c r="G274" s="42" t="s">
        <v>118</v>
      </c>
      <c r="H274" s="43">
        <v>5</v>
      </c>
      <c r="I274" s="44">
        <v>17.5</v>
      </c>
      <c r="J274" s="41">
        <f t="shared" si="214"/>
        <v>772.8</v>
      </c>
      <c r="K274" s="42" t="s">
        <v>121</v>
      </c>
      <c r="L274" s="44">
        <v>193.2</v>
      </c>
      <c r="M274" s="44">
        <v>193.2</v>
      </c>
      <c r="N274" s="41">
        <v>200.02500000000001</v>
      </c>
      <c r="O274" s="45" t="s">
        <v>69</v>
      </c>
      <c r="P274" s="45" t="s">
        <v>121</v>
      </c>
      <c r="Q274" s="45" t="s">
        <v>122</v>
      </c>
      <c r="R274" s="45" t="s">
        <v>864</v>
      </c>
      <c r="S274" s="46">
        <f t="shared" si="215"/>
        <v>34125.083866650006</v>
      </c>
      <c r="T274" s="46">
        <f t="shared" si="198"/>
        <v>44.783574628149616</v>
      </c>
      <c r="U274" s="47">
        <f t="shared" si="216"/>
        <v>34125.083866650006</v>
      </c>
      <c r="V274" s="47">
        <f t="shared" si="199"/>
        <v>0</v>
      </c>
      <c r="W274" s="47">
        <f t="shared" si="217"/>
        <v>33523.313778078082</v>
      </c>
      <c r="X274" s="47">
        <f t="shared" si="200"/>
        <v>601.77008857192413</v>
      </c>
      <c r="Y274" s="48">
        <f t="shared" si="218"/>
        <v>34125.083866650006</v>
      </c>
      <c r="Z274" s="47">
        <f t="shared" si="201"/>
        <v>0</v>
      </c>
      <c r="AA274" s="48">
        <f t="shared" si="219"/>
        <v>34125.083866650006</v>
      </c>
      <c r="AB274" s="47">
        <f t="shared" si="202"/>
        <v>0</v>
      </c>
      <c r="AC274" s="47">
        <f t="shared" si="220"/>
        <v>601.77008857192413</v>
      </c>
      <c r="AD274" s="47">
        <f t="shared" si="221"/>
        <v>33523.313778078082</v>
      </c>
      <c r="AE274" s="47">
        <f t="shared" si="197"/>
        <v>43.993850102464677</v>
      </c>
      <c r="AF274" s="49">
        <f t="shared" si="222"/>
        <v>1.7634244971336921E-2</v>
      </c>
      <c r="AG274" s="47">
        <f>IF(ISBLANK($D274),"",S274*_xlfn.XLOOKUP(Q274,DATA!$B$24:$B$25,DATA!$C$24:$C$25,"error",0,1)/1000)</f>
        <v>4.5716191637118104</v>
      </c>
      <c r="AH274" s="47">
        <f>IF(ISBLANK($D274),"",V274*_xlfn.XLOOKUP(Q274,DATA!$B$24:$B$25,DATA!$C$24:$C$25,"error",0,1)/1000)</f>
        <v>0</v>
      </c>
      <c r="AI274" s="47">
        <f>IF(ISBLANK($D274),"",X274*_xlfn.XLOOKUP(Q274,DATA!$B$24:$B$25,DATA!$C$24:$C$25,"error",0,1)/1000)</f>
        <v>8.0617052248552562E-2</v>
      </c>
      <c r="AJ274" s="47">
        <f>IF(ISBLANK($D274),"",Z274*_xlfn.XLOOKUP(Q274,DATA!$B$24:$B$25,DATA!$C$24:$C$25,"error",0,1)/1000)</f>
        <v>0</v>
      </c>
      <c r="AK274" s="47">
        <f>IF(ISBLANK($D274),"",AB274*_xlfn.XLOOKUP(Q274,DATA!$B$24:$B$25,DATA!$C$24:$C$25,"error",0,1)/1000)</f>
        <v>0</v>
      </c>
      <c r="AL274" s="47">
        <f t="shared" si="203"/>
        <v>8.0617052248552562E-2</v>
      </c>
      <c r="AM274" s="47">
        <f t="shared" si="204"/>
        <v>4.4910021114632581</v>
      </c>
      <c r="AN274" s="47">
        <f t="shared" si="223"/>
        <v>0.46338505384932815</v>
      </c>
      <c r="AO274" s="47">
        <f t="shared" si="224"/>
        <v>0</v>
      </c>
      <c r="AP274" s="47">
        <f t="shared" si="225"/>
        <v>8.1714455556352109E-3</v>
      </c>
      <c r="AQ274" s="47">
        <f t="shared" si="226"/>
        <v>0</v>
      </c>
      <c r="AR274" s="47">
        <f t="shared" si="227"/>
        <v>0</v>
      </c>
      <c r="AS274" s="47">
        <f t="shared" si="228"/>
        <v>8.1714455556352109E-3</v>
      </c>
      <c r="AT274" s="47">
        <f t="shared" si="229"/>
        <v>0.45521360829369295</v>
      </c>
      <c r="AU274" s="47">
        <f t="shared" si="230"/>
        <v>2.5201861936719132E-2</v>
      </c>
      <c r="AV274" s="47">
        <f t="shared" si="231"/>
        <v>0</v>
      </c>
      <c r="AW274" s="47">
        <f t="shared" si="232"/>
        <v>4.4441580712591719E-4</v>
      </c>
      <c r="AX274" s="47">
        <f t="shared" si="233"/>
        <v>0</v>
      </c>
      <c r="AY274" s="47">
        <f t="shared" si="234"/>
        <v>0</v>
      </c>
      <c r="AZ274" s="47">
        <f t="shared" si="235"/>
        <v>4.4441580712591719E-4</v>
      </c>
      <c r="BA274" s="47">
        <f t="shared" si="236"/>
        <v>2.4757446129593214E-2</v>
      </c>
      <c r="BB274" s="23">
        <f>IF(V274&gt;0,J274*DATA!$C$4,0)</f>
        <v>0</v>
      </c>
      <c r="BC274" s="23">
        <f>IF(X274&gt;0,N274*_xlfn.XLOOKUP(Burgas!O274,DATA!$B$5:$B$6,DATA!$C$5:$C$6,"error",0,1),0)</f>
        <v>9601.2000000000007</v>
      </c>
      <c r="BD274" s="23" t="str">
        <f>IF(Z274&gt;0,(L274-M274)*DATA!$C$7,"0,00 ")</f>
        <v xml:space="preserve">0,00 </v>
      </c>
      <c r="BE274" s="23">
        <f>IF(G274="basement",D274*DATA!$C$8,IF(G274="ground",0,"error"))</f>
        <v>0</v>
      </c>
      <c r="BF274" s="23">
        <f t="shared" si="237"/>
        <v>9601.2000000000007</v>
      </c>
      <c r="BG274" s="23">
        <v>0.25</v>
      </c>
      <c r="BH274" s="23">
        <v>1.1000000000000001</v>
      </c>
      <c r="BI274" s="23">
        <f t="shared" si="238"/>
        <v>0.56999999999999995</v>
      </c>
      <c r="BJ274" s="23">
        <v>0.22</v>
      </c>
      <c r="BK274" s="23">
        <f t="shared" si="239"/>
        <v>0.25</v>
      </c>
      <c r="BL274" s="23">
        <f t="shared" si="240"/>
        <v>0.12054794520547943</v>
      </c>
      <c r="BM274" s="5">
        <v>1.1000000000000001</v>
      </c>
      <c r="BN274" s="5">
        <f t="shared" si="241"/>
        <v>0.56999999999999995</v>
      </c>
      <c r="BO274" s="50"/>
      <c r="BP274" s="48">
        <f t="shared" si="205"/>
        <v>3333.75</v>
      </c>
      <c r="BQ274" s="51">
        <f t="shared" si="206"/>
        <v>5</v>
      </c>
      <c r="BR274" s="47">
        <f t="shared" si="242"/>
        <v>1066.8</v>
      </c>
      <c r="BS274" s="46">
        <f t="shared" si="207"/>
        <v>17.5</v>
      </c>
      <c r="BT274" s="46">
        <f t="shared" si="243"/>
        <v>2667</v>
      </c>
      <c r="BU274" s="46">
        <f t="shared" si="208"/>
        <v>29.612186625000003</v>
      </c>
      <c r="BV274" s="46">
        <f t="shared" si="209"/>
        <v>29.612186625000003</v>
      </c>
      <c r="BW274" s="46">
        <f t="shared" si="210"/>
        <v>29.089998071917805</v>
      </c>
      <c r="BX274" s="46">
        <f t="shared" si="211"/>
        <v>29.612186625000003</v>
      </c>
      <c r="BY274" s="46">
        <f t="shared" si="212"/>
        <v>29.612186625000003</v>
      </c>
      <c r="BZ274" s="46">
        <f t="shared" si="196"/>
        <v>34125.083866650006</v>
      </c>
      <c r="CA274" s="46">
        <f t="shared" si="196"/>
        <v>34125.083866650006</v>
      </c>
      <c r="CB274" s="46">
        <f t="shared" si="196"/>
        <v>33523.313778078082</v>
      </c>
      <c r="CC274" s="46">
        <f t="shared" si="196"/>
        <v>34125.083866650006</v>
      </c>
      <c r="CD274" s="46">
        <f t="shared" si="196"/>
        <v>34125.083866650006</v>
      </c>
    </row>
    <row r="275" spans="1:82" s="54" customFormat="1" ht="15" customHeight="1" x14ac:dyDescent="0.35">
      <c r="A275" s="39">
        <v>272</v>
      </c>
      <c r="B275" s="40" t="s">
        <v>125</v>
      </c>
      <c r="C275" s="40" t="s">
        <v>397</v>
      </c>
      <c r="D275" s="41">
        <v>98.6</v>
      </c>
      <c r="E275" s="41">
        <f t="shared" si="213"/>
        <v>394.4</v>
      </c>
      <c r="F275" s="41">
        <v>40.200000000000003</v>
      </c>
      <c r="G275" s="42" t="s">
        <v>119</v>
      </c>
      <c r="H275" s="43">
        <v>5</v>
      </c>
      <c r="I275" s="44">
        <v>17.5</v>
      </c>
      <c r="J275" s="41">
        <f t="shared" si="214"/>
        <v>562.79999999999995</v>
      </c>
      <c r="K275" s="42" t="s">
        <v>120</v>
      </c>
      <c r="L275" s="44">
        <v>140.69999999999999</v>
      </c>
      <c r="M275" s="44">
        <v>21.1</v>
      </c>
      <c r="N275" s="41">
        <v>103.53</v>
      </c>
      <c r="O275" s="45" t="s">
        <v>69</v>
      </c>
      <c r="P275" s="45" t="s">
        <v>120</v>
      </c>
      <c r="Q275" s="45" t="s">
        <v>122</v>
      </c>
      <c r="R275" s="45" t="s">
        <v>864</v>
      </c>
      <c r="S275" s="46">
        <f t="shared" si="215"/>
        <v>54696.545151850005</v>
      </c>
      <c r="T275" s="46">
        <f t="shared" si="198"/>
        <v>138.68292381300711</v>
      </c>
      <c r="U275" s="47">
        <f t="shared" si="216"/>
        <v>33182.207118065395</v>
      </c>
      <c r="V275" s="47">
        <f t="shared" si="199"/>
        <v>21514.33803378461</v>
      </c>
      <c r="W275" s="47">
        <f t="shared" si="217"/>
        <v>48148.760155216427</v>
      </c>
      <c r="X275" s="47">
        <f t="shared" si="200"/>
        <v>6547.784996633578</v>
      </c>
      <c r="Y275" s="48">
        <f t="shared" si="218"/>
        <v>48365.115501849999</v>
      </c>
      <c r="Z275" s="47">
        <f t="shared" si="201"/>
        <v>6331.4296500000055</v>
      </c>
      <c r="AA275" s="48">
        <f t="shared" si="219"/>
        <v>53786.358713284782</v>
      </c>
      <c r="AB275" s="47">
        <f t="shared" si="202"/>
        <v>910.18643856522249</v>
      </c>
      <c r="AC275" s="47">
        <f t="shared" si="220"/>
        <v>35303.739118983416</v>
      </c>
      <c r="AD275" s="47">
        <f t="shared" si="221"/>
        <v>19392.806032866589</v>
      </c>
      <c r="AE275" s="47">
        <f t="shared" si="197"/>
        <v>49.170400691852407</v>
      </c>
      <c r="AF275" s="49">
        <f t="shared" si="222"/>
        <v>0.64544733165453572</v>
      </c>
      <c r="AG275" s="47">
        <f>IF(ISBLANK($D275),"",S275*_xlfn.XLOOKUP(Q275,DATA!$B$24:$B$25,DATA!$C$24:$C$25,"error",0,1)/1000)</f>
        <v>7.32750650466234</v>
      </c>
      <c r="AH275" s="47">
        <f>IF(ISBLANK($D275),"",V275*_xlfn.XLOOKUP(Q275,DATA!$B$24:$B$25,DATA!$C$24:$C$25,"error",0,1)/1000)</f>
        <v>2.8822012697218597</v>
      </c>
      <c r="AI275" s="47">
        <f>IF(ISBLANK($D275),"",X275*_xlfn.XLOOKUP(Q275,DATA!$B$24:$B$25,DATA!$C$24:$C$25,"error",0,1)/1000)</f>
        <v>0.87718405286408163</v>
      </c>
      <c r="AJ275" s="47">
        <f>IF(ISBLANK($D275),"",Z275*_xlfn.XLOOKUP(Q275,DATA!$B$24:$B$25,DATA!$C$24:$C$25,"error",0,1)/1000)</f>
        <v>0.84819967724447531</v>
      </c>
      <c r="AK275" s="47">
        <f>IF(ISBLANK($D275),"",AB275*_xlfn.XLOOKUP(Q275,DATA!$B$24:$B$25,DATA!$C$24:$C$25,"error",0,1)/1000)</f>
        <v>0.12193452128514443</v>
      </c>
      <c r="AL275" s="47">
        <f t="shared" si="203"/>
        <v>4.7295195211155612</v>
      </c>
      <c r="AM275" s="47">
        <f t="shared" si="204"/>
        <v>2.5979869835467788</v>
      </c>
      <c r="AN275" s="47">
        <f t="shared" si="223"/>
        <v>0.7427252521812</v>
      </c>
      <c r="AO275" s="47">
        <f t="shared" si="224"/>
        <v>0.29214353662177855</v>
      </c>
      <c r="AP275" s="47">
        <f t="shared" si="225"/>
        <v>8.8912476086955614E-2</v>
      </c>
      <c r="AQ275" s="47">
        <f t="shared" si="226"/>
        <v>8.5974583411228975E-2</v>
      </c>
      <c r="AR275" s="47">
        <f t="shared" si="227"/>
        <v>1.2359436052834464E-2</v>
      </c>
      <c r="AS275" s="47">
        <f t="shared" si="228"/>
        <v>0.47939003217279758</v>
      </c>
      <c r="AT275" s="47">
        <f t="shared" si="229"/>
        <v>0.26333522000840243</v>
      </c>
      <c r="AU275" s="47">
        <f t="shared" si="230"/>
        <v>4.0394179973857705E-2</v>
      </c>
      <c r="AV275" s="47">
        <f t="shared" si="231"/>
        <v>1.5888645985636139E-2</v>
      </c>
      <c r="AW275" s="47">
        <f t="shared" si="232"/>
        <v>4.8356327597995656E-3</v>
      </c>
      <c r="AX275" s="47">
        <f t="shared" si="233"/>
        <v>4.6758512455200062E-3</v>
      </c>
      <c r="AY275" s="47">
        <f t="shared" si="234"/>
        <v>6.721856875438251E-4</v>
      </c>
      <c r="AZ275" s="47">
        <f t="shared" si="235"/>
        <v>2.6072315678499536E-2</v>
      </c>
      <c r="BA275" s="47">
        <f t="shared" si="236"/>
        <v>1.4321864295358169E-2</v>
      </c>
      <c r="BB275" s="23">
        <f>IF(V275&gt;0,J275*DATA!$C$4,0)</f>
        <v>36582</v>
      </c>
      <c r="BC275" s="23">
        <f>IF(X275&gt;0,N275*_xlfn.XLOOKUP(Burgas!O275,DATA!$B$5:$B$6,DATA!$C$5:$C$6,"error",0,1),0)</f>
        <v>4969.4400000000005</v>
      </c>
      <c r="BD275" s="23">
        <f>IF(Z275&gt;0,(L275-M275)*DATA!$C$7,"0,00 ")</f>
        <v>17940</v>
      </c>
      <c r="BE275" s="23">
        <f>IF(G275="basement",D275*DATA!$C$8,IF(G275="ground",0,"error"))</f>
        <v>3944</v>
      </c>
      <c r="BF275" s="23">
        <f t="shared" si="237"/>
        <v>63435.44</v>
      </c>
      <c r="BG275" s="23">
        <v>1.48</v>
      </c>
      <c r="BH275" s="23">
        <v>2.5875621890547267</v>
      </c>
      <c r="BI275" s="23">
        <f t="shared" si="238"/>
        <v>0.85</v>
      </c>
      <c r="BJ275" s="23">
        <v>2.33</v>
      </c>
      <c r="BK275" s="23">
        <f t="shared" si="239"/>
        <v>0.21630769230769231</v>
      </c>
      <c r="BL275" s="23">
        <f t="shared" si="240"/>
        <v>0.23928112965340181</v>
      </c>
      <c r="BM275" s="5">
        <v>1.1000000000000001</v>
      </c>
      <c r="BN275" s="5">
        <f t="shared" si="241"/>
        <v>0.40124223602484466</v>
      </c>
      <c r="BO275" s="50"/>
      <c r="BP275" s="48">
        <f t="shared" si="205"/>
        <v>1725.5</v>
      </c>
      <c r="BQ275" s="51">
        <f t="shared" si="206"/>
        <v>5</v>
      </c>
      <c r="BR275" s="47">
        <f t="shared" si="242"/>
        <v>552.16</v>
      </c>
      <c r="BS275" s="46">
        <f t="shared" si="207"/>
        <v>17.5</v>
      </c>
      <c r="BT275" s="46">
        <f t="shared" si="243"/>
        <v>1380.4</v>
      </c>
      <c r="BU275" s="46">
        <f t="shared" si="208"/>
        <v>47.463159625000003</v>
      </c>
      <c r="BV275" s="46">
        <f t="shared" si="209"/>
        <v>28.794001317307696</v>
      </c>
      <c r="BW275" s="46">
        <f t="shared" si="210"/>
        <v>41.781291353016684</v>
      </c>
      <c r="BX275" s="46">
        <f t="shared" si="211"/>
        <v>41.969034624999999</v>
      </c>
      <c r="BY275" s="46">
        <f t="shared" si="212"/>
        <v>46.673341472826081</v>
      </c>
      <c r="BZ275" s="46">
        <f t="shared" ref="BZ275:CD298" si="244">BU275*1152.4</f>
        <v>54696.545151850005</v>
      </c>
      <c r="CA275" s="46">
        <f t="shared" si="244"/>
        <v>33182.207118065395</v>
      </c>
      <c r="CB275" s="46">
        <f t="shared" si="244"/>
        <v>48148.760155216427</v>
      </c>
      <c r="CC275" s="46">
        <f t="shared" si="244"/>
        <v>48365.115501849999</v>
      </c>
      <c r="CD275" s="46">
        <f t="shared" si="244"/>
        <v>53786.358713284782</v>
      </c>
    </row>
    <row r="276" spans="1:82" s="54" customFormat="1" ht="15" customHeight="1" x14ac:dyDescent="0.35">
      <c r="A276" s="39">
        <v>273</v>
      </c>
      <c r="B276" s="40" t="s">
        <v>125</v>
      </c>
      <c r="C276" s="40" t="s">
        <v>398</v>
      </c>
      <c r="D276" s="41">
        <v>84.3</v>
      </c>
      <c r="E276" s="41">
        <f t="shared" si="213"/>
        <v>404.64</v>
      </c>
      <c r="F276" s="41">
        <v>42.4</v>
      </c>
      <c r="G276" s="42" t="s">
        <v>118</v>
      </c>
      <c r="H276" s="43">
        <v>6</v>
      </c>
      <c r="I276" s="44">
        <v>20.5</v>
      </c>
      <c r="J276" s="41">
        <f t="shared" si="214"/>
        <v>695.3599999999999</v>
      </c>
      <c r="K276" s="42" t="s">
        <v>120</v>
      </c>
      <c r="L276" s="44">
        <v>173.84</v>
      </c>
      <c r="M276" s="44">
        <v>26.07</v>
      </c>
      <c r="N276" s="41">
        <v>88.515000000000001</v>
      </c>
      <c r="O276" s="45" t="s">
        <v>69</v>
      </c>
      <c r="P276" s="45" t="s">
        <v>120</v>
      </c>
      <c r="Q276" s="45" t="s">
        <v>122</v>
      </c>
      <c r="R276" s="45" t="s">
        <v>864</v>
      </c>
      <c r="S276" s="46">
        <f t="shared" si="215"/>
        <v>61446.029552565</v>
      </c>
      <c r="T276" s="46">
        <f t="shared" si="198"/>
        <v>151.85357244109579</v>
      </c>
      <c r="U276" s="47">
        <f t="shared" si="216"/>
        <v>34864.277428946552</v>
      </c>
      <c r="V276" s="47">
        <f t="shared" si="199"/>
        <v>26581.752123618448</v>
      </c>
      <c r="W276" s="47">
        <f t="shared" si="217"/>
        <v>55847.87260311054</v>
      </c>
      <c r="X276" s="47">
        <f t="shared" si="200"/>
        <v>5598.1569494544601</v>
      </c>
      <c r="Y276" s="48">
        <f t="shared" si="218"/>
        <v>53623.325878814998</v>
      </c>
      <c r="Z276" s="47">
        <f t="shared" si="201"/>
        <v>7822.7036737500021</v>
      </c>
      <c r="AA276" s="48">
        <f t="shared" si="219"/>
        <v>61446.029552565</v>
      </c>
      <c r="AB276" s="47">
        <f t="shared" si="202"/>
        <v>0</v>
      </c>
      <c r="AC276" s="47">
        <f t="shared" si="220"/>
        <v>40002.61274682291</v>
      </c>
      <c r="AD276" s="47">
        <f t="shared" si="221"/>
        <v>21443.41680574209</v>
      </c>
      <c r="AE276" s="47">
        <f t="shared" si="197"/>
        <v>52.993813774570214</v>
      </c>
      <c r="AF276" s="49">
        <f t="shared" si="222"/>
        <v>0.65102030250143383</v>
      </c>
      <c r="AG276" s="47">
        <f>IF(ISBLANK($D276),"",S276*_xlfn.XLOOKUP(Q276,DATA!$B$24:$B$25,DATA!$C$24:$C$25,"error",0,1)/1000)</f>
        <v>8.2317115273388666</v>
      </c>
      <c r="AH276" s="47">
        <f>IF(ISBLANK($D276),"",V276*_xlfn.XLOOKUP(Q276,DATA!$B$24:$B$25,DATA!$C$24:$C$25,"error",0,1)/1000)</f>
        <v>3.5610651650920255</v>
      </c>
      <c r="AI276" s="47">
        <f>IF(ISBLANK($D276),"",X276*_xlfn.XLOOKUP(Q276,DATA!$B$24:$B$25,DATA!$C$24:$C$25,"error",0,1)/1000)</f>
        <v>0.74996567602882314</v>
      </c>
      <c r="AJ276" s="47">
        <f>IF(ISBLANK($D276),"",Z276*_xlfn.XLOOKUP(Q276,DATA!$B$24:$B$25,DATA!$C$24:$C$25,"error",0,1)/1000)</f>
        <v>1.0479804875118397</v>
      </c>
      <c r="AK276" s="47">
        <f>IF(ISBLANK($D276),"",AB276*_xlfn.XLOOKUP(Q276,DATA!$B$24:$B$25,DATA!$C$24:$C$25,"error",0,1)/1000)</f>
        <v>0</v>
      </c>
      <c r="AL276" s="47">
        <f t="shared" si="203"/>
        <v>5.3590113286326879</v>
      </c>
      <c r="AM276" s="47">
        <f t="shared" si="204"/>
        <v>2.8727001987061787</v>
      </c>
      <c r="AN276" s="47">
        <f t="shared" si="223"/>
        <v>0.83437660766803845</v>
      </c>
      <c r="AO276" s="47">
        <f t="shared" si="224"/>
        <v>0.36095403273866361</v>
      </c>
      <c r="AP276" s="47">
        <f t="shared" si="225"/>
        <v>7.6017461806595799E-2</v>
      </c>
      <c r="AQ276" s="47">
        <f t="shared" si="226"/>
        <v>0.10622461697890719</v>
      </c>
      <c r="AR276" s="47">
        <f t="shared" si="227"/>
        <v>0</v>
      </c>
      <c r="AS276" s="47">
        <f t="shared" si="228"/>
        <v>0.54319611152416658</v>
      </c>
      <c r="AT276" s="47">
        <f t="shared" si="229"/>
        <v>0.29118049614387187</v>
      </c>
      <c r="AU276" s="47">
        <f t="shared" si="230"/>
        <v>4.5378770624991453E-2</v>
      </c>
      <c r="AV276" s="47">
        <f t="shared" si="231"/>
        <v>1.9631003682608283E-2</v>
      </c>
      <c r="AW276" s="47">
        <f t="shared" si="232"/>
        <v>4.1343188808428263E-3</v>
      </c>
      <c r="AX276" s="47">
        <f t="shared" si="233"/>
        <v>5.7771784159740035E-3</v>
      </c>
      <c r="AY276" s="47">
        <f t="shared" si="234"/>
        <v>0</v>
      </c>
      <c r="AZ276" s="47">
        <f t="shared" si="235"/>
        <v>2.9542500979425113E-2</v>
      </c>
      <c r="BA276" s="47">
        <f t="shared" si="236"/>
        <v>1.583626964556634E-2</v>
      </c>
      <c r="BB276" s="23">
        <f>IF(V276&gt;0,J276*DATA!$C$4,0)</f>
        <v>45198.399999999994</v>
      </c>
      <c r="BC276" s="23">
        <f>IF(X276&gt;0,N276*_xlfn.XLOOKUP(Burgas!O276,DATA!$B$5:$B$6,DATA!$C$5:$C$6,"error",0,1),0)</f>
        <v>4248.72</v>
      </c>
      <c r="BD276" s="23">
        <f>IF(Z276&gt;0,(L276-M276)*DATA!$C$7,"0,00 ")</f>
        <v>22165.5</v>
      </c>
      <c r="BE276" s="23">
        <f>IF(G276="basement",D276*DATA!$C$8,IF(G276="ground",0,"error"))</f>
        <v>0</v>
      </c>
      <c r="BF276" s="23">
        <f t="shared" si="237"/>
        <v>71612.62</v>
      </c>
      <c r="BG276" s="23">
        <v>1.48</v>
      </c>
      <c r="BH276" s="23">
        <v>2.5875604003681549</v>
      </c>
      <c r="BI276" s="23">
        <f t="shared" si="238"/>
        <v>0.56999999999999995</v>
      </c>
      <c r="BJ276" s="23">
        <v>2.33</v>
      </c>
      <c r="BK276" s="23">
        <f t="shared" si="239"/>
        <v>0.21630769230769231</v>
      </c>
      <c r="BL276" s="23">
        <f t="shared" si="240"/>
        <v>0.23928112965340181</v>
      </c>
      <c r="BM276" s="5">
        <v>1.1000000000000001</v>
      </c>
      <c r="BN276" s="5">
        <f t="shared" si="241"/>
        <v>0.56999999999999995</v>
      </c>
      <c r="BO276" s="50"/>
      <c r="BP276" s="48">
        <f t="shared" si="205"/>
        <v>1728.1499999999999</v>
      </c>
      <c r="BQ276" s="51">
        <f t="shared" si="206"/>
        <v>6</v>
      </c>
      <c r="BR276" s="47">
        <f t="shared" si="242"/>
        <v>553.00799999999992</v>
      </c>
      <c r="BS276" s="46">
        <f t="shared" si="207"/>
        <v>20.5</v>
      </c>
      <c r="BT276" s="46">
        <f t="shared" si="243"/>
        <v>1382.52</v>
      </c>
      <c r="BU276" s="46">
        <f t="shared" si="208"/>
        <v>53.320053412499995</v>
      </c>
      <c r="BV276" s="46">
        <f t="shared" si="209"/>
        <v>30.253624981730777</v>
      </c>
      <c r="BW276" s="46">
        <f t="shared" si="210"/>
        <v>48.46222891627086</v>
      </c>
      <c r="BX276" s="46">
        <f t="shared" si="211"/>
        <v>46.531869037499995</v>
      </c>
      <c r="BY276" s="46">
        <f t="shared" si="212"/>
        <v>53.320053412499995</v>
      </c>
      <c r="BZ276" s="46">
        <f t="shared" si="244"/>
        <v>61446.029552565</v>
      </c>
      <c r="CA276" s="46">
        <f t="shared" si="244"/>
        <v>34864.277428946552</v>
      </c>
      <c r="CB276" s="46">
        <f t="shared" si="244"/>
        <v>55847.87260311054</v>
      </c>
      <c r="CC276" s="46">
        <f t="shared" si="244"/>
        <v>53623.325878814998</v>
      </c>
      <c r="CD276" s="46">
        <f t="shared" si="244"/>
        <v>61446.029552565</v>
      </c>
    </row>
    <row r="277" spans="1:82" s="54" customFormat="1" ht="15" customHeight="1" x14ac:dyDescent="0.35">
      <c r="A277" s="39">
        <v>274</v>
      </c>
      <c r="B277" s="40" t="s">
        <v>125</v>
      </c>
      <c r="C277" s="40" t="s">
        <v>399</v>
      </c>
      <c r="D277" s="41">
        <v>239.4</v>
      </c>
      <c r="E277" s="41">
        <f t="shared" si="213"/>
        <v>1149.1200000000001</v>
      </c>
      <c r="F277" s="41">
        <v>62</v>
      </c>
      <c r="G277" s="42" t="s">
        <v>118</v>
      </c>
      <c r="H277" s="43">
        <v>6</v>
      </c>
      <c r="I277" s="44">
        <v>20.5</v>
      </c>
      <c r="J277" s="41">
        <f t="shared" si="214"/>
        <v>1016.8</v>
      </c>
      <c r="K277" s="42" t="s">
        <v>120</v>
      </c>
      <c r="L277" s="44">
        <v>254.2</v>
      </c>
      <c r="M277" s="44">
        <v>25.42</v>
      </c>
      <c r="N277" s="41">
        <v>251.37</v>
      </c>
      <c r="O277" s="45" t="s">
        <v>69</v>
      </c>
      <c r="P277" s="45" t="s">
        <v>120</v>
      </c>
      <c r="Q277" s="45" t="s">
        <v>122</v>
      </c>
      <c r="R277" s="45" t="s">
        <v>864</v>
      </c>
      <c r="S277" s="46">
        <f t="shared" si="215"/>
        <v>113538.05636607001</v>
      </c>
      <c r="T277" s="46">
        <f t="shared" si="198"/>
        <v>98.804351474232462</v>
      </c>
      <c r="U277" s="47">
        <f t="shared" si="216"/>
        <v>74668.513166439225</v>
      </c>
      <c r="V277" s="47">
        <f t="shared" si="199"/>
        <v>38869.543199630789</v>
      </c>
      <c r="W277" s="47">
        <f t="shared" si="217"/>
        <v>97640.087520288303</v>
      </c>
      <c r="X277" s="47">
        <f t="shared" si="200"/>
        <v>15897.96884578171</v>
      </c>
      <c r="Y277" s="48">
        <f t="shared" si="218"/>
        <v>101426.81493357</v>
      </c>
      <c r="Z277" s="47">
        <f t="shared" si="201"/>
        <v>12111.241432500014</v>
      </c>
      <c r="AA277" s="48">
        <f t="shared" si="219"/>
        <v>113538.05636607001</v>
      </c>
      <c r="AB277" s="47">
        <f t="shared" si="202"/>
        <v>0</v>
      </c>
      <c r="AC277" s="47">
        <f t="shared" si="220"/>
        <v>66878.753477912513</v>
      </c>
      <c r="AD277" s="47">
        <f t="shared" si="221"/>
        <v>46659.302888157501</v>
      </c>
      <c r="AE277" s="47">
        <f t="shared" si="197"/>
        <v>40.604378035503252</v>
      </c>
      <c r="AF277" s="49">
        <f t="shared" si="222"/>
        <v>0.58904261371430988</v>
      </c>
      <c r="AG277" s="47">
        <f>IF(ISBLANK($D277),"",S277*_xlfn.XLOOKUP(Q277,DATA!$B$24:$B$25,DATA!$C$24:$C$25,"error",0,1)/1000)</f>
        <v>15.210299740859561</v>
      </c>
      <c r="AH277" s="47">
        <f>IF(ISBLANK($D277),"",V277*_xlfn.XLOOKUP(Q277,DATA!$B$24:$B$25,DATA!$C$24:$C$25,"error",0,1)/1000)</f>
        <v>5.2072179300874009</v>
      </c>
      <c r="AI277" s="47">
        <f>IF(ISBLANK($D277),"",X277*_xlfn.XLOOKUP(Q277,DATA!$B$24:$B$25,DATA!$C$24:$C$25,"error",0,1)/1000)</f>
        <v>2.1297957632419968</v>
      </c>
      <c r="AJ277" s="47">
        <f>IF(ISBLANK($D277),"",Z277*_xlfn.XLOOKUP(Q277,DATA!$B$24:$B$25,DATA!$C$24:$C$25,"error",0,1)/1000)</f>
        <v>1.6225010214046078</v>
      </c>
      <c r="AK277" s="47">
        <f>IF(ISBLANK($D277),"",AB277*_xlfn.XLOOKUP(Q277,DATA!$B$24:$B$25,DATA!$C$24:$C$25,"error",0,1)/1000)</f>
        <v>0</v>
      </c>
      <c r="AL277" s="47">
        <f t="shared" si="203"/>
        <v>8.9595147147340057</v>
      </c>
      <c r="AM277" s="47">
        <f t="shared" si="204"/>
        <v>6.2507850261255555</v>
      </c>
      <c r="AN277" s="47">
        <f t="shared" si="223"/>
        <v>1.5417350641167584</v>
      </c>
      <c r="AO277" s="47">
        <f t="shared" si="224"/>
        <v>0.52781014221219735</v>
      </c>
      <c r="AP277" s="47">
        <f t="shared" si="225"/>
        <v>0.21587877053972768</v>
      </c>
      <c r="AQ277" s="47">
        <f t="shared" si="226"/>
        <v>0.16445873907040948</v>
      </c>
      <c r="AR277" s="47">
        <f t="shared" si="227"/>
        <v>0</v>
      </c>
      <c r="AS277" s="47">
        <f t="shared" si="228"/>
        <v>0.90814765182233437</v>
      </c>
      <c r="AT277" s="47">
        <f t="shared" si="229"/>
        <v>0.63358741229442406</v>
      </c>
      <c r="AU277" s="47">
        <f t="shared" si="230"/>
        <v>8.3849476598576542E-2</v>
      </c>
      <c r="AV277" s="47">
        <f t="shared" si="231"/>
        <v>2.8705712932115914E-2</v>
      </c>
      <c r="AW277" s="47">
        <f t="shared" si="232"/>
        <v>1.1740877106450451E-2</v>
      </c>
      <c r="AX277" s="47">
        <f t="shared" si="233"/>
        <v>8.9443248156360136E-3</v>
      </c>
      <c r="AY277" s="47">
        <f t="shared" si="234"/>
        <v>0</v>
      </c>
      <c r="AZ277" s="47">
        <f t="shared" si="235"/>
        <v>4.9390914854202377E-2</v>
      </c>
      <c r="BA277" s="47">
        <f t="shared" si="236"/>
        <v>3.4458561744374165E-2</v>
      </c>
      <c r="BB277" s="23">
        <f>IF(V277&gt;0,J277*DATA!$C$4,0)</f>
        <v>66092</v>
      </c>
      <c r="BC277" s="23">
        <f>IF(X277&gt;0,N277*_xlfn.XLOOKUP(Burgas!O277,DATA!$B$5:$B$6,DATA!$C$5:$C$6,"error",0,1),0)</f>
        <v>12065.76</v>
      </c>
      <c r="BD277" s="23">
        <f>IF(Z277&gt;0,(L277-M277)*DATA!$C$7,"0,00 ")</f>
        <v>34316.999999999993</v>
      </c>
      <c r="BE277" s="23">
        <f>IF(G277="basement",D277*DATA!$C$8,IF(G277="ground",0,"error"))</f>
        <v>0</v>
      </c>
      <c r="BF277" s="23">
        <f t="shared" si="237"/>
        <v>112474.75999999998</v>
      </c>
      <c r="BG277" s="23">
        <v>1.48</v>
      </c>
      <c r="BH277" s="23">
        <v>2.6749999999999998</v>
      </c>
      <c r="BI277" s="23">
        <f t="shared" si="238"/>
        <v>0.56999999999999995</v>
      </c>
      <c r="BJ277" s="23">
        <v>2.33</v>
      </c>
      <c r="BK277" s="23">
        <f t="shared" si="239"/>
        <v>0.21630769230769231</v>
      </c>
      <c r="BL277" s="23">
        <f t="shared" si="240"/>
        <v>0.23928112965340181</v>
      </c>
      <c r="BM277" s="5">
        <v>1.1000000000000001</v>
      </c>
      <c r="BN277" s="5">
        <f t="shared" si="241"/>
        <v>0.56999999999999995</v>
      </c>
      <c r="BO277" s="50"/>
      <c r="BP277" s="48">
        <f t="shared" si="205"/>
        <v>4907.7</v>
      </c>
      <c r="BQ277" s="51">
        <f t="shared" si="206"/>
        <v>6</v>
      </c>
      <c r="BR277" s="47">
        <f t="shared" si="242"/>
        <v>1570.4639999999999</v>
      </c>
      <c r="BS277" s="46">
        <f t="shared" si="207"/>
        <v>20.5</v>
      </c>
      <c r="BT277" s="46">
        <f t="shared" si="243"/>
        <v>3926.16</v>
      </c>
      <c r="BU277" s="46">
        <f t="shared" si="208"/>
        <v>98.523131175000003</v>
      </c>
      <c r="BV277" s="46">
        <f t="shared" si="209"/>
        <v>64.793919790384606</v>
      </c>
      <c r="BW277" s="46">
        <f t="shared" si="210"/>
        <v>84.727601110975613</v>
      </c>
      <c r="BX277" s="46">
        <f t="shared" si="211"/>
        <v>88.013549924999992</v>
      </c>
      <c r="BY277" s="46">
        <f t="shared" si="212"/>
        <v>98.523131175000003</v>
      </c>
      <c r="BZ277" s="46">
        <f t="shared" si="244"/>
        <v>113538.05636607001</v>
      </c>
      <c r="CA277" s="46">
        <f t="shared" si="244"/>
        <v>74668.513166439225</v>
      </c>
      <c r="CB277" s="46">
        <f t="shared" si="244"/>
        <v>97640.087520288303</v>
      </c>
      <c r="CC277" s="46">
        <f t="shared" si="244"/>
        <v>101426.81493357</v>
      </c>
      <c r="CD277" s="46">
        <f t="shared" si="244"/>
        <v>113538.05636607001</v>
      </c>
    </row>
    <row r="278" spans="1:82" s="54" customFormat="1" ht="15" customHeight="1" x14ac:dyDescent="0.35">
      <c r="A278" s="39">
        <v>275</v>
      </c>
      <c r="B278" s="40" t="s">
        <v>125</v>
      </c>
      <c r="C278" s="40" t="s">
        <v>400</v>
      </c>
      <c r="D278" s="41">
        <v>158.69999999999999</v>
      </c>
      <c r="E278" s="41">
        <f t="shared" si="213"/>
        <v>888.71999999999991</v>
      </c>
      <c r="F278" s="41">
        <v>50.4</v>
      </c>
      <c r="G278" s="42" t="s">
        <v>118</v>
      </c>
      <c r="H278" s="43">
        <v>7</v>
      </c>
      <c r="I278" s="44">
        <v>22.25</v>
      </c>
      <c r="J278" s="41">
        <f t="shared" si="214"/>
        <v>897.11999999999989</v>
      </c>
      <c r="K278" s="42" t="s">
        <v>120</v>
      </c>
      <c r="L278" s="44">
        <v>224.28</v>
      </c>
      <c r="M278" s="44">
        <v>100.9</v>
      </c>
      <c r="N278" s="41">
        <v>166.63499999999999</v>
      </c>
      <c r="O278" s="45" t="s">
        <v>69</v>
      </c>
      <c r="P278" s="45" t="s">
        <v>120</v>
      </c>
      <c r="Q278" s="45" t="s">
        <v>122</v>
      </c>
      <c r="R278" s="45" t="s">
        <v>864</v>
      </c>
      <c r="S278" s="46">
        <f t="shared" si="215"/>
        <v>87134.564784435002</v>
      </c>
      <c r="T278" s="46">
        <f t="shared" si="198"/>
        <v>98.045013935137064</v>
      </c>
      <c r="U278" s="47">
        <f t="shared" si="216"/>
        <v>52840.067739536549</v>
      </c>
      <c r="V278" s="47">
        <f t="shared" si="199"/>
        <v>34294.497044898453</v>
      </c>
      <c r="W278" s="47">
        <f t="shared" si="217"/>
        <v>76595.685687419318</v>
      </c>
      <c r="X278" s="47">
        <f t="shared" si="200"/>
        <v>10538.879097015684</v>
      </c>
      <c r="Y278" s="48">
        <f t="shared" si="218"/>
        <v>80603.028076935021</v>
      </c>
      <c r="Z278" s="47">
        <f t="shared" si="201"/>
        <v>6531.5367074999813</v>
      </c>
      <c r="AA278" s="48">
        <f t="shared" si="219"/>
        <v>87134.564784435002</v>
      </c>
      <c r="AB278" s="47">
        <f t="shared" si="202"/>
        <v>0</v>
      </c>
      <c r="AC278" s="47">
        <f t="shared" si="220"/>
        <v>51364.912849414119</v>
      </c>
      <c r="AD278" s="47">
        <f t="shared" si="221"/>
        <v>35769.651935020884</v>
      </c>
      <c r="AE278" s="47">
        <f t="shared" si="197"/>
        <v>40.248505642970663</v>
      </c>
      <c r="AF278" s="49">
        <f t="shared" si="222"/>
        <v>0.58948952090926743</v>
      </c>
      <c r="AG278" s="47">
        <f>IF(ISBLANK($D278),"",S278*_xlfn.XLOOKUP(Q278,DATA!$B$24:$B$25,DATA!$C$24:$C$25,"error",0,1)/1000)</f>
        <v>11.67311552249428</v>
      </c>
      <c r="AH278" s="47">
        <f>IF(ISBLANK($D278),"",V278*_xlfn.XLOOKUP(Q278,DATA!$B$24:$B$25,DATA!$C$24:$C$25,"error",0,1)/1000)</f>
        <v>4.5943148597954426</v>
      </c>
      <c r="AI278" s="47">
        <f>IF(ISBLANK($D278),"",X278*_xlfn.XLOOKUP(Q278,DATA!$B$24:$B$25,DATA!$C$24:$C$25,"error",0,1)/1000)</f>
        <v>1.4118570911716981</v>
      </c>
      <c r="AJ278" s="47">
        <f>IF(ISBLANK($D278),"",Z278*_xlfn.XLOOKUP(Q278,DATA!$B$24:$B$25,DATA!$C$24:$C$25,"error",0,1)/1000)</f>
        <v>0.87500732590654662</v>
      </c>
      <c r="AK278" s="47">
        <f>IF(ISBLANK($D278),"",AB278*_xlfn.XLOOKUP(Q278,DATA!$B$24:$B$25,DATA!$C$24:$C$25,"error",0,1)/1000)</f>
        <v>0</v>
      </c>
      <c r="AL278" s="47">
        <f t="shared" si="203"/>
        <v>6.881179276873687</v>
      </c>
      <c r="AM278" s="47">
        <f t="shared" si="204"/>
        <v>4.7919362456205929</v>
      </c>
      <c r="AN278" s="47">
        <f t="shared" si="223"/>
        <v>1.1832016340986331</v>
      </c>
      <c r="AO278" s="47">
        <f t="shared" si="224"/>
        <v>0.46568551807770076</v>
      </c>
      <c r="AP278" s="47">
        <f t="shared" si="225"/>
        <v>0.14310760603448097</v>
      </c>
      <c r="AQ278" s="47">
        <f t="shared" si="226"/>
        <v>8.8691840311683881E-2</v>
      </c>
      <c r="AR278" s="47">
        <f t="shared" si="227"/>
        <v>0</v>
      </c>
      <c r="AS278" s="47">
        <f t="shared" si="228"/>
        <v>0.69748496442386554</v>
      </c>
      <c r="AT278" s="47">
        <f t="shared" si="229"/>
        <v>0.48571666967476756</v>
      </c>
      <c r="AU278" s="47">
        <f t="shared" si="230"/>
        <v>6.4350120872802188E-2</v>
      </c>
      <c r="AV278" s="47">
        <f t="shared" si="231"/>
        <v>2.5326975989043873E-2</v>
      </c>
      <c r="AW278" s="47">
        <f t="shared" si="232"/>
        <v>7.7831127685617577E-3</v>
      </c>
      <c r="AX278" s="47">
        <f t="shared" si="233"/>
        <v>4.8236331661559873E-3</v>
      </c>
      <c r="AY278" s="47">
        <f t="shared" si="234"/>
        <v>0</v>
      </c>
      <c r="AZ278" s="47">
        <f t="shared" si="235"/>
        <v>3.7933721923761619E-2</v>
      </c>
      <c r="BA278" s="47">
        <f t="shared" si="236"/>
        <v>2.6416398949040569E-2</v>
      </c>
      <c r="BB278" s="23">
        <f>IF(V278&gt;0,J278*DATA!$C$4,0)</f>
        <v>58312.799999999996</v>
      </c>
      <c r="BC278" s="23">
        <f>IF(X278&gt;0,N278*_xlfn.XLOOKUP(Burgas!O278,DATA!$B$5:$B$6,DATA!$C$5:$C$6,"error",0,1),0)</f>
        <v>7998.48</v>
      </c>
      <c r="BD278" s="23">
        <f>IF(Z278&gt;0,(L278-M278)*DATA!$C$7,"0,00 ")</f>
        <v>18507</v>
      </c>
      <c r="BE278" s="23">
        <f>IF(G278="basement",D278*DATA!$C$8,IF(G278="ground",0,"error"))</f>
        <v>0</v>
      </c>
      <c r="BF278" s="23">
        <f t="shared" si="237"/>
        <v>84818.28</v>
      </c>
      <c r="BG278" s="23">
        <v>1.48</v>
      </c>
      <c r="BH278" s="23">
        <v>2.0627028714107367</v>
      </c>
      <c r="BI278" s="23">
        <f t="shared" si="238"/>
        <v>0.56999999999999995</v>
      </c>
      <c r="BJ278" s="23">
        <v>2.33</v>
      </c>
      <c r="BK278" s="23">
        <f t="shared" si="239"/>
        <v>0.21630769230769231</v>
      </c>
      <c r="BL278" s="23">
        <f t="shared" si="240"/>
        <v>0.23928112965340181</v>
      </c>
      <c r="BM278" s="5">
        <v>1.1000000000000001</v>
      </c>
      <c r="BN278" s="5">
        <f t="shared" si="241"/>
        <v>0.56999999999999995</v>
      </c>
      <c r="BO278" s="50"/>
      <c r="BP278" s="48">
        <f t="shared" si="205"/>
        <v>3531.0749999999998</v>
      </c>
      <c r="BQ278" s="51">
        <f t="shared" si="206"/>
        <v>7</v>
      </c>
      <c r="BR278" s="47">
        <f t="shared" si="242"/>
        <v>1129.944</v>
      </c>
      <c r="BS278" s="46">
        <f t="shared" si="207"/>
        <v>22.25</v>
      </c>
      <c r="BT278" s="46">
        <f t="shared" si="243"/>
        <v>2824.86</v>
      </c>
      <c r="BU278" s="46">
        <f t="shared" si="208"/>
        <v>75.611389087500001</v>
      </c>
      <c r="BV278" s="46">
        <f t="shared" si="209"/>
        <v>45.852193456730774</v>
      </c>
      <c r="BW278" s="46">
        <f t="shared" si="210"/>
        <v>66.466231939794611</v>
      </c>
      <c r="BX278" s="46">
        <f t="shared" si="211"/>
        <v>69.943620337500008</v>
      </c>
      <c r="BY278" s="46">
        <f t="shared" si="212"/>
        <v>75.611389087500001</v>
      </c>
      <c r="BZ278" s="46">
        <f t="shared" si="244"/>
        <v>87134.564784435002</v>
      </c>
      <c r="CA278" s="46">
        <f t="shared" si="244"/>
        <v>52840.067739536549</v>
      </c>
      <c r="CB278" s="46">
        <f t="shared" si="244"/>
        <v>76595.685687419318</v>
      </c>
      <c r="CC278" s="46">
        <f t="shared" si="244"/>
        <v>80603.028076935021</v>
      </c>
      <c r="CD278" s="46">
        <f t="shared" si="244"/>
        <v>87134.564784435002</v>
      </c>
    </row>
    <row r="279" spans="1:82" s="54" customFormat="1" ht="15" customHeight="1" x14ac:dyDescent="0.35">
      <c r="A279" s="39">
        <v>276</v>
      </c>
      <c r="B279" s="40" t="s">
        <v>125</v>
      </c>
      <c r="C279" s="40" t="s">
        <v>401</v>
      </c>
      <c r="D279" s="41">
        <v>245.7</v>
      </c>
      <c r="E279" s="41">
        <f t="shared" si="213"/>
        <v>1179.3600000000001</v>
      </c>
      <c r="F279" s="41">
        <v>63.4</v>
      </c>
      <c r="G279" s="42" t="s">
        <v>118</v>
      </c>
      <c r="H279" s="43">
        <v>6</v>
      </c>
      <c r="I279" s="44">
        <v>20.5</v>
      </c>
      <c r="J279" s="41">
        <f t="shared" si="214"/>
        <v>1039.76</v>
      </c>
      <c r="K279" s="42" t="s">
        <v>120</v>
      </c>
      <c r="L279" s="44">
        <v>259.94</v>
      </c>
      <c r="M279" s="44">
        <v>64.98</v>
      </c>
      <c r="N279" s="41">
        <v>257.98500000000001</v>
      </c>
      <c r="O279" s="45" t="s">
        <v>69</v>
      </c>
      <c r="P279" s="45" t="s">
        <v>120</v>
      </c>
      <c r="Q279" s="45" t="s">
        <v>122</v>
      </c>
      <c r="R279" s="45" t="s">
        <v>864</v>
      </c>
      <c r="S279" s="46">
        <f t="shared" si="215"/>
        <v>114215.17841548502</v>
      </c>
      <c r="T279" s="46">
        <f t="shared" si="198"/>
        <v>96.845050209846875</v>
      </c>
      <c r="U279" s="47">
        <f t="shared" si="216"/>
        <v>74467.935853281946</v>
      </c>
      <c r="V279" s="47">
        <f t="shared" si="199"/>
        <v>39747.242562203071</v>
      </c>
      <c r="W279" s="47">
        <f t="shared" si="217"/>
        <v>97898.841968498513</v>
      </c>
      <c r="X279" s="47">
        <f t="shared" si="200"/>
        <v>16316.336446986505</v>
      </c>
      <c r="Y279" s="48">
        <f t="shared" si="218"/>
        <v>103894.31282548502</v>
      </c>
      <c r="Z279" s="47">
        <f t="shared" si="201"/>
        <v>10320.865590000001</v>
      </c>
      <c r="AA279" s="48">
        <f t="shared" si="219"/>
        <v>114215.17841548502</v>
      </c>
      <c r="AB279" s="47">
        <f t="shared" si="202"/>
        <v>0</v>
      </c>
      <c r="AC279" s="47">
        <f t="shared" si="220"/>
        <v>66384.444599189577</v>
      </c>
      <c r="AD279" s="47">
        <f t="shared" si="221"/>
        <v>47830.73381629544</v>
      </c>
      <c r="AE279" s="47">
        <f t="shared" si="197"/>
        <v>40.556516938250773</v>
      </c>
      <c r="AF279" s="49">
        <f t="shared" si="222"/>
        <v>0.58122261436829603</v>
      </c>
      <c r="AG279" s="47">
        <f>IF(ISBLANK($D279),"",S279*_xlfn.XLOOKUP(Q279,DATA!$B$24:$B$25,DATA!$C$24:$C$25,"error",0,1)/1000)</f>
        <v>15.301011434034407</v>
      </c>
      <c r="AH279" s="47">
        <f>IF(ISBLANK($D279),"",V279*_xlfn.XLOOKUP(Q279,DATA!$B$24:$B$25,DATA!$C$24:$C$25,"error",0,1)/1000)</f>
        <v>5.3248002704442099</v>
      </c>
      <c r="AI279" s="47">
        <f>IF(ISBLANK($D279),"",X279*_xlfn.XLOOKUP(Q279,DATA!$B$24:$B$25,DATA!$C$24:$C$25,"error",0,1)/1000)</f>
        <v>2.1858430201694197</v>
      </c>
      <c r="AJ279" s="47">
        <f>IF(ISBLANK($D279),"",Z279*_xlfn.XLOOKUP(Q279,DATA!$B$24:$B$25,DATA!$C$24:$C$25,"error",0,1)/1000)</f>
        <v>1.38265057755504</v>
      </c>
      <c r="AK279" s="47">
        <f>IF(ISBLANK($D279),"",AB279*_xlfn.XLOOKUP(Q279,DATA!$B$24:$B$25,DATA!$C$24:$C$25,"error",0,1)/1000)</f>
        <v>0</v>
      </c>
      <c r="AL279" s="47">
        <f t="shared" si="203"/>
        <v>8.8932938681686693</v>
      </c>
      <c r="AM279" s="47">
        <f t="shared" si="204"/>
        <v>6.4077175658657382</v>
      </c>
      <c r="AN279" s="47">
        <f t="shared" si="223"/>
        <v>1.550929715141115</v>
      </c>
      <c r="AO279" s="47">
        <f t="shared" si="224"/>
        <v>0.5397284357460207</v>
      </c>
      <c r="AP279" s="47">
        <f t="shared" si="225"/>
        <v>0.2215597908170891</v>
      </c>
      <c r="AQ279" s="47">
        <f t="shared" si="226"/>
        <v>0.14014719717268553</v>
      </c>
      <c r="AR279" s="47">
        <f t="shared" si="227"/>
        <v>0</v>
      </c>
      <c r="AS279" s="47">
        <f t="shared" si="228"/>
        <v>0.90143542373579544</v>
      </c>
      <c r="AT279" s="47">
        <f t="shared" si="229"/>
        <v>0.64949429140531956</v>
      </c>
      <c r="AU279" s="47">
        <f t="shared" si="230"/>
        <v>8.434954090524166E-2</v>
      </c>
      <c r="AV279" s="47">
        <f t="shared" si="231"/>
        <v>2.9353906449937867E-2</v>
      </c>
      <c r="AW279" s="47">
        <f t="shared" si="232"/>
        <v>1.2049847556620209E-2</v>
      </c>
      <c r="AX279" s="47">
        <f t="shared" si="233"/>
        <v>7.6221066791520038E-3</v>
      </c>
      <c r="AY279" s="47">
        <f t="shared" si="234"/>
        <v>0</v>
      </c>
      <c r="AZ279" s="47">
        <f t="shared" si="235"/>
        <v>4.9025860685710076E-2</v>
      </c>
      <c r="BA279" s="47">
        <f t="shared" si="236"/>
        <v>3.5323680219531584E-2</v>
      </c>
      <c r="BB279" s="23">
        <f>IF(V279&gt;0,J279*DATA!$C$4,0)</f>
        <v>67584.399999999994</v>
      </c>
      <c r="BC279" s="23">
        <f>IF(X279&gt;0,N279*_xlfn.XLOOKUP(Burgas!O279,DATA!$B$5:$B$6,DATA!$C$5:$C$6,"error",0,1),0)</f>
        <v>12383.28</v>
      </c>
      <c r="BD279" s="23">
        <f>IF(Z279&gt;0,(L279-M279)*DATA!$C$7,"0,00 ")</f>
        <v>29243.999999999996</v>
      </c>
      <c r="BE279" s="23">
        <f>IF(G279="basement",D279*DATA!$C$8,IF(G279="ground",0,"error"))</f>
        <v>0</v>
      </c>
      <c r="BF279" s="23">
        <f t="shared" si="237"/>
        <v>109211.68</v>
      </c>
      <c r="BG279" s="23">
        <v>1.48</v>
      </c>
      <c r="BH279" s="23">
        <v>2.4125336616142188</v>
      </c>
      <c r="BI279" s="23">
        <f t="shared" si="238"/>
        <v>0.56999999999999995</v>
      </c>
      <c r="BJ279" s="23">
        <v>2.33</v>
      </c>
      <c r="BK279" s="23">
        <f t="shared" si="239"/>
        <v>0.21630769230769231</v>
      </c>
      <c r="BL279" s="23">
        <f t="shared" si="240"/>
        <v>0.23928112965340181</v>
      </c>
      <c r="BM279" s="5">
        <v>1.1000000000000001</v>
      </c>
      <c r="BN279" s="5">
        <f t="shared" si="241"/>
        <v>0.56999999999999995</v>
      </c>
      <c r="BO279" s="50"/>
      <c r="BP279" s="48">
        <f t="shared" si="205"/>
        <v>5036.8499999999995</v>
      </c>
      <c r="BQ279" s="51">
        <f t="shared" si="206"/>
        <v>6</v>
      </c>
      <c r="BR279" s="47">
        <f t="shared" si="242"/>
        <v>1611.7919999999999</v>
      </c>
      <c r="BS279" s="46">
        <f t="shared" si="207"/>
        <v>20.5</v>
      </c>
      <c r="BT279" s="46">
        <f t="shared" si="243"/>
        <v>4029.4799999999996</v>
      </c>
      <c r="BU279" s="46">
        <f t="shared" si="208"/>
        <v>99.110706712500004</v>
      </c>
      <c r="BV279" s="46">
        <f t="shared" si="209"/>
        <v>64.61986797403847</v>
      </c>
      <c r="BW279" s="46">
        <f t="shared" si="210"/>
        <v>84.952136383632862</v>
      </c>
      <c r="BX279" s="46">
        <f t="shared" si="211"/>
        <v>90.154731712500009</v>
      </c>
      <c r="BY279" s="46">
        <f t="shared" si="212"/>
        <v>99.110706712500004</v>
      </c>
      <c r="BZ279" s="46">
        <f t="shared" si="244"/>
        <v>114215.17841548502</v>
      </c>
      <c r="CA279" s="46">
        <f t="shared" si="244"/>
        <v>74467.935853281946</v>
      </c>
      <c r="CB279" s="46">
        <f t="shared" si="244"/>
        <v>97898.841968498513</v>
      </c>
      <c r="CC279" s="46">
        <f t="shared" si="244"/>
        <v>103894.31282548502</v>
      </c>
      <c r="CD279" s="46">
        <f t="shared" si="244"/>
        <v>114215.17841548502</v>
      </c>
    </row>
    <row r="280" spans="1:82" s="54" customFormat="1" ht="15" customHeight="1" x14ac:dyDescent="0.35">
      <c r="A280" s="39">
        <v>277</v>
      </c>
      <c r="B280" s="40" t="s">
        <v>125</v>
      </c>
      <c r="C280" s="40" t="s">
        <v>402</v>
      </c>
      <c r="D280" s="41">
        <v>211.7</v>
      </c>
      <c r="E280" s="41">
        <f t="shared" si="213"/>
        <v>1185.52</v>
      </c>
      <c r="F280" s="41">
        <v>58.8</v>
      </c>
      <c r="G280" s="42" t="s">
        <v>118</v>
      </c>
      <c r="H280" s="43">
        <v>7</v>
      </c>
      <c r="I280" s="44">
        <v>22.25</v>
      </c>
      <c r="J280" s="41">
        <f t="shared" si="214"/>
        <v>1046.6399999999999</v>
      </c>
      <c r="K280" s="42" t="s">
        <v>120</v>
      </c>
      <c r="L280" s="44">
        <v>261.66000000000003</v>
      </c>
      <c r="M280" s="44">
        <v>26.1</v>
      </c>
      <c r="N280" s="41">
        <v>222.285</v>
      </c>
      <c r="O280" s="45" t="s">
        <v>69</v>
      </c>
      <c r="P280" s="45" t="s">
        <v>120</v>
      </c>
      <c r="Q280" s="45" t="s">
        <v>122</v>
      </c>
      <c r="R280" s="45" t="s">
        <v>864</v>
      </c>
      <c r="S280" s="46">
        <f t="shared" si="215"/>
        <v>112023.68497638499</v>
      </c>
      <c r="T280" s="46">
        <f t="shared" si="198"/>
        <v>94.49328984444378</v>
      </c>
      <c r="U280" s="47">
        <f t="shared" si="216"/>
        <v>72013.438424003471</v>
      </c>
      <c r="V280" s="47">
        <f t="shared" si="199"/>
        <v>40010.246552381519</v>
      </c>
      <c r="W280" s="47">
        <f t="shared" si="217"/>
        <v>97965.205424789398</v>
      </c>
      <c r="X280" s="47">
        <f t="shared" si="200"/>
        <v>14058.479551595592</v>
      </c>
      <c r="Y280" s="48">
        <f t="shared" si="218"/>
        <v>99553.521361385006</v>
      </c>
      <c r="Z280" s="47">
        <f t="shared" si="201"/>
        <v>12470.163614999983</v>
      </c>
      <c r="AA280" s="48">
        <f t="shared" si="219"/>
        <v>112023.68497638499</v>
      </c>
      <c r="AB280" s="47">
        <f t="shared" si="202"/>
        <v>0</v>
      </c>
      <c r="AC280" s="47">
        <f t="shared" si="220"/>
        <v>66538.889718977094</v>
      </c>
      <c r="AD280" s="47">
        <f t="shared" si="221"/>
        <v>45484.795257407895</v>
      </c>
      <c r="AE280" s="47">
        <f t="shared" si="197"/>
        <v>38.36695733299134</v>
      </c>
      <c r="AF280" s="49">
        <f t="shared" si="222"/>
        <v>0.59397162067114406</v>
      </c>
      <c r="AG280" s="47">
        <f>IF(ISBLANK($D280),"",S280*_xlfn.XLOOKUP(Q280,DATA!$B$24:$B$25,DATA!$C$24:$C$25,"error",0,1)/1000)</f>
        <v>15.007424656563378</v>
      </c>
      <c r="AH280" s="47">
        <f>IF(ISBLANK($D280),"",V280*_xlfn.XLOOKUP(Q280,DATA!$B$24:$B$25,DATA!$C$24:$C$25,"error",0,1)/1000)</f>
        <v>5.3600340030946807</v>
      </c>
      <c r="AI280" s="47">
        <f>IF(ISBLANK($D280),"",X280*_xlfn.XLOOKUP(Q280,DATA!$B$24:$B$25,DATA!$C$24:$C$25,"error",0,1)/1000)</f>
        <v>1.8833657605611123</v>
      </c>
      <c r="AJ280" s="47">
        <f>IF(ISBLANK($D280),"",Z280*_xlfn.XLOOKUP(Q280,DATA!$B$24:$B$25,DATA!$C$24:$C$25,"error",0,1)/1000)</f>
        <v>1.6705845817032454</v>
      </c>
      <c r="AK280" s="47">
        <f>IF(ISBLANK($D280),"",AB280*_xlfn.XLOOKUP(Q280,DATA!$B$24:$B$25,DATA!$C$24:$C$25,"error",0,1)/1000)</f>
        <v>0</v>
      </c>
      <c r="AL280" s="47">
        <f>SUM(AH280:AK280)</f>
        <v>8.9139843453590384</v>
      </c>
      <c r="AM280" s="47">
        <f>IF(ISBLANK($D280),"",AG280-AL280)</f>
        <v>6.0934403112043398</v>
      </c>
      <c r="AN280" s="47">
        <f>IF(ISBLANK($D280),"",$S280*0.0135790158248428/1000)</f>
        <v>1.5211713910515363</v>
      </c>
      <c r="AO280" s="47">
        <f t="shared" si="224"/>
        <v>0.54329977109065064</v>
      </c>
      <c r="AP280" s="47">
        <f t="shared" si="225"/>
        <v>0.19090031630434548</v>
      </c>
      <c r="AQ280" s="47">
        <f t="shared" si="226"/>
        <v>0.16933254906646367</v>
      </c>
      <c r="AR280" s="47">
        <f t="shared" si="227"/>
        <v>0</v>
      </c>
      <c r="AS280" s="47">
        <f t="shared" si="228"/>
        <v>0.90353263646145976</v>
      </c>
      <c r="AT280" s="47">
        <f t="shared" si="229"/>
        <v>0.61763875459007656</v>
      </c>
      <c r="AU280" s="47">
        <f t="shared" si="230"/>
        <v>8.273109169341715E-2</v>
      </c>
      <c r="AV280" s="47">
        <f t="shared" si="231"/>
        <v>2.9548138653884511E-2</v>
      </c>
      <c r="AW280" s="47">
        <f t="shared" si="232"/>
        <v>1.0382387984275513E-2</v>
      </c>
      <c r="AX280" s="47">
        <f t="shared" si="233"/>
        <v>9.2093939748719919E-3</v>
      </c>
      <c r="AY280" s="47">
        <f t="shared" si="234"/>
        <v>0</v>
      </c>
      <c r="AZ280" s="47">
        <f t="shared" si="235"/>
        <v>4.9139920613032018E-2</v>
      </c>
      <c r="BA280" s="47">
        <f t="shared" si="236"/>
        <v>3.3591171080385132E-2</v>
      </c>
      <c r="BB280" s="23">
        <f>IF(V280&gt;0,J280*DATA!$C$4,0)</f>
        <v>68031.599999999991</v>
      </c>
      <c r="BC280" s="23">
        <f>IF(X280&gt;0,N280*_xlfn.XLOOKUP(Burgas!O280,DATA!$B$5:$B$6,DATA!$C$5:$C$6,"error",0,1),0)</f>
        <v>10669.68</v>
      </c>
      <c r="BD280" s="23">
        <f>IF(Z280&gt;0,(L280-M280)*DATA!$C$7,"0,00 ")</f>
        <v>35334.000000000007</v>
      </c>
      <c r="BE280" s="23">
        <f>IF(G280="basement",D280*DATA!$C$8,IF(G280="ground",0,"error"))</f>
        <v>0</v>
      </c>
      <c r="BF280" s="23">
        <f t="shared" si="237"/>
        <v>114035.28</v>
      </c>
      <c r="BG280" s="23">
        <v>1.48</v>
      </c>
      <c r="BH280" s="23">
        <v>2.6754414125200645</v>
      </c>
      <c r="BI280" s="23">
        <f t="shared" si="238"/>
        <v>0.56999999999999995</v>
      </c>
      <c r="BJ280" s="23">
        <v>2.33</v>
      </c>
      <c r="BK280" s="23">
        <f t="shared" si="239"/>
        <v>0.21630769230769231</v>
      </c>
      <c r="BL280" s="23">
        <f t="shared" si="240"/>
        <v>0.23928112965340181</v>
      </c>
      <c r="BM280" s="5">
        <v>1.1000000000000001</v>
      </c>
      <c r="BN280" s="5">
        <f t="shared" si="241"/>
        <v>0.56999999999999995</v>
      </c>
      <c r="BO280" s="50"/>
      <c r="BP280" s="48">
        <f t="shared" si="205"/>
        <v>4710.3249999999998</v>
      </c>
      <c r="BQ280" s="51">
        <f t="shared" si="206"/>
        <v>7</v>
      </c>
      <c r="BR280" s="47">
        <f t="shared" si="242"/>
        <v>1507.3039999999999</v>
      </c>
      <c r="BS280" s="46">
        <f t="shared" si="207"/>
        <v>22.25</v>
      </c>
      <c r="BT280" s="46">
        <f t="shared" si="243"/>
        <v>3768.26</v>
      </c>
      <c r="BU280" s="46">
        <f t="shared" si="208"/>
        <v>97.209028962499985</v>
      </c>
      <c r="BV280" s="46">
        <f t="shared" si="209"/>
        <v>62.489967393269239</v>
      </c>
      <c r="BW280" s="46">
        <f t="shared" si="210"/>
        <v>85.009723555006417</v>
      </c>
      <c r="BX280" s="46">
        <f t="shared" si="211"/>
        <v>86.387991462499997</v>
      </c>
      <c r="BY280" s="46">
        <f t="shared" si="212"/>
        <v>97.209028962499985</v>
      </c>
      <c r="BZ280" s="46">
        <f t="shared" si="244"/>
        <v>112023.68497638499</v>
      </c>
      <c r="CA280" s="46">
        <f t="shared" si="244"/>
        <v>72013.438424003471</v>
      </c>
      <c r="CB280" s="46">
        <f t="shared" si="244"/>
        <v>97965.205424789398</v>
      </c>
      <c r="CC280" s="46">
        <f t="shared" si="244"/>
        <v>99553.521361385006</v>
      </c>
      <c r="CD280" s="46">
        <f t="shared" si="244"/>
        <v>112023.68497638499</v>
      </c>
    </row>
    <row r="281" spans="1:82" s="54" customFormat="1" ht="15" customHeight="1" x14ac:dyDescent="0.35">
      <c r="A281" s="39">
        <v>278</v>
      </c>
      <c r="B281" s="40" t="s">
        <v>125</v>
      </c>
      <c r="C281" s="40" t="s">
        <v>403</v>
      </c>
      <c r="D281" s="41">
        <v>243.9</v>
      </c>
      <c r="E281" s="41">
        <f t="shared" si="213"/>
        <v>1170.72</v>
      </c>
      <c r="F281" s="41">
        <v>63</v>
      </c>
      <c r="G281" s="42" t="s">
        <v>118</v>
      </c>
      <c r="H281" s="43">
        <v>6</v>
      </c>
      <c r="I281" s="44">
        <v>20.5</v>
      </c>
      <c r="J281" s="41">
        <f t="shared" si="214"/>
        <v>1033.2</v>
      </c>
      <c r="K281" s="42" t="s">
        <v>120</v>
      </c>
      <c r="L281" s="44">
        <v>258.3</v>
      </c>
      <c r="M281" s="44">
        <v>38.700000000000003</v>
      </c>
      <c r="N281" s="41">
        <v>256.09500000000003</v>
      </c>
      <c r="O281" s="45" t="s">
        <v>69</v>
      </c>
      <c r="P281" s="45" t="s">
        <v>120</v>
      </c>
      <c r="Q281" s="45" t="s">
        <v>122</v>
      </c>
      <c r="R281" s="45" t="s">
        <v>864</v>
      </c>
      <c r="S281" s="46">
        <f t="shared" si="215"/>
        <v>114814.58057779503</v>
      </c>
      <c r="T281" s="46">
        <f t="shared" si="198"/>
        <v>98.071768294549528</v>
      </c>
      <c r="U281" s="47">
        <f t="shared" si="216"/>
        <v>75318.109262041165</v>
      </c>
      <c r="V281" s="47">
        <f t="shared" si="199"/>
        <v>39496.471315753864</v>
      </c>
      <c r="W281" s="47">
        <f t="shared" si="217"/>
        <v>98617.777731152761</v>
      </c>
      <c r="X281" s="47">
        <f t="shared" si="200"/>
        <v>16196.802846642269</v>
      </c>
      <c r="Y281" s="48">
        <f t="shared" si="218"/>
        <v>103189.31342779502</v>
      </c>
      <c r="Z281" s="47">
        <f t="shared" si="201"/>
        <v>11625.267150000014</v>
      </c>
      <c r="AA281" s="48">
        <f t="shared" si="219"/>
        <v>114814.58057779503</v>
      </c>
      <c r="AB281" s="47">
        <f t="shared" si="202"/>
        <v>0</v>
      </c>
      <c r="AC281" s="47">
        <f t="shared" si="220"/>
        <v>67318.541312396148</v>
      </c>
      <c r="AD281" s="47">
        <f t="shared" si="221"/>
        <v>47496.039265398882</v>
      </c>
      <c r="AE281" s="47">
        <f t="shared" si="197"/>
        <v>40.56993923858726</v>
      </c>
      <c r="AF281" s="49">
        <f t="shared" si="222"/>
        <v>0.58632397534895886</v>
      </c>
      <c r="AG281" s="47">
        <f>IF(ISBLANK($D281),"",S281*_xlfn.XLOOKUP(Q281,DATA!$B$24:$B$25,DATA!$C$24:$C$25,"error",0,1)/1000)</f>
        <v>15.381311263411963</v>
      </c>
      <c r="AH281" s="47">
        <f>IF(ISBLANK($D281),"",V281*_xlfn.XLOOKUP(Q281,DATA!$B$24:$B$25,DATA!$C$24:$C$25,"error",0,1)/1000)</f>
        <v>5.2912053160565522</v>
      </c>
      <c r="AI281" s="47">
        <f>IF(ISBLANK($D281),"",X281*_xlfn.XLOOKUP(Q281,DATA!$B$24:$B$25,DATA!$C$24:$C$25,"error",0,1)/1000)</f>
        <v>2.1698295181901548</v>
      </c>
      <c r="AJ281" s="47">
        <f>IF(ISBLANK($D281),"",Z281*_xlfn.XLOOKUP(Q281,DATA!$B$24:$B$25,DATA!$C$24:$C$25,"error",0,1)/1000)</f>
        <v>1.5573967317967126</v>
      </c>
      <c r="AK281" s="47">
        <f>IF(ISBLANK($D281),"",AB281*_xlfn.XLOOKUP(Q281,DATA!$B$24:$B$25,DATA!$C$24:$C$25,"error",0,1)/1000)</f>
        <v>0</v>
      </c>
      <c r="AL281" s="47">
        <f t="shared" ref="AL281:AL298" si="245">SUM(AH281:AK281)</f>
        <v>9.0184315660434198</v>
      </c>
      <c r="AM281" s="47">
        <f t="shared" ref="AM281:AM298" si="246">IF(ISBLANK($D281),"",AG281-AL281)</f>
        <v>6.3628796973685429</v>
      </c>
      <c r="AN281" s="47">
        <f t="shared" si="223"/>
        <v>1.5590690065885673</v>
      </c>
      <c r="AO281" s="47">
        <f t="shared" si="224"/>
        <v>0.53632320902207142</v>
      </c>
      <c r="AP281" s="47">
        <f t="shared" si="225"/>
        <v>0.21993664216641429</v>
      </c>
      <c r="AQ281" s="47">
        <f t="shared" si="226"/>
        <v>0.15785968659787533</v>
      </c>
      <c r="AR281" s="47">
        <f t="shared" si="227"/>
        <v>0</v>
      </c>
      <c r="AS281" s="47">
        <f t="shared" si="228"/>
        <v>0.91411953778636112</v>
      </c>
      <c r="AT281" s="47">
        <f t="shared" si="229"/>
        <v>0.64494946880220616</v>
      </c>
      <c r="AU281" s="47">
        <f t="shared" si="230"/>
        <v>8.479220796499562E-2</v>
      </c>
      <c r="AV281" s="47">
        <f t="shared" si="231"/>
        <v>2.9168708301988752E-2</v>
      </c>
      <c r="AW281" s="47">
        <f t="shared" si="232"/>
        <v>1.1961570285143131E-2</v>
      </c>
      <c r="AX281" s="47">
        <f t="shared" si="233"/>
        <v>8.585425865520014E-3</v>
      </c>
      <c r="AY281" s="47">
        <f t="shared" si="234"/>
        <v>0</v>
      </c>
      <c r="AZ281" s="47">
        <f t="shared" si="235"/>
        <v>4.9715704452651895E-2</v>
      </c>
      <c r="BA281" s="47">
        <f t="shared" si="236"/>
        <v>3.5076503512343725E-2</v>
      </c>
      <c r="BB281" s="23">
        <f>IF(V281&gt;0,J281*DATA!$C$4,0)</f>
        <v>67158</v>
      </c>
      <c r="BC281" s="23">
        <f>IF(X281&gt;0,N281*_xlfn.XLOOKUP(Burgas!O281,DATA!$B$5:$B$6,DATA!$C$5:$C$6,"error",0,1),0)</f>
        <v>12292.560000000001</v>
      </c>
      <c r="BD281" s="23">
        <f>IF(Z281&gt;0,(L281-M281)*DATA!$C$7,"0,00 ")</f>
        <v>32940</v>
      </c>
      <c r="BE281" s="23">
        <f>IF(G281="basement",D281*DATA!$C$8,IF(G281="ground",0,"error"))</f>
        <v>0</v>
      </c>
      <c r="BF281" s="23">
        <f t="shared" si="237"/>
        <v>112390.56</v>
      </c>
      <c r="BG281" s="23">
        <v>1.48</v>
      </c>
      <c r="BH281" s="23">
        <v>2.587804878048781</v>
      </c>
      <c r="BI281" s="23">
        <f t="shared" si="238"/>
        <v>0.56999999999999995</v>
      </c>
      <c r="BJ281" s="23">
        <v>2.33</v>
      </c>
      <c r="BK281" s="23">
        <f t="shared" si="239"/>
        <v>0.21630769230769231</v>
      </c>
      <c r="BL281" s="23">
        <f t="shared" si="240"/>
        <v>0.23928112965340181</v>
      </c>
      <c r="BM281" s="5">
        <v>1.1000000000000001</v>
      </c>
      <c r="BN281" s="5">
        <f t="shared" si="241"/>
        <v>0.56999999999999995</v>
      </c>
      <c r="BO281" s="50"/>
      <c r="BP281" s="48">
        <f t="shared" si="205"/>
        <v>4999.95</v>
      </c>
      <c r="BQ281" s="51">
        <f t="shared" si="206"/>
        <v>6</v>
      </c>
      <c r="BR281" s="47">
        <f t="shared" si="242"/>
        <v>1599.9839999999999</v>
      </c>
      <c r="BS281" s="46">
        <f t="shared" si="207"/>
        <v>20.5</v>
      </c>
      <c r="BT281" s="46">
        <f t="shared" si="243"/>
        <v>3999.96</v>
      </c>
      <c r="BU281" s="46">
        <f t="shared" si="208"/>
        <v>99.630840487500024</v>
      </c>
      <c r="BV281" s="46">
        <f t="shared" si="209"/>
        <v>65.357609564423086</v>
      </c>
      <c r="BW281" s="46">
        <f t="shared" si="210"/>
        <v>85.575995948587945</v>
      </c>
      <c r="BX281" s="46">
        <f t="shared" si="211"/>
        <v>89.542965487500013</v>
      </c>
      <c r="BY281" s="46">
        <f t="shared" si="212"/>
        <v>99.630840487500024</v>
      </c>
      <c r="BZ281" s="46">
        <f t="shared" si="244"/>
        <v>114814.58057779503</v>
      </c>
      <c r="CA281" s="46">
        <f t="shared" si="244"/>
        <v>75318.109262041165</v>
      </c>
      <c r="CB281" s="46">
        <f t="shared" si="244"/>
        <v>98617.777731152761</v>
      </c>
      <c r="CC281" s="46">
        <f t="shared" si="244"/>
        <v>103189.31342779502</v>
      </c>
      <c r="CD281" s="46">
        <f t="shared" si="244"/>
        <v>114814.58057779503</v>
      </c>
    </row>
    <row r="282" spans="1:82" s="54" customFormat="1" ht="15" customHeight="1" x14ac:dyDescent="0.35">
      <c r="A282" s="39">
        <v>279</v>
      </c>
      <c r="B282" s="40" t="s">
        <v>125</v>
      </c>
      <c r="C282" s="40" t="s">
        <v>404</v>
      </c>
      <c r="D282" s="41">
        <v>107.1</v>
      </c>
      <c r="E282" s="41">
        <f t="shared" si="213"/>
        <v>428.40000000000003</v>
      </c>
      <c r="F282" s="41">
        <v>42.2</v>
      </c>
      <c r="G282" s="42" t="s">
        <v>118</v>
      </c>
      <c r="H282" s="43">
        <v>5</v>
      </c>
      <c r="I282" s="44">
        <v>17.5</v>
      </c>
      <c r="J282" s="41">
        <f t="shared" si="214"/>
        <v>590.79999999999995</v>
      </c>
      <c r="K282" s="42" t="s">
        <v>121</v>
      </c>
      <c r="L282" s="44">
        <v>147.69999999999999</v>
      </c>
      <c r="M282" s="44">
        <v>147.69999999999999</v>
      </c>
      <c r="N282" s="41">
        <v>112.455</v>
      </c>
      <c r="O282" s="45" t="s">
        <v>69</v>
      </c>
      <c r="P282" s="45" t="s">
        <v>121</v>
      </c>
      <c r="Q282" s="45" t="s">
        <v>122</v>
      </c>
      <c r="R282" s="45" t="s">
        <v>864</v>
      </c>
      <c r="S282" s="46">
        <f t="shared" si="215"/>
        <v>21668.011458030007</v>
      </c>
      <c r="T282" s="46">
        <f t="shared" si="198"/>
        <v>50.578924972058836</v>
      </c>
      <c r="U282" s="47">
        <f t="shared" si="216"/>
        <v>21668.011458030007</v>
      </c>
      <c r="V282" s="47">
        <f t="shared" si="199"/>
        <v>0</v>
      </c>
      <c r="W282" s="47">
        <f t="shared" si="217"/>
        <v>21329.693471226576</v>
      </c>
      <c r="X282" s="47">
        <f t="shared" si="200"/>
        <v>338.31798680343127</v>
      </c>
      <c r="Y282" s="48">
        <f t="shared" si="218"/>
        <v>21668.011458030007</v>
      </c>
      <c r="Z282" s="47">
        <f t="shared" si="201"/>
        <v>0</v>
      </c>
      <c r="AA282" s="48">
        <f t="shared" si="219"/>
        <v>21668.011458030007</v>
      </c>
      <c r="AB282" s="47">
        <f t="shared" si="202"/>
        <v>0</v>
      </c>
      <c r="AC282" s="47">
        <f t="shared" si="220"/>
        <v>338.31798680343127</v>
      </c>
      <c r="AD282" s="47">
        <f t="shared" si="221"/>
        <v>21329.693471226576</v>
      </c>
      <c r="AE282" s="47">
        <f t="shared" si="197"/>
        <v>49.78920044637389</v>
      </c>
      <c r="AF282" s="49">
        <f t="shared" si="222"/>
        <v>1.5613707213453232E-2</v>
      </c>
      <c r="AG282" s="47">
        <f>IF(ISBLANK($D282),"",S282*_xlfn.XLOOKUP(Q282,DATA!$B$24:$B$25,DATA!$C$24:$C$25,"error",0,1)/1000)</f>
        <v>2.9027883655361517</v>
      </c>
      <c r="AH282" s="47">
        <f>IF(ISBLANK($D282),"",V282*_xlfn.XLOOKUP(Q282,DATA!$B$24:$B$25,DATA!$C$24:$C$25,"error",0,1)/1000)</f>
        <v>0</v>
      </c>
      <c r="AI282" s="47">
        <f>IF(ISBLANK($D282),"",X282*_xlfn.XLOOKUP(Q282,DATA!$B$24:$B$25,DATA!$C$24:$C$25,"error",0,1)/1000)</f>
        <v>4.5323287642100044E-2</v>
      </c>
      <c r="AJ282" s="47">
        <f>IF(ISBLANK($D282),"",Z282*_xlfn.XLOOKUP(Q282,DATA!$B$24:$B$25,DATA!$C$24:$C$25,"error",0,1)/1000)</f>
        <v>0</v>
      </c>
      <c r="AK282" s="47">
        <f>IF(ISBLANK($D282),"",AB282*_xlfn.XLOOKUP(Q282,DATA!$B$24:$B$25,DATA!$C$24:$C$25,"error",0,1)/1000)</f>
        <v>0</v>
      </c>
      <c r="AL282" s="47">
        <f t="shared" si="245"/>
        <v>4.5323287642100044E-2</v>
      </c>
      <c r="AM282" s="47">
        <f t="shared" si="246"/>
        <v>2.8574650778940516</v>
      </c>
      <c r="AN282" s="47">
        <f t="shared" si="223"/>
        <v>0.29423027048146455</v>
      </c>
      <c r="AO282" s="47">
        <f t="shared" si="224"/>
        <v>0</v>
      </c>
      <c r="AP282" s="47">
        <f t="shared" si="225"/>
        <v>4.5940252966327503E-3</v>
      </c>
      <c r="AQ282" s="47">
        <f t="shared" si="226"/>
        <v>0</v>
      </c>
      <c r="AR282" s="47">
        <f t="shared" si="227"/>
        <v>0</v>
      </c>
      <c r="AS282" s="47">
        <f t="shared" si="228"/>
        <v>4.5940252966327503E-3</v>
      </c>
      <c r="AT282" s="47">
        <f t="shared" si="229"/>
        <v>0.28963624518483178</v>
      </c>
      <c r="AU282" s="47">
        <f t="shared" si="230"/>
        <v>1.6002136004775996E-2</v>
      </c>
      <c r="AV282" s="47">
        <f t="shared" si="231"/>
        <v>0</v>
      </c>
      <c r="AW282" s="47">
        <f t="shared" si="232"/>
        <v>2.4985266636843131E-4</v>
      </c>
      <c r="AX282" s="47">
        <f t="shared" si="233"/>
        <v>0</v>
      </c>
      <c r="AY282" s="47">
        <f t="shared" si="234"/>
        <v>0</v>
      </c>
      <c r="AZ282" s="47">
        <f t="shared" si="235"/>
        <v>2.4985266636843131E-4</v>
      </c>
      <c r="BA282" s="47">
        <f t="shared" si="236"/>
        <v>1.5752283338407565E-2</v>
      </c>
      <c r="BB282" s="23">
        <f>IF(V282&gt;0,J282*DATA!$C$4,0)</f>
        <v>0</v>
      </c>
      <c r="BC282" s="23">
        <f>IF(X282&gt;0,N282*_xlfn.XLOOKUP(Burgas!O282,DATA!$B$5:$B$6,DATA!$C$5:$C$6,"error",0,1),0)</f>
        <v>5397.84</v>
      </c>
      <c r="BD282" s="23" t="str">
        <f>IF(Z282&gt;0,(L282-M282)*DATA!$C$7,"0,00 ")</f>
        <v xml:space="preserve">0,00 </v>
      </c>
      <c r="BE282" s="23">
        <f>IF(G282="basement",D282*DATA!$C$8,IF(G282="ground",0,"error"))</f>
        <v>0</v>
      </c>
      <c r="BF282" s="23">
        <f t="shared" si="237"/>
        <v>5397.84</v>
      </c>
      <c r="BG282" s="23">
        <v>0.25</v>
      </c>
      <c r="BH282" s="23">
        <v>1.1000000000000001</v>
      </c>
      <c r="BI282" s="23">
        <f t="shared" si="238"/>
        <v>0.56999999999999995</v>
      </c>
      <c r="BJ282" s="23">
        <v>0.22</v>
      </c>
      <c r="BK282" s="23">
        <f t="shared" si="239"/>
        <v>0.25</v>
      </c>
      <c r="BL282" s="23">
        <f t="shared" si="240"/>
        <v>0.12054794520547943</v>
      </c>
      <c r="BM282" s="5">
        <v>1.1000000000000001</v>
      </c>
      <c r="BN282" s="5">
        <f t="shared" si="241"/>
        <v>0.56999999999999995</v>
      </c>
      <c r="BO282" s="50"/>
      <c r="BP282" s="48">
        <f t="shared" si="205"/>
        <v>1874.25</v>
      </c>
      <c r="BQ282" s="51">
        <f t="shared" si="206"/>
        <v>5</v>
      </c>
      <c r="BR282" s="47">
        <f t="shared" si="242"/>
        <v>599.76</v>
      </c>
      <c r="BS282" s="46">
        <f t="shared" si="207"/>
        <v>17.5</v>
      </c>
      <c r="BT282" s="46">
        <f t="shared" si="243"/>
        <v>1499.4</v>
      </c>
      <c r="BU282" s="46">
        <f t="shared" si="208"/>
        <v>18.802509075000003</v>
      </c>
      <c r="BV282" s="46">
        <f t="shared" si="209"/>
        <v>18.802509075000003</v>
      </c>
      <c r="BW282" s="46">
        <f t="shared" si="210"/>
        <v>18.508932203424656</v>
      </c>
      <c r="BX282" s="46">
        <f t="shared" si="211"/>
        <v>18.802509075000003</v>
      </c>
      <c r="BY282" s="46">
        <f t="shared" si="212"/>
        <v>18.802509075000003</v>
      </c>
      <c r="BZ282" s="46">
        <f t="shared" si="244"/>
        <v>21668.011458030007</v>
      </c>
      <c r="CA282" s="46">
        <f t="shared" si="244"/>
        <v>21668.011458030007</v>
      </c>
      <c r="CB282" s="46">
        <f t="shared" si="244"/>
        <v>21329.693471226576</v>
      </c>
      <c r="CC282" s="46">
        <f t="shared" si="244"/>
        <v>21668.011458030007</v>
      </c>
      <c r="CD282" s="46">
        <f t="shared" si="244"/>
        <v>21668.011458030007</v>
      </c>
    </row>
    <row r="283" spans="1:82" s="54" customFormat="1" ht="15" customHeight="1" x14ac:dyDescent="0.35">
      <c r="A283" s="39">
        <v>280</v>
      </c>
      <c r="B283" s="40" t="s">
        <v>125</v>
      </c>
      <c r="C283" s="40" t="s">
        <v>405</v>
      </c>
      <c r="D283" s="41">
        <v>265.89999999999998</v>
      </c>
      <c r="E283" s="41">
        <f t="shared" si="213"/>
        <v>1489.04</v>
      </c>
      <c r="F283" s="41">
        <v>66.400000000000006</v>
      </c>
      <c r="G283" s="42" t="s">
        <v>118</v>
      </c>
      <c r="H283" s="43">
        <v>7</v>
      </c>
      <c r="I283" s="44">
        <v>22.25</v>
      </c>
      <c r="J283" s="41">
        <f t="shared" si="214"/>
        <v>1181.92</v>
      </c>
      <c r="K283" s="42" t="s">
        <v>120</v>
      </c>
      <c r="L283" s="44">
        <v>295.48</v>
      </c>
      <c r="M283" s="44">
        <v>29.5</v>
      </c>
      <c r="N283" s="41">
        <v>279.19499999999999</v>
      </c>
      <c r="O283" s="45" t="s">
        <v>69</v>
      </c>
      <c r="P283" s="45" t="s">
        <v>120</v>
      </c>
      <c r="Q283" s="45" t="s">
        <v>122</v>
      </c>
      <c r="R283" s="45" t="s">
        <v>864</v>
      </c>
      <c r="S283" s="46">
        <f t="shared" si="215"/>
        <v>132077.90768399503</v>
      </c>
      <c r="T283" s="46">
        <f t="shared" si="198"/>
        <v>88.700040082197276</v>
      </c>
      <c r="U283" s="47">
        <f t="shared" si="216"/>
        <v>86896.268720081149</v>
      </c>
      <c r="V283" s="47">
        <f t="shared" si="199"/>
        <v>45181.63896391388</v>
      </c>
      <c r="W283" s="47">
        <f t="shared" si="217"/>
        <v>114420.13861092337</v>
      </c>
      <c r="X283" s="47">
        <f t="shared" si="200"/>
        <v>17657.769073071657</v>
      </c>
      <c r="Y283" s="48">
        <f t="shared" si="218"/>
        <v>117997.358701495</v>
      </c>
      <c r="Z283" s="47">
        <f t="shared" si="201"/>
        <v>14080.548982500026</v>
      </c>
      <c r="AA283" s="48">
        <f t="shared" si="219"/>
        <v>132077.90768399503</v>
      </c>
      <c r="AB283" s="47">
        <f t="shared" si="202"/>
        <v>0</v>
      </c>
      <c r="AC283" s="47">
        <f t="shared" si="220"/>
        <v>76919.957019485562</v>
      </c>
      <c r="AD283" s="47">
        <f t="shared" si="221"/>
        <v>55157.950664509466</v>
      </c>
      <c r="AE283" s="47">
        <f t="shared" si="197"/>
        <v>37.042625224647736</v>
      </c>
      <c r="AF283" s="49">
        <f t="shared" si="222"/>
        <v>0.58238321887655542</v>
      </c>
      <c r="AG283" s="47">
        <f>IF(ISBLANK($D283),"",S283*_xlfn.XLOOKUP(Q283,DATA!$B$24:$B$25,DATA!$C$24:$C$25,"error",0,1)/1000)</f>
        <v>17.694019338695501</v>
      </c>
      <c r="AH283" s="47">
        <f>IF(ISBLANK($D283),"",V283*_xlfn.XLOOKUP(Q283,DATA!$B$24:$B$25,DATA!$C$24:$C$25,"error",0,1)/1000)</f>
        <v>6.0528275136987633</v>
      </c>
      <c r="AI283" s="47">
        <f>IF(ISBLANK($D283),"",X283*_xlfn.XLOOKUP(Q283,DATA!$B$24:$B$25,DATA!$C$24:$C$25,"error",0,1)/1000)</f>
        <v>2.365550097936703</v>
      </c>
      <c r="AJ283" s="47">
        <f>IF(ISBLANK($D283),"",Z283*_xlfn.XLOOKUP(Q283,DATA!$B$24:$B$25,DATA!$C$24:$C$25,"error",0,1)/1000)</f>
        <v>1.8863223256980413</v>
      </c>
      <c r="AK283" s="47">
        <f>IF(ISBLANK($D283),"",AB283*_xlfn.XLOOKUP(Q283,DATA!$B$24:$B$25,DATA!$C$24:$C$25,"error",0,1)/1000)</f>
        <v>0</v>
      </c>
      <c r="AL283" s="47">
        <f t="shared" si="245"/>
        <v>10.304699937333508</v>
      </c>
      <c r="AM283" s="47">
        <f t="shared" si="246"/>
        <v>7.3893194013619929</v>
      </c>
      <c r="AN283" s="47">
        <f t="shared" si="223"/>
        <v>1.7934879985530949</v>
      </c>
      <c r="AO283" s="47">
        <f t="shared" si="224"/>
        <v>0.61352219048332057</v>
      </c>
      <c r="AP283" s="47">
        <f t="shared" si="225"/>
        <v>0.23977512567465978</v>
      </c>
      <c r="AQ283" s="47">
        <f t="shared" si="226"/>
        <v>0.19119999745584204</v>
      </c>
      <c r="AR283" s="47">
        <f t="shared" si="227"/>
        <v>0</v>
      </c>
      <c r="AS283" s="47">
        <f t="shared" si="228"/>
        <v>1.0444973136138225</v>
      </c>
      <c r="AT283" s="47">
        <f t="shared" si="229"/>
        <v>0.74899068493927246</v>
      </c>
      <c r="AU283" s="47">
        <f t="shared" si="230"/>
        <v>9.7541421651882995E-2</v>
      </c>
      <c r="AV283" s="47">
        <f t="shared" si="231"/>
        <v>3.336728582683561E-2</v>
      </c>
      <c r="AW283" s="47">
        <f t="shared" si="232"/>
        <v>1.3040514714307325E-2</v>
      </c>
      <c r="AX283" s="47">
        <f t="shared" si="233"/>
        <v>1.0398686574276023E-2</v>
      </c>
      <c r="AY283" s="47">
        <f t="shared" si="234"/>
        <v>0</v>
      </c>
      <c r="AZ283" s="47">
        <f t="shared" si="235"/>
        <v>5.6806487115418962E-2</v>
      </c>
      <c r="BA283" s="47">
        <f t="shared" si="236"/>
        <v>4.0734934536464033E-2</v>
      </c>
      <c r="BB283" s="23">
        <f>IF(V283&gt;0,J283*DATA!$C$4,0)</f>
        <v>76824.800000000003</v>
      </c>
      <c r="BC283" s="23">
        <f>IF(X283&gt;0,N283*_xlfn.XLOOKUP(Burgas!O283,DATA!$B$5:$B$6,DATA!$C$5:$C$6,"error",0,1),0)</f>
        <v>13401.36</v>
      </c>
      <c r="BD283" s="23">
        <f>IF(Z283&gt;0,(L283-M283)*DATA!$C$7,"0,00 ")</f>
        <v>39897</v>
      </c>
      <c r="BE283" s="23">
        <f>IF(G283="basement",D283*DATA!$C$8,IF(G283="ground",0,"error"))</f>
        <v>0</v>
      </c>
      <c r="BF283" s="23">
        <f t="shared" si="237"/>
        <v>130123.16</v>
      </c>
      <c r="BG283" s="23">
        <v>1.48</v>
      </c>
      <c r="BH283" s="23">
        <v>2.6752842832002171</v>
      </c>
      <c r="BI283" s="23">
        <f t="shared" si="238"/>
        <v>0.56999999999999995</v>
      </c>
      <c r="BJ283" s="23">
        <v>2.33</v>
      </c>
      <c r="BK283" s="23">
        <f t="shared" si="239"/>
        <v>0.21630769230769231</v>
      </c>
      <c r="BL283" s="23">
        <f t="shared" si="240"/>
        <v>0.23928112965340181</v>
      </c>
      <c r="BM283" s="5">
        <v>1.1000000000000001</v>
      </c>
      <c r="BN283" s="5">
        <f t="shared" si="241"/>
        <v>0.56999999999999995</v>
      </c>
      <c r="BO283" s="50"/>
      <c r="BP283" s="48">
        <f t="shared" si="205"/>
        <v>5916.2749999999996</v>
      </c>
      <c r="BQ283" s="51">
        <f t="shared" si="206"/>
        <v>7</v>
      </c>
      <c r="BR283" s="47">
        <f t="shared" si="242"/>
        <v>1893.2079999999999</v>
      </c>
      <c r="BS283" s="46">
        <f t="shared" si="207"/>
        <v>22.25</v>
      </c>
      <c r="BT283" s="46">
        <f t="shared" si="243"/>
        <v>4733.0199999999995</v>
      </c>
      <c r="BU283" s="46">
        <f t="shared" si="208"/>
        <v>114.61116598750002</v>
      </c>
      <c r="BV283" s="46">
        <f t="shared" si="209"/>
        <v>75.404606664423071</v>
      </c>
      <c r="BW283" s="46">
        <f t="shared" si="210"/>
        <v>99.288561793581536</v>
      </c>
      <c r="BX283" s="46">
        <f t="shared" si="211"/>
        <v>102.3927097375</v>
      </c>
      <c r="BY283" s="46">
        <f t="shared" si="212"/>
        <v>114.61116598750002</v>
      </c>
      <c r="BZ283" s="46">
        <f t="shared" si="244"/>
        <v>132077.90768399503</v>
      </c>
      <c r="CA283" s="46">
        <f t="shared" si="244"/>
        <v>86896.268720081149</v>
      </c>
      <c r="CB283" s="46">
        <f t="shared" si="244"/>
        <v>114420.13861092337</v>
      </c>
      <c r="CC283" s="46">
        <f t="shared" si="244"/>
        <v>117997.358701495</v>
      </c>
      <c r="CD283" s="46">
        <f t="shared" si="244"/>
        <v>132077.90768399503</v>
      </c>
    </row>
    <row r="284" spans="1:82" s="54" customFormat="1" ht="15" customHeight="1" x14ac:dyDescent="0.35">
      <c r="A284" s="39">
        <v>281</v>
      </c>
      <c r="B284" s="40" t="s">
        <v>125</v>
      </c>
      <c r="C284" s="40" t="s">
        <v>406</v>
      </c>
      <c r="D284" s="41">
        <v>244.9</v>
      </c>
      <c r="E284" s="41">
        <f t="shared" si="213"/>
        <v>979.60000000000014</v>
      </c>
      <c r="F284" s="41">
        <v>62.6</v>
      </c>
      <c r="G284" s="42" t="s">
        <v>118</v>
      </c>
      <c r="H284" s="43">
        <v>5</v>
      </c>
      <c r="I284" s="44">
        <v>17.5</v>
      </c>
      <c r="J284" s="41">
        <f t="shared" si="214"/>
        <v>876.4</v>
      </c>
      <c r="K284" s="42" t="s">
        <v>121</v>
      </c>
      <c r="L284" s="44">
        <v>219.1</v>
      </c>
      <c r="M284" s="44">
        <v>219.1</v>
      </c>
      <c r="N284" s="41">
        <v>257.14500000000004</v>
      </c>
      <c r="O284" s="45" t="s">
        <v>69</v>
      </c>
      <c r="P284" s="45" t="s">
        <v>121</v>
      </c>
      <c r="Q284" s="45" t="s">
        <v>122</v>
      </c>
      <c r="R284" s="45" t="s">
        <v>864</v>
      </c>
      <c r="S284" s="46">
        <f t="shared" si="215"/>
        <v>42010.517195570006</v>
      </c>
      <c r="T284" s="46">
        <f t="shared" si="198"/>
        <v>42.885378925653328</v>
      </c>
      <c r="U284" s="47">
        <f t="shared" si="216"/>
        <v>42010.517195570006</v>
      </c>
      <c r="V284" s="47">
        <f t="shared" si="199"/>
        <v>0</v>
      </c>
      <c r="W284" s="47">
        <f t="shared" si="217"/>
        <v>41236.903050209046</v>
      </c>
      <c r="X284" s="47">
        <f t="shared" si="200"/>
        <v>773.61414536095981</v>
      </c>
      <c r="Y284" s="48">
        <f t="shared" si="218"/>
        <v>42010.517195570006</v>
      </c>
      <c r="Z284" s="47">
        <f t="shared" si="201"/>
        <v>0</v>
      </c>
      <c r="AA284" s="48">
        <f t="shared" si="219"/>
        <v>42010.517195570006</v>
      </c>
      <c r="AB284" s="47">
        <f t="shared" si="202"/>
        <v>0</v>
      </c>
      <c r="AC284" s="47">
        <f t="shared" si="220"/>
        <v>773.61414536095981</v>
      </c>
      <c r="AD284" s="47">
        <f t="shared" si="221"/>
        <v>41236.903050209046</v>
      </c>
      <c r="AE284" s="47">
        <f t="shared" si="197"/>
        <v>42.095654399968396</v>
      </c>
      <c r="AF284" s="49">
        <f t="shared" si="222"/>
        <v>1.8414773180715271E-2</v>
      </c>
      <c r="AG284" s="47">
        <f>IF(ISBLANK($D284),"",S284*_xlfn.XLOOKUP(Q284,DATA!$B$24:$B$25,DATA!$C$24:$C$25,"error",0,1)/1000)</f>
        <v>5.628003325624241</v>
      </c>
      <c r="AH284" s="47">
        <f>IF(ISBLANK($D284),"",V284*_xlfn.XLOOKUP(Q284,DATA!$B$24:$B$25,DATA!$C$24:$C$25,"error",0,1)/1000)</f>
        <v>0</v>
      </c>
      <c r="AI284" s="47">
        <f>IF(ISBLANK($D284),"",X284*_xlfn.XLOOKUP(Q284,DATA!$B$24:$B$25,DATA!$C$24:$C$25,"error",0,1)/1000)</f>
        <v>0.10363840470168158</v>
      </c>
      <c r="AJ284" s="47">
        <f>IF(ISBLANK($D284),"",Z284*_xlfn.XLOOKUP(Q284,DATA!$B$24:$B$25,DATA!$C$24:$C$25,"error",0,1)/1000)</f>
        <v>0</v>
      </c>
      <c r="AK284" s="47">
        <f>IF(ISBLANK($D284),"",AB284*_xlfn.XLOOKUP(Q284,DATA!$B$24:$B$25,DATA!$C$24:$C$25,"error",0,1)/1000)</f>
        <v>0</v>
      </c>
      <c r="AL284" s="47">
        <f t="shared" si="245"/>
        <v>0.10363840470168158</v>
      </c>
      <c r="AM284" s="47">
        <f t="shared" si="246"/>
        <v>5.5243649209225598</v>
      </c>
      <c r="AN284" s="47">
        <f t="shared" si="223"/>
        <v>0.57046147780847567</v>
      </c>
      <c r="AO284" s="47">
        <f t="shared" si="224"/>
        <v>0</v>
      </c>
      <c r="AP284" s="47">
        <f t="shared" si="225"/>
        <v>1.0504918722178711E-2</v>
      </c>
      <c r="AQ284" s="47">
        <f t="shared" si="226"/>
        <v>0</v>
      </c>
      <c r="AR284" s="47">
        <f t="shared" si="227"/>
        <v>0</v>
      </c>
      <c r="AS284" s="47">
        <f t="shared" si="228"/>
        <v>1.0504918722178711E-2</v>
      </c>
      <c r="AT284" s="47">
        <f t="shared" si="229"/>
        <v>0.55995655908629693</v>
      </c>
      <c r="AU284" s="47">
        <f t="shared" si="230"/>
        <v>3.1025367099174112E-2</v>
      </c>
      <c r="AV284" s="47">
        <f t="shared" si="231"/>
        <v>0</v>
      </c>
      <c r="AW284" s="47">
        <f t="shared" si="232"/>
        <v>5.7132509797971714E-4</v>
      </c>
      <c r="AX284" s="47">
        <f t="shared" si="233"/>
        <v>0</v>
      </c>
      <c r="AY284" s="47">
        <f t="shared" si="234"/>
        <v>0</v>
      </c>
      <c r="AZ284" s="47">
        <f t="shared" si="235"/>
        <v>5.7132509797971714E-4</v>
      </c>
      <c r="BA284" s="47">
        <f t="shared" si="236"/>
        <v>3.0454042001194396E-2</v>
      </c>
      <c r="BB284" s="23">
        <f>IF(V284&gt;0,J284*DATA!$C$4,0)</f>
        <v>0</v>
      </c>
      <c r="BC284" s="23">
        <f>IF(X284&gt;0,N284*_xlfn.XLOOKUP(Burgas!O284,DATA!$B$5:$B$6,DATA!$C$5:$C$6,"error",0,1),0)</f>
        <v>12342.960000000003</v>
      </c>
      <c r="BD284" s="23" t="str">
        <f>IF(Z284&gt;0,(L284-M284)*DATA!$C$7,"0,00 ")</f>
        <v xml:space="preserve">0,00 </v>
      </c>
      <c r="BE284" s="23">
        <f>IF(G284="basement",D284*DATA!$C$8,IF(G284="ground",0,"error"))</f>
        <v>0</v>
      </c>
      <c r="BF284" s="23">
        <f t="shared" si="237"/>
        <v>12342.960000000003</v>
      </c>
      <c r="BG284" s="23">
        <v>0.25</v>
      </c>
      <c r="BH284" s="23">
        <v>1.1000000000000001</v>
      </c>
      <c r="BI284" s="23">
        <f t="shared" si="238"/>
        <v>0.56999999999999995</v>
      </c>
      <c r="BJ284" s="23">
        <v>0.22</v>
      </c>
      <c r="BK284" s="23">
        <f t="shared" si="239"/>
        <v>0.25</v>
      </c>
      <c r="BL284" s="23">
        <f t="shared" si="240"/>
        <v>0.12054794520547943</v>
      </c>
      <c r="BM284" s="5">
        <v>1.1000000000000001</v>
      </c>
      <c r="BN284" s="5">
        <f t="shared" si="241"/>
        <v>0.56999999999999995</v>
      </c>
      <c r="BO284" s="50"/>
      <c r="BP284" s="48">
        <f t="shared" si="205"/>
        <v>4285.75</v>
      </c>
      <c r="BQ284" s="51">
        <f t="shared" si="206"/>
        <v>5</v>
      </c>
      <c r="BR284" s="47">
        <f t="shared" si="242"/>
        <v>1371.44</v>
      </c>
      <c r="BS284" s="46">
        <f t="shared" si="207"/>
        <v>17.5</v>
      </c>
      <c r="BT284" s="46">
        <f t="shared" si="243"/>
        <v>3428.6000000000004</v>
      </c>
      <c r="BU284" s="46">
        <f t="shared" si="208"/>
        <v>36.454804925000005</v>
      </c>
      <c r="BV284" s="46">
        <f t="shared" si="209"/>
        <v>36.454804925000005</v>
      </c>
      <c r="BW284" s="46">
        <f t="shared" si="210"/>
        <v>35.783497960958904</v>
      </c>
      <c r="BX284" s="46">
        <f t="shared" si="211"/>
        <v>36.454804925000005</v>
      </c>
      <c r="BY284" s="46">
        <f t="shared" si="212"/>
        <v>36.454804925000005</v>
      </c>
      <c r="BZ284" s="46">
        <f t="shared" si="244"/>
        <v>42010.517195570006</v>
      </c>
      <c r="CA284" s="46">
        <f t="shared" si="244"/>
        <v>42010.517195570006</v>
      </c>
      <c r="CB284" s="46">
        <f t="shared" si="244"/>
        <v>41236.903050209046</v>
      </c>
      <c r="CC284" s="46">
        <f t="shared" si="244"/>
        <v>42010.517195570006</v>
      </c>
      <c r="CD284" s="46">
        <f t="shared" si="244"/>
        <v>42010.517195570006</v>
      </c>
    </row>
    <row r="285" spans="1:82" s="54" customFormat="1" ht="15" customHeight="1" x14ac:dyDescent="0.35">
      <c r="A285" s="39">
        <v>282</v>
      </c>
      <c r="B285" s="40" t="s">
        <v>125</v>
      </c>
      <c r="C285" s="40" t="s">
        <v>407</v>
      </c>
      <c r="D285" s="41">
        <v>452.1</v>
      </c>
      <c r="E285" s="41">
        <f t="shared" si="213"/>
        <v>1808.4000000000003</v>
      </c>
      <c r="F285" s="41">
        <v>86</v>
      </c>
      <c r="G285" s="42" t="s">
        <v>118</v>
      </c>
      <c r="H285" s="43">
        <v>5</v>
      </c>
      <c r="I285" s="44">
        <v>17.5</v>
      </c>
      <c r="J285" s="41">
        <f t="shared" si="214"/>
        <v>1204</v>
      </c>
      <c r="K285" s="42" t="s">
        <v>121</v>
      </c>
      <c r="L285" s="44">
        <v>301</v>
      </c>
      <c r="M285" s="44">
        <v>301</v>
      </c>
      <c r="N285" s="41">
        <v>474.70500000000004</v>
      </c>
      <c r="O285" s="45" t="s">
        <v>69</v>
      </c>
      <c r="P285" s="45" t="s">
        <v>121</v>
      </c>
      <c r="Q285" s="45" t="s">
        <v>122</v>
      </c>
      <c r="R285" s="45" t="s">
        <v>864</v>
      </c>
      <c r="S285" s="46">
        <f t="shared" si="215"/>
        <v>70980.773281530011</v>
      </c>
      <c r="T285" s="46">
        <f t="shared" si="198"/>
        <v>39.250593497859988</v>
      </c>
      <c r="U285" s="47">
        <f t="shared" si="216"/>
        <v>70980.773281530011</v>
      </c>
      <c r="V285" s="47">
        <f t="shared" si="199"/>
        <v>0</v>
      </c>
      <c r="W285" s="47">
        <f t="shared" si="217"/>
        <v>69552.635449281384</v>
      </c>
      <c r="X285" s="47">
        <f t="shared" si="200"/>
        <v>1428.1378322486271</v>
      </c>
      <c r="Y285" s="48">
        <f t="shared" si="218"/>
        <v>70980.773281530011</v>
      </c>
      <c r="Z285" s="47">
        <f t="shared" si="201"/>
        <v>0</v>
      </c>
      <c r="AA285" s="48">
        <f t="shared" si="219"/>
        <v>70980.773281530011</v>
      </c>
      <c r="AB285" s="47">
        <f t="shared" si="202"/>
        <v>0</v>
      </c>
      <c r="AC285" s="47">
        <f t="shared" si="220"/>
        <v>1428.1378322486271</v>
      </c>
      <c r="AD285" s="47">
        <f t="shared" si="221"/>
        <v>69552.635449281384</v>
      </c>
      <c r="AE285" s="47">
        <f t="shared" si="197"/>
        <v>38.460868972175057</v>
      </c>
      <c r="AF285" s="49">
        <f t="shared" si="222"/>
        <v>2.0120065846341628E-2</v>
      </c>
      <c r="AG285" s="47">
        <f>IF(ISBLANK($D285),"",S285*_xlfn.XLOOKUP(Q285,DATA!$B$24:$B$25,DATA!$C$24:$C$25,"error",0,1)/1000)</f>
        <v>9.5090480848913774</v>
      </c>
      <c r="AH285" s="47">
        <f>IF(ISBLANK($D285),"",V285*_xlfn.XLOOKUP(Q285,DATA!$B$24:$B$25,DATA!$C$24:$C$25,"error",0,1)/1000)</f>
        <v>0</v>
      </c>
      <c r="AI285" s="47">
        <f>IF(ISBLANK($D285),"",X285*_xlfn.XLOOKUP(Q285,DATA!$B$24:$B$25,DATA!$C$24:$C$25,"error",0,1)/1000)</f>
        <v>0.19132267360404281</v>
      </c>
      <c r="AJ285" s="47">
        <f>IF(ISBLANK($D285),"",Z285*_xlfn.XLOOKUP(Q285,DATA!$B$24:$B$25,DATA!$C$24:$C$25,"error",0,1)/1000)</f>
        <v>0</v>
      </c>
      <c r="AK285" s="47">
        <f>IF(ISBLANK($D285),"",AB285*_xlfn.XLOOKUP(Q285,DATA!$B$24:$B$25,DATA!$C$24:$C$25,"error",0,1)/1000)</f>
        <v>0</v>
      </c>
      <c r="AL285" s="47">
        <f t="shared" si="245"/>
        <v>0.19132267360404281</v>
      </c>
      <c r="AM285" s="47">
        <f t="shared" si="246"/>
        <v>9.3177254112873342</v>
      </c>
      <c r="AN285" s="47">
        <f t="shared" si="223"/>
        <v>0.96384904364947499</v>
      </c>
      <c r="AO285" s="47">
        <f t="shared" si="224"/>
        <v>0</v>
      </c>
      <c r="AP285" s="47">
        <f t="shared" si="225"/>
        <v>1.93927062241608E-2</v>
      </c>
      <c r="AQ285" s="47">
        <f t="shared" si="226"/>
        <v>0</v>
      </c>
      <c r="AR285" s="47">
        <f t="shared" si="227"/>
        <v>0</v>
      </c>
      <c r="AS285" s="47">
        <f t="shared" si="228"/>
        <v>1.93927062241608E-2</v>
      </c>
      <c r="AT285" s="47">
        <f t="shared" si="229"/>
        <v>0.94445633742531421</v>
      </c>
      <c r="AU285" s="47">
        <f t="shared" si="230"/>
        <v>5.2420315079456811E-2</v>
      </c>
      <c r="AV285" s="47">
        <f t="shared" si="231"/>
        <v>0</v>
      </c>
      <c r="AW285" s="47">
        <f t="shared" si="232"/>
        <v>1.0547001910846435E-3</v>
      </c>
      <c r="AX285" s="47">
        <f t="shared" si="233"/>
        <v>0</v>
      </c>
      <c r="AY285" s="47">
        <f t="shared" si="234"/>
        <v>0</v>
      </c>
      <c r="AZ285" s="47">
        <f t="shared" si="235"/>
        <v>1.0547001910846435E-3</v>
      </c>
      <c r="BA285" s="47">
        <f t="shared" si="236"/>
        <v>5.1365614888372164E-2</v>
      </c>
      <c r="BB285" s="23">
        <f>IF(V285&gt;0,J285*DATA!$C$4,0)</f>
        <v>0</v>
      </c>
      <c r="BC285" s="23">
        <f>IF(X285&gt;0,N285*_xlfn.XLOOKUP(Burgas!O285,DATA!$B$5:$B$6,DATA!$C$5:$C$6,"error",0,1),0)</f>
        <v>22785.840000000004</v>
      </c>
      <c r="BD285" s="23" t="str">
        <f>IF(Z285&gt;0,(L285-M285)*DATA!$C$7,"0,00 ")</f>
        <v xml:space="preserve">0,00 </v>
      </c>
      <c r="BE285" s="23">
        <f>IF(G285="basement",D285*DATA!$C$8,IF(G285="ground",0,"error"))</f>
        <v>0</v>
      </c>
      <c r="BF285" s="23">
        <f t="shared" si="237"/>
        <v>22785.840000000004</v>
      </c>
      <c r="BG285" s="23">
        <v>0.25</v>
      </c>
      <c r="BH285" s="23">
        <v>1.1000000000000001</v>
      </c>
      <c r="BI285" s="23">
        <f t="shared" si="238"/>
        <v>0.56999999999999995</v>
      </c>
      <c r="BJ285" s="23">
        <v>0.22</v>
      </c>
      <c r="BK285" s="23">
        <f t="shared" si="239"/>
        <v>0.25</v>
      </c>
      <c r="BL285" s="23">
        <f t="shared" si="240"/>
        <v>0.12054794520547943</v>
      </c>
      <c r="BM285" s="5">
        <v>1.1000000000000001</v>
      </c>
      <c r="BN285" s="5">
        <f t="shared" si="241"/>
        <v>0.56999999999999995</v>
      </c>
      <c r="BO285" s="50"/>
      <c r="BP285" s="48">
        <f t="shared" si="205"/>
        <v>7911.75</v>
      </c>
      <c r="BQ285" s="51">
        <f t="shared" si="206"/>
        <v>5</v>
      </c>
      <c r="BR285" s="47">
        <f t="shared" si="242"/>
        <v>2531.7600000000002</v>
      </c>
      <c r="BS285" s="46">
        <f t="shared" si="207"/>
        <v>17.5</v>
      </c>
      <c r="BT285" s="46">
        <f t="shared" si="243"/>
        <v>6329.4000000000005</v>
      </c>
      <c r="BU285" s="46">
        <f t="shared" si="208"/>
        <v>61.593867825000011</v>
      </c>
      <c r="BV285" s="46">
        <f t="shared" si="209"/>
        <v>61.593867825000011</v>
      </c>
      <c r="BW285" s="46">
        <f t="shared" si="210"/>
        <v>60.354595148630146</v>
      </c>
      <c r="BX285" s="46">
        <f t="shared" si="211"/>
        <v>61.593867825000011</v>
      </c>
      <c r="BY285" s="46">
        <f t="shared" si="212"/>
        <v>61.593867825000011</v>
      </c>
      <c r="BZ285" s="46">
        <f t="shared" si="244"/>
        <v>70980.773281530011</v>
      </c>
      <c r="CA285" s="46">
        <f t="shared" si="244"/>
        <v>70980.773281530011</v>
      </c>
      <c r="CB285" s="46">
        <f t="shared" si="244"/>
        <v>69552.635449281384</v>
      </c>
      <c r="CC285" s="46">
        <f t="shared" si="244"/>
        <v>70980.773281530011</v>
      </c>
      <c r="CD285" s="46">
        <f t="shared" si="244"/>
        <v>70980.773281530011</v>
      </c>
    </row>
    <row r="286" spans="1:82" s="54" customFormat="1" ht="15" customHeight="1" x14ac:dyDescent="0.35">
      <c r="A286" s="39">
        <v>283</v>
      </c>
      <c r="B286" s="40" t="s">
        <v>125</v>
      </c>
      <c r="C286" s="40" t="s">
        <v>408</v>
      </c>
      <c r="D286" s="41">
        <v>235.4</v>
      </c>
      <c r="E286" s="41">
        <f t="shared" si="213"/>
        <v>1129.92</v>
      </c>
      <c r="F286" s="41">
        <v>61.4</v>
      </c>
      <c r="G286" s="42" t="s">
        <v>118</v>
      </c>
      <c r="H286" s="43">
        <v>6</v>
      </c>
      <c r="I286" s="44">
        <v>20.5</v>
      </c>
      <c r="J286" s="41">
        <f t="shared" si="214"/>
        <v>1006.96</v>
      </c>
      <c r="K286" s="42" t="s">
        <v>120</v>
      </c>
      <c r="L286" s="44">
        <v>251.74</v>
      </c>
      <c r="M286" s="44">
        <v>138.5</v>
      </c>
      <c r="N286" s="41">
        <v>247.17000000000002</v>
      </c>
      <c r="O286" s="45" t="s">
        <v>69</v>
      </c>
      <c r="P286" s="45" t="s">
        <v>120</v>
      </c>
      <c r="Q286" s="45" t="s">
        <v>122</v>
      </c>
      <c r="R286" s="45" t="s">
        <v>864</v>
      </c>
      <c r="S286" s="46">
        <f t="shared" si="215"/>
        <v>106106.41804777</v>
      </c>
      <c r="T286" s="46">
        <f t="shared" si="198"/>
        <v>93.906133219847419</v>
      </c>
      <c r="U286" s="47">
        <f t="shared" si="216"/>
        <v>67613.031717813094</v>
      </c>
      <c r="V286" s="47">
        <f t="shared" si="199"/>
        <v>38493.386329956906</v>
      </c>
      <c r="W286" s="47">
        <f t="shared" si="217"/>
        <v>90474.079424975454</v>
      </c>
      <c r="X286" s="47">
        <f t="shared" si="200"/>
        <v>15632.338622794545</v>
      </c>
      <c r="Y286" s="48">
        <f t="shared" si="218"/>
        <v>100111.67646277</v>
      </c>
      <c r="Z286" s="47">
        <f t="shared" si="201"/>
        <v>5994.7415849999961</v>
      </c>
      <c r="AA286" s="48">
        <f t="shared" si="219"/>
        <v>106106.41804777</v>
      </c>
      <c r="AB286" s="47">
        <f t="shared" si="202"/>
        <v>0</v>
      </c>
      <c r="AC286" s="47">
        <f t="shared" si="220"/>
        <v>60120.466537751447</v>
      </c>
      <c r="AD286" s="47">
        <f t="shared" si="221"/>
        <v>45985.951510018553</v>
      </c>
      <c r="AE286" s="47">
        <f t="shared" si="197"/>
        <v>40.698413613369574</v>
      </c>
      <c r="AF286" s="49">
        <f t="shared" si="222"/>
        <v>0.56660537264281885</v>
      </c>
      <c r="AG286" s="47">
        <f>IF(ISBLANK($D286),"",S286*_xlfn.XLOOKUP(Q286,DATA!$B$24:$B$25,DATA!$C$24:$C$25,"error",0,1)/1000)</f>
        <v>14.214708923076451</v>
      </c>
      <c r="AH286" s="47">
        <f>IF(ISBLANK($D286),"",V286*_xlfn.XLOOKUP(Q286,DATA!$B$24:$B$25,DATA!$C$24:$C$25,"error",0,1)/1000)</f>
        <v>5.1568254985059045</v>
      </c>
      <c r="AI286" s="47">
        <f>IF(ISBLANK($D286),"",X286*_xlfn.XLOOKUP(Q286,DATA!$B$24:$B$25,DATA!$C$24:$C$25,"error",0,1)/1000)</f>
        <v>2.0942102032880783</v>
      </c>
      <c r="AJ286" s="47">
        <f>IF(ISBLANK($D286),"",Z286*_xlfn.XLOOKUP(Q286,DATA!$B$24:$B$25,DATA!$C$24:$C$25,"error",0,1)/1000)</f>
        <v>0.80309474457495189</v>
      </c>
      <c r="AK286" s="47">
        <f>IF(ISBLANK($D286),"",AB286*_xlfn.XLOOKUP(Q286,DATA!$B$24:$B$25,DATA!$C$24:$C$25,"error",0,1)/1000)</f>
        <v>0</v>
      </c>
      <c r="AL286" s="47">
        <f t="shared" si="245"/>
        <v>8.0541304463689354</v>
      </c>
      <c r="AM286" s="47">
        <f t="shared" si="246"/>
        <v>6.1605784767075153</v>
      </c>
      <c r="AN286" s="47">
        <f t="shared" si="223"/>
        <v>1.4408207297880544</v>
      </c>
      <c r="AO286" s="47">
        <f t="shared" si="224"/>
        <v>0.52270230212627233</v>
      </c>
      <c r="AP286" s="47">
        <f t="shared" si="225"/>
        <v>0.2122717735382284</v>
      </c>
      <c r="AQ286" s="47">
        <f t="shared" si="226"/>
        <v>8.1402690848558154E-2</v>
      </c>
      <c r="AR286" s="47">
        <f t="shared" si="227"/>
        <v>0</v>
      </c>
      <c r="AS286" s="47">
        <f t="shared" si="228"/>
        <v>0.8163767665130589</v>
      </c>
      <c r="AT286" s="47">
        <f t="shared" si="229"/>
        <v>0.62444396327499552</v>
      </c>
      <c r="AU286" s="47">
        <f t="shared" si="230"/>
        <v>7.8361105534250283E-2</v>
      </c>
      <c r="AV286" s="47">
        <f t="shared" si="231"/>
        <v>2.8427915710192184E-2</v>
      </c>
      <c r="AW286" s="47">
        <f t="shared" si="232"/>
        <v>1.1544705392056959E-2</v>
      </c>
      <c r="AX286" s="47">
        <f t="shared" si="233"/>
        <v>4.4272022996879991E-3</v>
      </c>
      <c r="AY286" s="47">
        <f t="shared" si="234"/>
        <v>0</v>
      </c>
      <c r="AZ286" s="47">
        <f t="shared" si="235"/>
        <v>4.4399823401937141E-2</v>
      </c>
      <c r="BA286" s="47">
        <f t="shared" si="236"/>
        <v>3.3961282132313142E-2</v>
      </c>
      <c r="BB286" s="23">
        <f>IF(V286&gt;0,J286*DATA!$C$4,0)</f>
        <v>65452.4</v>
      </c>
      <c r="BC286" s="23">
        <f>IF(X286&gt;0,N286*_xlfn.XLOOKUP(Burgas!O286,DATA!$B$5:$B$6,DATA!$C$5:$C$6,"error",0,1),0)</f>
        <v>11864.16</v>
      </c>
      <c r="BD286" s="23">
        <f>IF(Z286&gt;0,(L286-M286)*DATA!$C$7,"0,00 ")</f>
        <v>16986</v>
      </c>
      <c r="BE286" s="23">
        <f>IF(G286="basement",D286*DATA!$C$8,IF(G286="ground",0,"error"))</f>
        <v>0</v>
      </c>
      <c r="BF286" s="23">
        <f t="shared" si="237"/>
        <v>94302.56</v>
      </c>
      <c r="BG286" s="23">
        <v>1.48</v>
      </c>
      <c r="BH286" s="23">
        <v>1.8872010804798602</v>
      </c>
      <c r="BI286" s="23">
        <f t="shared" si="238"/>
        <v>0.56999999999999995</v>
      </c>
      <c r="BJ286" s="23">
        <v>2.33</v>
      </c>
      <c r="BK286" s="23">
        <f t="shared" si="239"/>
        <v>0.21630769230769231</v>
      </c>
      <c r="BL286" s="23">
        <f t="shared" si="240"/>
        <v>0.23928112965340181</v>
      </c>
      <c r="BM286" s="5">
        <v>1.1000000000000001</v>
      </c>
      <c r="BN286" s="5">
        <f t="shared" si="241"/>
        <v>0.56999999999999995</v>
      </c>
      <c r="BO286" s="50"/>
      <c r="BP286" s="48">
        <f t="shared" si="205"/>
        <v>4825.7</v>
      </c>
      <c r="BQ286" s="51">
        <f t="shared" si="206"/>
        <v>6</v>
      </c>
      <c r="BR286" s="47">
        <f t="shared" si="242"/>
        <v>1544.2239999999999</v>
      </c>
      <c r="BS286" s="46">
        <f t="shared" si="207"/>
        <v>20.5</v>
      </c>
      <c r="BT286" s="46">
        <f t="shared" si="243"/>
        <v>3860.56</v>
      </c>
      <c r="BU286" s="46">
        <f t="shared" si="208"/>
        <v>92.074295424999988</v>
      </c>
      <c r="BV286" s="46">
        <f t="shared" si="209"/>
        <v>58.67149576346155</v>
      </c>
      <c r="BW286" s="46">
        <f t="shared" si="210"/>
        <v>78.509267116431317</v>
      </c>
      <c r="BX286" s="46">
        <f t="shared" si="211"/>
        <v>86.872332924999995</v>
      </c>
      <c r="BY286" s="46">
        <f t="shared" si="212"/>
        <v>92.074295424999988</v>
      </c>
      <c r="BZ286" s="46">
        <f t="shared" si="244"/>
        <v>106106.41804777</v>
      </c>
      <c r="CA286" s="46">
        <f t="shared" si="244"/>
        <v>67613.031717813094</v>
      </c>
      <c r="CB286" s="46">
        <f t="shared" si="244"/>
        <v>90474.079424975454</v>
      </c>
      <c r="CC286" s="46">
        <f t="shared" si="244"/>
        <v>100111.67646277</v>
      </c>
      <c r="CD286" s="46">
        <f t="shared" si="244"/>
        <v>106106.41804777</v>
      </c>
    </row>
    <row r="287" spans="1:82" s="54" customFormat="1" ht="15" customHeight="1" x14ac:dyDescent="0.35">
      <c r="A287" s="39">
        <v>284</v>
      </c>
      <c r="B287" s="40" t="s">
        <v>125</v>
      </c>
      <c r="C287" s="40" t="s">
        <v>409</v>
      </c>
      <c r="D287" s="41">
        <v>76.3</v>
      </c>
      <c r="E287" s="41">
        <f t="shared" si="213"/>
        <v>305.2</v>
      </c>
      <c r="F287" s="41">
        <v>35.4</v>
      </c>
      <c r="G287" s="42" t="s">
        <v>118</v>
      </c>
      <c r="H287" s="43">
        <v>5</v>
      </c>
      <c r="I287" s="44">
        <v>17.5</v>
      </c>
      <c r="J287" s="41">
        <f t="shared" si="214"/>
        <v>495.6</v>
      </c>
      <c r="K287" s="42" t="s">
        <v>120</v>
      </c>
      <c r="L287" s="44">
        <v>123.9</v>
      </c>
      <c r="M287" s="44">
        <v>80.5</v>
      </c>
      <c r="N287" s="41">
        <v>80.114999999999995</v>
      </c>
      <c r="O287" s="45" t="s">
        <v>69</v>
      </c>
      <c r="P287" s="45" t="s">
        <v>120</v>
      </c>
      <c r="Q287" s="45" t="s">
        <v>122</v>
      </c>
      <c r="R287" s="45" t="s">
        <v>864</v>
      </c>
      <c r="S287" s="46">
        <f t="shared" si="215"/>
        <v>42474.580738415003</v>
      </c>
      <c r="T287" s="46">
        <f t="shared" si="198"/>
        <v>139.16966165928901</v>
      </c>
      <c r="U287" s="47">
        <f t="shared" si="216"/>
        <v>23529.118887768851</v>
      </c>
      <c r="V287" s="47">
        <f t="shared" si="199"/>
        <v>18945.461850646152</v>
      </c>
      <c r="W287" s="47">
        <f t="shared" si="217"/>
        <v>37407.684234934874</v>
      </c>
      <c r="X287" s="47">
        <f t="shared" si="200"/>
        <v>5066.8965034801295</v>
      </c>
      <c r="Y287" s="48">
        <f t="shared" si="218"/>
        <v>40177.055263415001</v>
      </c>
      <c r="Z287" s="47">
        <f t="shared" si="201"/>
        <v>2297.5254750000022</v>
      </c>
      <c r="AA287" s="48">
        <f t="shared" si="219"/>
        <v>42474.580738415003</v>
      </c>
      <c r="AB287" s="47">
        <f t="shared" si="202"/>
        <v>0</v>
      </c>
      <c r="AC287" s="47">
        <f t="shared" si="220"/>
        <v>26309.883829126284</v>
      </c>
      <c r="AD287" s="47">
        <f t="shared" si="221"/>
        <v>16164.696909288719</v>
      </c>
      <c r="AE287" s="47">
        <f t="shared" si="197"/>
        <v>52.964275587446657</v>
      </c>
      <c r="AF287" s="49">
        <f t="shared" si="222"/>
        <v>0.61942656929703399</v>
      </c>
      <c r="AG287" s="47">
        <f>IF(ISBLANK($D287),"",S287*_xlfn.XLOOKUP(Q287,DATA!$B$24:$B$25,DATA!$C$24:$C$25,"error",0,1)/1000)</f>
        <v>5.690172309411663</v>
      </c>
      <c r="AH287" s="47">
        <f>IF(ISBLANK($D287),"",V287*_xlfn.XLOOKUP(Q287,DATA!$B$24:$B$25,DATA!$C$24:$C$25,"error",0,1)/1000)</f>
        <v>2.5380578345311902</v>
      </c>
      <c r="AI287" s="47">
        <f>IF(ISBLANK($D287),"",X287*_xlfn.XLOOKUP(Q287,DATA!$B$24:$B$25,DATA!$C$24:$C$25,"error",0,1)/1000)</f>
        <v>0.67879455612098638</v>
      </c>
      <c r="AJ287" s="47">
        <f>IF(ISBLANK($D287),"",Z287*_xlfn.XLOOKUP(Q287,DATA!$B$24:$B$25,DATA!$C$24:$C$25,"error",0,1)/1000)</f>
        <v>0.30779152167567081</v>
      </c>
      <c r="AK287" s="47">
        <f>IF(ISBLANK($D287),"",AB287*_xlfn.XLOOKUP(Q287,DATA!$B$24:$B$25,DATA!$C$24:$C$25,"error",0,1)/1000)</f>
        <v>0</v>
      </c>
      <c r="AL287" s="47">
        <f t="shared" si="245"/>
        <v>3.5246439123278472</v>
      </c>
      <c r="AM287" s="47">
        <f t="shared" si="246"/>
        <v>2.1655283970838157</v>
      </c>
      <c r="AN287" s="47">
        <f t="shared" si="223"/>
        <v>0.57676300400050051</v>
      </c>
      <c r="AO287" s="47">
        <f t="shared" si="224"/>
        <v>0.25726072627887964</v>
      </c>
      <c r="AP287" s="47">
        <f t="shared" si="225"/>
        <v>6.8803467803597335E-2</v>
      </c>
      <c r="AQ287" s="47">
        <f t="shared" si="226"/>
        <v>3.11981347830045E-2</v>
      </c>
      <c r="AR287" s="47">
        <f t="shared" si="227"/>
        <v>0</v>
      </c>
      <c r="AS287" s="47">
        <f t="shared" si="228"/>
        <v>0.35726232886548148</v>
      </c>
      <c r="AT287" s="47">
        <f t="shared" si="229"/>
        <v>0.21950067513501903</v>
      </c>
      <c r="AU287" s="47">
        <f t="shared" si="230"/>
        <v>3.1368084655044329E-2</v>
      </c>
      <c r="AV287" s="47">
        <f t="shared" si="231"/>
        <v>1.3991494226157197E-2</v>
      </c>
      <c r="AW287" s="47">
        <f t="shared" si="232"/>
        <v>3.7419754520558414E-3</v>
      </c>
      <c r="AX287" s="47">
        <f t="shared" si="233"/>
        <v>1.6967553850800023E-3</v>
      </c>
      <c r="AY287" s="47">
        <f t="shared" si="234"/>
        <v>0</v>
      </c>
      <c r="AZ287" s="47">
        <f t="shared" si="235"/>
        <v>1.943022506329304E-2</v>
      </c>
      <c r="BA287" s="47">
        <f t="shared" si="236"/>
        <v>1.1937859591751289E-2</v>
      </c>
      <c r="BB287" s="23">
        <f>IF(V287&gt;0,J287*DATA!$C$4,0)</f>
        <v>32214</v>
      </c>
      <c r="BC287" s="23">
        <f>IF(X287&gt;0,N287*_xlfn.XLOOKUP(Burgas!O287,DATA!$B$5:$B$6,DATA!$C$5:$C$6,"error",0,1),0)</f>
        <v>3845.5199999999995</v>
      </c>
      <c r="BD287" s="23">
        <f>IF(Z287&gt;0,(L287-M287)*DATA!$C$7,"0,00 ")</f>
        <v>6510.0000000000009</v>
      </c>
      <c r="BE287" s="23">
        <f>IF(G287="basement",D287*DATA!$C$8,IF(G287="ground",0,"error"))</f>
        <v>0</v>
      </c>
      <c r="BF287" s="23">
        <f t="shared" si="237"/>
        <v>42569.52</v>
      </c>
      <c r="BG287" s="23">
        <v>1.48</v>
      </c>
      <c r="BH287" s="23">
        <v>1.712994350282486</v>
      </c>
      <c r="BI287" s="23">
        <f t="shared" si="238"/>
        <v>0.56999999999999995</v>
      </c>
      <c r="BJ287" s="23">
        <v>2.33</v>
      </c>
      <c r="BK287" s="23">
        <f t="shared" si="239"/>
        <v>0.21630769230769231</v>
      </c>
      <c r="BL287" s="23">
        <f t="shared" si="240"/>
        <v>0.23928112965340181</v>
      </c>
      <c r="BM287" s="5">
        <v>1.1000000000000001</v>
      </c>
      <c r="BN287" s="5">
        <f t="shared" si="241"/>
        <v>0.56999999999999995</v>
      </c>
      <c r="BO287" s="50"/>
      <c r="BP287" s="48">
        <f t="shared" si="205"/>
        <v>1335.25</v>
      </c>
      <c r="BQ287" s="51">
        <f t="shared" si="206"/>
        <v>5</v>
      </c>
      <c r="BR287" s="47">
        <f t="shared" si="242"/>
        <v>427.28000000000003</v>
      </c>
      <c r="BS287" s="46">
        <f t="shared" si="207"/>
        <v>17.5</v>
      </c>
      <c r="BT287" s="46">
        <f t="shared" si="243"/>
        <v>1068.2</v>
      </c>
      <c r="BU287" s="46">
        <f t="shared" si="208"/>
        <v>36.857498037500001</v>
      </c>
      <c r="BV287" s="46">
        <f t="shared" si="209"/>
        <v>20.417492960576926</v>
      </c>
      <c r="BW287" s="46">
        <f t="shared" si="210"/>
        <v>32.460677052182291</v>
      </c>
      <c r="BX287" s="46">
        <f t="shared" si="211"/>
        <v>34.863810537500001</v>
      </c>
      <c r="BY287" s="46">
        <f t="shared" si="212"/>
        <v>36.857498037500001</v>
      </c>
      <c r="BZ287" s="46">
        <f t="shared" si="244"/>
        <v>42474.580738415003</v>
      </c>
      <c r="CA287" s="46">
        <f t="shared" si="244"/>
        <v>23529.118887768851</v>
      </c>
      <c r="CB287" s="46">
        <f t="shared" si="244"/>
        <v>37407.684234934874</v>
      </c>
      <c r="CC287" s="46">
        <f t="shared" si="244"/>
        <v>40177.055263415001</v>
      </c>
      <c r="CD287" s="46">
        <f t="shared" si="244"/>
        <v>42474.580738415003</v>
      </c>
    </row>
    <row r="288" spans="1:82" s="54" customFormat="1" ht="15" customHeight="1" x14ac:dyDescent="0.35">
      <c r="A288" s="39">
        <v>285</v>
      </c>
      <c r="B288" s="40" t="s">
        <v>125</v>
      </c>
      <c r="C288" s="40" t="s">
        <v>410</v>
      </c>
      <c r="D288" s="41">
        <v>441.1</v>
      </c>
      <c r="E288" s="41">
        <f t="shared" si="213"/>
        <v>2117.2800000000002</v>
      </c>
      <c r="F288" s="41">
        <v>89.2</v>
      </c>
      <c r="G288" s="42" t="s">
        <v>118</v>
      </c>
      <c r="H288" s="43">
        <v>6</v>
      </c>
      <c r="I288" s="44">
        <v>20.5</v>
      </c>
      <c r="J288" s="41">
        <f t="shared" si="214"/>
        <v>1462.88</v>
      </c>
      <c r="K288" s="42" t="s">
        <v>120</v>
      </c>
      <c r="L288" s="44">
        <v>365.72</v>
      </c>
      <c r="M288" s="44">
        <v>128.1</v>
      </c>
      <c r="N288" s="41">
        <v>463.15500000000003</v>
      </c>
      <c r="O288" s="45" t="s">
        <v>69</v>
      </c>
      <c r="P288" s="45" t="s">
        <v>120</v>
      </c>
      <c r="Q288" s="45" t="s">
        <v>122</v>
      </c>
      <c r="R288" s="45" t="s">
        <v>864</v>
      </c>
      <c r="S288" s="46">
        <f t="shared" si="215"/>
        <v>177661.99247415503</v>
      </c>
      <c r="T288" s="46">
        <f t="shared" si="198"/>
        <v>83.91048537470482</v>
      </c>
      <c r="U288" s="47">
        <f t="shared" si="216"/>
        <v>121740.00451597656</v>
      </c>
      <c r="V288" s="47">
        <f t="shared" si="199"/>
        <v>55921.987958178477</v>
      </c>
      <c r="W288" s="47">
        <f t="shared" si="217"/>
        <v>148369.61963424567</v>
      </c>
      <c r="X288" s="47">
        <f t="shared" si="200"/>
        <v>29292.372839909367</v>
      </c>
      <c r="Y288" s="48">
        <f t="shared" si="218"/>
        <v>165082.77580665506</v>
      </c>
      <c r="Z288" s="47">
        <f t="shared" si="201"/>
        <v>12579.216667499975</v>
      </c>
      <c r="AA288" s="48">
        <f t="shared" si="219"/>
        <v>177661.99247415503</v>
      </c>
      <c r="AB288" s="47">
        <f t="shared" si="202"/>
        <v>0</v>
      </c>
      <c r="AC288" s="47">
        <f t="shared" si="220"/>
        <v>97793.577465587819</v>
      </c>
      <c r="AD288" s="47">
        <f t="shared" si="221"/>
        <v>79868.415008567215</v>
      </c>
      <c r="AE288" s="47">
        <f t="shared" si="197"/>
        <v>37.722178931727129</v>
      </c>
      <c r="AF288" s="49">
        <f t="shared" si="222"/>
        <v>0.55044737539918176</v>
      </c>
      <c r="AG288" s="47">
        <f>IF(ISBLANK($D288),"",S288*_xlfn.XLOOKUP(Q288,DATA!$B$24:$B$25,DATA!$C$24:$C$25,"error",0,1)/1000)</f>
        <v>23.800761124336045</v>
      </c>
      <c r="AH288" s="47">
        <f>IF(ISBLANK($D288),"",V288*_xlfn.XLOOKUP(Q288,DATA!$B$24:$B$25,DATA!$C$24:$C$25,"error",0,1)/1000)</f>
        <v>7.491674828448323</v>
      </c>
      <c r="AI288" s="47">
        <f>IF(ISBLANK($D288),"",X288*_xlfn.XLOOKUP(Q288,DATA!$B$24:$B$25,DATA!$C$24:$C$25,"error",0,1)/1000)</f>
        <v>3.9241976239183098</v>
      </c>
      <c r="AJ288" s="47">
        <f>IF(ISBLANK($D288),"",Z288*_xlfn.XLOOKUP(Q288,DATA!$B$24:$B$25,DATA!$C$24:$C$25,"error",0,1)/1000)</f>
        <v>1.6851940410270205</v>
      </c>
      <c r="AK288" s="47">
        <f>IF(ISBLANK($D288),"",AB288*_xlfn.XLOOKUP(Q288,DATA!$B$24:$B$25,DATA!$C$24:$C$25,"error",0,1)/1000)</f>
        <v>0</v>
      </c>
      <c r="AL288" s="47">
        <f t="shared" si="245"/>
        <v>13.101066493393654</v>
      </c>
      <c r="AM288" s="47">
        <f t="shared" si="246"/>
        <v>10.699694630942391</v>
      </c>
      <c r="AN288" s="47">
        <f t="shared" si="223"/>
        <v>2.4124750072796539</v>
      </c>
      <c r="AO288" s="47">
        <f t="shared" si="224"/>
        <v>0.75936555944077411</v>
      </c>
      <c r="AP288" s="47">
        <f t="shared" si="225"/>
        <v>0.39776159434032471</v>
      </c>
      <c r="AQ288" s="47">
        <f t="shared" si="226"/>
        <v>0.17081338219210845</v>
      </c>
      <c r="AR288" s="47">
        <f t="shared" si="227"/>
        <v>0</v>
      </c>
      <c r="AS288" s="47">
        <f t="shared" si="228"/>
        <v>1.3279405359732073</v>
      </c>
      <c r="AT288" s="47">
        <f t="shared" si="229"/>
        <v>1.0845344713064466</v>
      </c>
      <c r="AU288" s="47">
        <f t="shared" si="230"/>
        <v>0.13120591947062746</v>
      </c>
      <c r="AV288" s="47">
        <f t="shared" si="231"/>
        <v>4.1299186992657083E-2</v>
      </c>
      <c r="AW288" s="47">
        <f t="shared" si="232"/>
        <v>2.1632835804742217E-2</v>
      </c>
      <c r="AX288" s="47">
        <f t="shared" si="233"/>
        <v>9.2899312120439843E-3</v>
      </c>
      <c r="AY288" s="47">
        <f t="shared" si="234"/>
        <v>0</v>
      </c>
      <c r="AZ288" s="47">
        <f t="shared" si="235"/>
        <v>7.2221954009443284E-2</v>
      </c>
      <c r="BA288" s="47">
        <f t="shared" si="236"/>
        <v>5.8983965461184173E-2</v>
      </c>
      <c r="BB288" s="23">
        <f>IF(V288&gt;0,J288*DATA!$C$4,0)</f>
        <v>95087.200000000012</v>
      </c>
      <c r="BC288" s="23">
        <f>IF(X288&gt;0,N288*_xlfn.XLOOKUP(Burgas!O288,DATA!$B$5:$B$6,DATA!$C$5:$C$6,"error",0,1),0)</f>
        <v>22231.440000000002</v>
      </c>
      <c r="BD288" s="23">
        <f>IF(Z288&gt;0,(L288-M288)*DATA!$C$7,"0,00 ")</f>
        <v>35643.000000000007</v>
      </c>
      <c r="BE288" s="23">
        <f>IF(G288="basement",D288*DATA!$C$8,IF(G288="ground",0,"error"))</f>
        <v>0</v>
      </c>
      <c r="BF288" s="23">
        <f t="shared" si="237"/>
        <v>152961.64000000001</v>
      </c>
      <c r="BG288" s="23">
        <v>1.48</v>
      </c>
      <c r="BH288" s="23">
        <v>2.2370310620146561</v>
      </c>
      <c r="BI288" s="23">
        <f t="shared" si="238"/>
        <v>0.56999999999999995</v>
      </c>
      <c r="BJ288" s="23">
        <v>2.33</v>
      </c>
      <c r="BK288" s="23">
        <f t="shared" si="239"/>
        <v>0.21630769230769231</v>
      </c>
      <c r="BL288" s="23">
        <f t="shared" si="240"/>
        <v>0.23928112965340181</v>
      </c>
      <c r="BM288" s="5">
        <v>1.1000000000000001</v>
      </c>
      <c r="BN288" s="5">
        <f t="shared" si="241"/>
        <v>0.56999999999999995</v>
      </c>
      <c r="BO288" s="50"/>
      <c r="BP288" s="48">
        <f t="shared" si="205"/>
        <v>9042.5500000000011</v>
      </c>
      <c r="BQ288" s="51">
        <f t="shared" si="206"/>
        <v>6</v>
      </c>
      <c r="BR288" s="47">
        <f t="shared" si="242"/>
        <v>2893.6160000000004</v>
      </c>
      <c r="BS288" s="46">
        <f t="shared" si="207"/>
        <v>20.5</v>
      </c>
      <c r="BT288" s="46">
        <f t="shared" si="243"/>
        <v>7234.0400000000009</v>
      </c>
      <c r="BU288" s="46">
        <f t="shared" si="208"/>
        <v>154.16694938750001</v>
      </c>
      <c r="BV288" s="46">
        <f t="shared" si="209"/>
        <v>105.64040655673078</v>
      </c>
      <c r="BW288" s="46">
        <f t="shared" si="210"/>
        <v>128.74836830462135</v>
      </c>
      <c r="BX288" s="46">
        <f t="shared" si="211"/>
        <v>143.25128063750003</v>
      </c>
      <c r="BY288" s="46">
        <f t="shared" si="212"/>
        <v>154.16694938750001</v>
      </c>
      <c r="BZ288" s="46">
        <f t="shared" si="244"/>
        <v>177661.99247415503</v>
      </c>
      <c r="CA288" s="46">
        <f t="shared" si="244"/>
        <v>121740.00451597656</v>
      </c>
      <c r="CB288" s="46">
        <f t="shared" si="244"/>
        <v>148369.61963424567</v>
      </c>
      <c r="CC288" s="46">
        <f t="shared" si="244"/>
        <v>165082.77580665506</v>
      </c>
      <c r="CD288" s="46">
        <f t="shared" si="244"/>
        <v>177661.99247415503</v>
      </c>
    </row>
    <row r="289" spans="1:82" s="54" customFormat="1" ht="15" customHeight="1" x14ac:dyDescent="0.35">
      <c r="A289" s="39">
        <v>286</v>
      </c>
      <c r="B289" s="40" t="s">
        <v>125</v>
      </c>
      <c r="C289" s="40" t="s">
        <v>411</v>
      </c>
      <c r="D289" s="41">
        <v>84.4</v>
      </c>
      <c r="E289" s="41">
        <f t="shared" si="213"/>
        <v>337.6</v>
      </c>
      <c r="F289" s="41">
        <v>40.4</v>
      </c>
      <c r="G289" s="42" t="s">
        <v>118</v>
      </c>
      <c r="H289" s="43">
        <v>5</v>
      </c>
      <c r="I289" s="44">
        <v>17.5</v>
      </c>
      <c r="J289" s="41">
        <f t="shared" si="214"/>
        <v>565.6</v>
      </c>
      <c r="K289" s="42" t="s">
        <v>120</v>
      </c>
      <c r="L289" s="44">
        <v>141.4</v>
      </c>
      <c r="M289" s="44">
        <v>77.8</v>
      </c>
      <c r="N289" s="41">
        <v>88.62</v>
      </c>
      <c r="O289" s="45" t="s">
        <v>69</v>
      </c>
      <c r="P289" s="45" t="s">
        <v>120</v>
      </c>
      <c r="Q289" s="45" t="s">
        <v>122</v>
      </c>
      <c r="R289" s="45" t="s">
        <v>864</v>
      </c>
      <c r="S289" s="46">
        <f t="shared" si="215"/>
        <v>48732.205521020012</v>
      </c>
      <c r="T289" s="46">
        <f t="shared" si="198"/>
        <v>144.34895000302134</v>
      </c>
      <c r="U289" s="47">
        <f t="shared" si="216"/>
        <v>27110.83097960462</v>
      </c>
      <c r="V289" s="47">
        <f t="shared" si="199"/>
        <v>21621.374541415393</v>
      </c>
      <c r="W289" s="47">
        <f t="shared" si="217"/>
        <v>43127.407815990868</v>
      </c>
      <c r="X289" s="47">
        <f t="shared" si="200"/>
        <v>5604.7977050291447</v>
      </c>
      <c r="Y289" s="48">
        <f t="shared" si="218"/>
        <v>45365.324871020013</v>
      </c>
      <c r="Z289" s="47">
        <f t="shared" si="201"/>
        <v>3366.8806499999992</v>
      </c>
      <c r="AA289" s="48">
        <f t="shared" si="219"/>
        <v>48732.205521020012</v>
      </c>
      <c r="AB289" s="47">
        <f t="shared" si="202"/>
        <v>0</v>
      </c>
      <c r="AC289" s="47">
        <f t="shared" si="220"/>
        <v>30593.052896444537</v>
      </c>
      <c r="AD289" s="47">
        <f t="shared" si="221"/>
        <v>18139.152624575476</v>
      </c>
      <c r="AE289" s="47">
        <f t="shared" si="197"/>
        <v>53.729717489856263</v>
      </c>
      <c r="AF289" s="49">
        <f t="shared" si="222"/>
        <v>0.62777895170881637</v>
      </c>
      <c r="AG289" s="47">
        <f>IF(ISBLANK($D289),"",S289*_xlfn.XLOOKUP(Q289,DATA!$B$24:$B$25,DATA!$C$24:$C$25,"error",0,1)/1000)</f>
        <v>6.5284846044748486</v>
      </c>
      <c r="AH289" s="47">
        <f>IF(ISBLANK($D289),"",V289*_xlfn.XLOOKUP(Q289,DATA!$B$24:$B$25,DATA!$C$24:$C$25,"error",0,1)/1000)</f>
        <v>2.8965405795214729</v>
      </c>
      <c r="AI289" s="47">
        <f>IF(ISBLANK($D289),"",X289*_xlfn.XLOOKUP(Q289,DATA!$B$24:$B$25,DATA!$C$24:$C$25,"error",0,1)/1000)</f>
        <v>0.75085531502767189</v>
      </c>
      <c r="AJ289" s="47">
        <f>IF(ISBLANK($D289),"",Z289*_xlfn.XLOOKUP(Q289,DATA!$B$24:$B$25,DATA!$C$24:$C$25,"error",0,1)/1000)</f>
        <v>0.45104932669522213</v>
      </c>
      <c r="AK289" s="47">
        <f>IF(ISBLANK($D289),"",AB289*_xlfn.XLOOKUP(Q289,DATA!$B$24:$B$25,DATA!$C$24:$C$25,"error",0,1)/1000)</f>
        <v>0</v>
      </c>
      <c r="AL289" s="47">
        <f t="shared" si="245"/>
        <v>4.0984452212443667</v>
      </c>
      <c r="AM289" s="47">
        <f t="shared" si="246"/>
        <v>2.4300393832304819</v>
      </c>
      <c r="AN289" s="47">
        <f t="shared" si="223"/>
        <v>0.66173538994942238</v>
      </c>
      <c r="AO289" s="47">
        <f t="shared" si="224"/>
        <v>0.29359698705273285</v>
      </c>
      <c r="AP289" s="47">
        <f t="shared" si="225"/>
        <v>7.6107636731633357E-2</v>
      </c>
      <c r="AQ289" s="47">
        <f t="shared" si="226"/>
        <v>4.5718925626706999E-2</v>
      </c>
      <c r="AR289" s="47">
        <f t="shared" si="227"/>
        <v>0</v>
      </c>
      <c r="AS289" s="47">
        <f t="shared" si="228"/>
        <v>0.41542354941107323</v>
      </c>
      <c r="AT289" s="47">
        <f t="shared" si="229"/>
        <v>0.24631184053834915</v>
      </c>
      <c r="AU289" s="47">
        <f t="shared" si="230"/>
        <v>3.5989429951637883E-2</v>
      </c>
      <c r="AV289" s="47">
        <f t="shared" si="231"/>
        <v>1.5967693975614438E-2</v>
      </c>
      <c r="AW289" s="47">
        <f t="shared" si="232"/>
        <v>4.1392231737026686E-3</v>
      </c>
      <c r="AX289" s="47">
        <f t="shared" si="233"/>
        <v>2.4864894583200002E-3</v>
      </c>
      <c r="AY289" s="47">
        <f t="shared" si="234"/>
        <v>0</v>
      </c>
      <c r="AZ289" s="47">
        <f t="shared" si="235"/>
        <v>2.2593406607637107E-2</v>
      </c>
      <c r="BA289" s="47">
        <f t="shared" si="236"/>
        <v>1.3396023344000776E-2</v>
      </c>
      <c r="BB289" s="23">
        <f>IF(V289&gt;0,J289*DATA!$C$4,0)</f>
        <v>36764</v>
      </c>
      <c r="BC289" s="23">
        <f>IF(X289&gt;0,N289*_xlfn.XLOOKUP(Burgas!O289,DATA!$B$5:$B$6,DATA!$C$5:$C$6,"error",0,1),0)</f>
        <v>4253.76</v>
      </c>
      <c r="BD289" s="23">
        <f>IF(Z289&gt;0,(L289-M289)*DATA!$C$7,"0,00 ")</f>
        <v>9540.0000000000018</v>
      </c>
      <c r="BE289" s="23">
        <f>IF(G289="basement",D289*DATA!$C$8,IF(G289="ground",0,"error"))</f>
        <v>0</v>
      </c>
      <c r="BF289" s="23">
        <f t="shared" si="237"/>
        <v>50557.760000000002</v>
      </c>
      <c r="BG289" s="23">
        <v>1.48</v>
      </c>
      <c r="BH289" s="23">
        <v>1.8871287128712873</v>
      </c>
      <c r="BI289" s="23">
        <f t="shared" si="238"/>
        <v>0.56999999999999995</v>
      </c>
      <c r="BJ289" s="23">
        <v>2.33</v>
      </c>
      <c r="BK289" s="23">
        <f t="shared" si="239"/>
        <v>0.21630769230769231</v>
      </c>
      <c r="BL289" s="23">
        <f t="shared" si="240"/>
        <v>0.23928112965340181</v>
      </c>
      <c r="BM289" s="5">
        <v>1.1000000000000001</v>
      </c>
      <c r="BN289" s="5">
        <f t="shared" si="241"/>
        <v>0.56999999999999995</v>
      </c>
      <c r="BO289" s="50"/>
      <c r="BP289" s="48">
        <f t="shared" si="205"/>
        <v>1477</v>
      </c>
      <c r="BQ289" s="51">
        <f t="shared" si="206"/>
        <v>5</v>
      </c>
      <c r="BR289" s="47">
        <f t="shared" si="242"/>
        <v>472.64</v>
      </c>
      <c r="BS289" s="46">
        <f t="shared" si="207"/>
        <v>17.5</v>
      </c>
      <c r="BT289" s="46">
        <f t="shared" si="243"/>
        <v>1181.6000000000001</v>
      </c>
      <c r="BU289" s="46">
        <f t="shared" si="208"/>
        <v>42.287578550000006</v>
      </c>
      <c r="BV289" s="46">
        <f t="shared" si="209"/>
        <v>23.525538857692311</v>
      </c>
      <c r="BW289" s="46">
        <f t="shared" si="210"/>
        <v>37.423991509884473</v>
      </c>
      <c r="BX289" s="46">
        <f t="shared" si="211"/>
        <v>39.365953550000008</v>
      </c>
      <c r="BY289" s="46">
        <f t="shared" si="212"/>
        <v>42.287578550000006</v>
      </c>
      <c r="BZ289" s="46">
        <f t="shared" si="244"/>
        <v>48732.205521020012</v>
      </c>
      <c r="CA289" s="46">
        <f t="shared" si="244"/>
        <v>27110.83097960462</v>
      </c>
      <c r="CB289" s="46">
        <f t="shared" si="244"/>
        <v>43127.407815990868</v>
      </c>
      <c r="CC289" s="46">
        <f t="shared" si="244"/>
        <v>45365.324871020013</v>
      </c>
      <c r="CD289" s="46">
        <f t="shared" si="244"/>
        <v>48732.205521020012</v>
      </c>
    </row>
    <row r="290" spans="1:82" s="54" customFormat="1" ht="15" customHeight="1" x14ac:dyDescent="0.35">
      <c r="A290" s="39">
        <v>287</v>
      </c>
      <c r="B290" s="40" t="s">
        <v>125</v>
      </c>
      <c r="C290" s="40" t="s">
        <v>412</v>
      </c>
      <c r="D290" s="41">
        <v>157.4</v>
      </c>
      <c r="E290" s="41">
        <f t="shared" si="213"/>
        <v>755.5200000000001</v>
      </c>
      <c r="F290" s="41">
        <v>50.2</v>
      </c>
      <c r="G290" s="42" t="s">
        <v>118</v>
      </c>
      <c r="H290" s="43">
        <v>6</v>
      </c>
      <c r="I290" s="44">
        <v>20.5</v>
      </c>
      <c r="J290" s="41">
        <f t="shared" si="214"/>
        <v>823.2800000000002</v>
      </c>
      <c r="K290" s="42" t="s">
        <v>120</v>
      </c>
      <c r="L290" s="44">
        <v>205.82</v>
      </c>
      <c r="M290" s="44">
        <v>92.6</v>
      </c>
      <c r="N290" s="41">
        <v>165.27</v>
      </c>
      <c r="O290" s="45" t="s">
        <v>69</v>
      </c>
      <c r="P290" s="45" t="s">
        <v>120</v>
      </c>
      <c r="Q290" s="45" t="s">
        <v>122</v>
      </c>
      <c r="R290" s="45" t="s">
        <v>864</v>
      </c>
      <c r="S290" s="46">
        <f t="shared" si="215"/>
        <v>80895.494045170024</v>
      </c>
      <c r="T290" s="46">
        <f t="shared" si="198"/>
        <v>107.0726043588125</v>
      </c>
      <c r="U290" s="47">
        <f t="shared" si="216"/>
        <v>49423.702615791553</v>
      </c>
      <c r="V290" s="47">
        <f t="shared" si="199"/>
        <v>31471.791429378471</v>
      </c>
      <c r="W290" s="47">
        <f t="shared" si="217"/>
        <v>70442.944770625152</v>
      </c>
      <c r="X290" s="47">
        <f t="shared" si="200"/>
        <v>10452.549274544872</v>
      </c>
      <c r="Y290" s="48">
        <f t="shared" si="218"/>
        <v>74901.811227670012</v>
      </c>
      <c r="Z290" s="47">
        <f t="shared" si="201"/>
        <v>5993.6828175000119</v>
      </c>
      <c r="AA290" s="48">
        <f t="shared" si="219"/>
        <v>80895.494045170024</v>
      </c>
      <c r="AB290" s="47">
        <f t="shared" si="202"/>
        <v>0</v>
      </c>
      <c r="AC290" s="47">
        <f t="shared" si="220"/>
        <v>47918.023521423354</v>
      </c>
      <c r="AD290" s="47">
        <f t="shared" si="221"/>
        <v>32977.47052374667</v>
      </c>
      <c r="AE290" s="47">
        <f t="shared" si="197"/>
        <v>43.64870622054567</v>
      </c>
      <c r="AF290" s="49">
        <f t="shared" si="222"/>
        <v>0.59234477874215252</v>
      </c>
      <c r="AG290" s="47">
        <f>IF(ISBLANK($D290),"",S290*_xlfn.XLOOKUP(Q290,DATA!$B$24:$B$25,DATA!$C$24:$C$25,"error",0,1)/1000)</f>
        <v>10.837288848284924</v>
      </c>
      <c r="AH290" s="47">
        <f>IF(ISBLANK($D290),"",V290*_xlfn.XLOOKUP(Q290,DATA!$B$24:$B$25,DATA!$C$24:$C$25,"error",0,1)/1000)</f>
        <v>4.216166775651411</v>
      </c>
      <c r="AI290" s="47">
        <f>IF(ISBLANK($D290),"",X290*_xlfn.XLOOKUP(Q290,DATA!$B$24:$B$25,DATA!$C$24:$C$25,"error",0,1)/1000)</f>
        <v>1.4002917841866769</v>
      </c>
      <c r="AJ290" s="47">
        <f>IF(ISBLANK($D290),"",Z290*_xlfn.XLOOKUP(Q290,DATA!$B$24:$B$25,DATA!$C$24:$C$25,"error",0,1)/1000)</f>
        <v>0.8029529051640435</v>
      </c>
      <c r="AK290" s="47">
        <f>IF(ISBLANK($D290),"",AB290*_xlfn.XLOOKUP(Q290,DATA!$B$24:$B$25,DATA!$C$24:$C$25,"error",0,1)/1000)</f>
        <v>0</v>
      </c>
      <c r="AL290" s="47">
        <f t="shared" si="245"/>
        <v>6.4194114650021312</v>
      </c>
      <c r="AM290" s="47">
        <f t="shared" si="246"/>
        <v>4.4178773832827929</v>
      </c>
      <c r="AN290" s="47">
        <f t="shared" si="223"/>
        <v>1.0984811937978403</v>
      </c>
      <c r="AO290" s="47">
        <f t="shared" si="224"/>
        <v>0.42735595385568226</v>
      </c>
      <c r="AP290" s="47">
        <f t="shared" si="225"/>
        <v>0.14193533200899394</v>
      </c>
      <c r="AQ290" s="47">
        <f t="shared" si="226"/>
        <v>8.1388313827921041E-2</v>
      </c>
      <c r="AR290" s="47">
        <f t="shared" si="227"/>
        <v>0</v>
      </c>
      <c r="AS290" s="47">
        <f t="shared" si="228"/>
        <v>0.65067959969259725</v>
      </c>
      <c r="AT290" s="47">
        <f t="shared" si="229"/>
        <v>0.44780159410524301</v>
      </c>
      <c r="AU290" s="47">
        <f t="shared" si="230"/>
        <v>5.9742478002273017E-2</v>
      </c>
      <c r="AV290" s="47">
        <f t="shared" si="231"/>
        <v>2.3242367567616429E-2</v>
      </c>
      <c r="AW290" s="47">
        <f t="shared" si="232"/>
        <v>7.719356961383885E-3</v>
      </c>
      <c r="AX290" s="47">
        <f t="shared" si="233"/>
        <v>4.4264203847640101E-3</v>
      </c>
      <c r="AY290" s="47">
        <f t="shared" si="234"/>
        <v>0</v>
      </c>
      <c r="AZ290" s="47">
        <f t="shared" si="235"/>
        <v>3.5388144913764324E-2</v>
      </c>
      <c r="BA290" s="47">
        <f t="shared" si="236"/>
        <v>2.4354333088508692E-2</v>
      </c>
      <c r="BB290" s="23">
        <f>IF(V290&gt;0,J290*DATA!$C$4,0)</f>
        <v>53513.200000000012</v>
      </c>
      <c r="BC290" s="23">
        <f>IF(X290&gt;0,N290*_xlfn.XLOOKUP(Burgas!O290,DATA!$B$5:$B$6,DATA!$C$5:$C$6,"error",0,1),0)</f>
        <v>7932.9600000000009</v>
      </c>
      <c r="BD290" s="23">
        <f>IF(Z290&gt;0,(L290-M290)*DATA!$C$7,"0,00 ")</f>
        <v>16983</v>
      </c>
      <c r="BE290" s="23">
        <f>IF(G290="basement",D290*DATA!$C$8,IF(G290="ground",0,"error"))</f>
        <v>0</v>
      </c>
      <c r="BF290" s="23">
        <f t="shared" si="237"/>
        <v>78429.16</v>
      </c>
      <c r="BG290" s="23">
        <v>1.48</v>
      </c>
      <c r="BH290" s="23">
        <v>2.0626615489262465</v>
      </c>
      <c r="BI290" s="23">
        <f t="shared" si="238"/>
        <v>0.56999999999999995</v>
      </c>
      <c r="BJ290" s="23">
        <v>2.33</v>
      </c>
      <c r="BK290" s="23">
        <f t="shared" si="239"/>
        <v>0.21630769230769231</v>
      </c>
      <c r="BL290" s="23">
        <f t="shared" si="240"/>
        <v>0.23928112965340181</v>
      </c>
      <c r="BM290" s="5">
        <v>1.1000000000000001</v>
      </c>
      <c r="BN290" s="5">
        <f t="shared" si="241"/>
        <v>0.56999999999999995</v>
      </c>
      <c r="BO290" s="50"/>
      <c r="BP290" s="48">
        <f t="shared" si="205"/>
        <v>3226.7000000000003</v>
      </c>
      <c r="BQ290" s="51">
        <f t="shared" si="206"/>
        <v>6</v>
      </c>
      <c r="BR290" s="47">
        <f t="shared" si="242"/>
        <v>1032.5440000000001</v>
      </c>
      <c r="BS290" s="46">
        <f t="shared" si="207"/>
        <v>20.5</v>
      </c>
      <c r="BT290" s="46">
        <f t="shared" si="243"/>
        <v>2581.3600000000006</v>
      </c>
      <c r="BU290" s="46">
        <f t="shared" si="208"/>
        <v>70.197408925000019</v>
      </c>
      <c r="BV290" s="46">
        <f t="shared" si="209"/>
        <v>42.887628094230777</v>
      </c>
      <c r="BW290" s="46">
        <f t="shared" si="210"/>
        <v>61.127164847817731</v>
      </c>
      <c r="BX290" s="46">
        <f t="shared" si="211"/>
        <v>64.996365175000008</v>
      </c>
      <c r="BY290" s="46">
        <f t="shared" si="212"/>
        <v>70.197408925000019</v>
      </c>
      <c r="BZ290" s="46">
        <f t="shared" si="244"/>
        <v>80895.494045170024</v>
      </c>
      <c r="CA290" s="46">
        <f t="shared" si="244"/>
        <v>49423.702615791553</v>
      </c>
      <c r="CB290" s="46">
        <f t="shared" si="244"/>
        <v>70442.944770625152</v>
      </c>
      <c r="CC290" s="46">
        <f t="shared" si="244"/>
        <v>74901.811227670012</v>
      </c>
      <c r="CD290" s="46">
        <f t="shared" si="244"/>
        <v>80895.494045170024</v>
      </c>
    </row>
    <row r="291" spans="1:82" s="54" customFormat="1" ht="15" customHeight="1" x14ac:dyDescent="0.35">
      <c r="A291" s="39">
        <v>288</v>
      </c>
      <c r="B291" s="40" t="s">
        <v>125</v>
      </c>
      <c r="C291" s="40" t="s">
        <v>413</v>
      </c>
      <c r="D291" s="41">
        <v>170.9</v>
      </c>
      <c r="E291" s="41">
        <f t="shared" si="213"/>
        <v>683.6</v>
      </c>
      <c r="F291" s="41">
        <v>53</v>
      </c>
      <c r="G291" s="42" t="s">
        <v>118</v>
      </c>
      <c r="H291" s="43">
        <v>5</v>
      </c>
      <c r="I291" s="44">
        <v>17.5</v>
      </c>
      <c r="J291" s="41">
        <f t="shared" si="214"/>
        <v>742</v>
      </c>
      <c r="K291" s="42" t="s">
        <v>121</v>
      </c>
      <c r="L291" s="44">
        <v>185.5</v>
      </c>
      <c r="M291" s="44">
        <v>185.5</v>
      </c>
      <c r="N291" s="41">
        <v>179.44500000000002</v>
      </c>
      <c r="O291" s="45" t="s">
        <v>69</v>
      </c>
      <c r="P291" s="45" t="s">
        <v>121</v>
      </c>
      <c r="Q291" s="45" t="s">
        <v>122</v>
      </c>
      <c r="R291" s="45" t="s">
        <v>864</v>
      </c>
      <c r="S291" s="46">
        <f t="shared" si="215"/>
        <v>31387.658847370007</v>
      </c>
      <c r="T291" s="46">
        <f t="shared" si="198"/>
        <v>45.915241145947931</v>
      </c>
      <c r="U291" s="47">
        <f t="shared" si="216"/>
        <v>31387.658847370007</v>
      </c>
      <c r="V291" s="47">
        <f t="shared" si="199"/>
        <v>0</v>
      </c>
      <c r="W291" s="47">
        <f t="shared" si="217"/>
        <v>30847.803161611781</v>
      </c>
      <c r="X291" s="47">
        <f t="shared" si="200"/>
        <v>539.85568575822617</v>
      </c>
      <c r="Y291" s="48">
        <f t="shared" si="218"/>
        <v>31387.658847370007</v>
      </c>
      <c r="Z291" s="47">
        <f t="shared" si="201"/>
        <v>0</v>
      </c>
      <c r="AA291" s="48">
        <f t="shared" si="219"/>
        <v>31387.658847370007</v>
      </c>
      <c r="AB291" s="47">
        <f t="shared" si="202"/>
        <v>0</v>
      </c>
      <c r="AC291" s="47">
        <f t="shared" si="220"/>
        <v>539.85568575822617</v>
      </c>
      <c r="AD291" s="47">
        <f t="shared" si="221"/>
        <v>30847.803161611781</v>
      </c>
      <c r="AE291" s="47">
        <f t="shared" si="197"/>
        <v>45.125516620262992</v>
      </c>
      <c r="AF291" s="49">
        <f t="shared" si="222"/>
        <v>1.7199616205318291E-2</v>
      </c>
      <c r="AG291" s="47">
        <f>IF(ISBLANK($D291),"",S291*_xlfn.XLOOKUP(Q291,DATA!$B$24:$B$25,DATA!$C$24:$C$25,"error",0,1)/1000)</f>
        <v>4.2048958253526383</v>
      </c>
      <c r="AH291" s="47">
        <f>IF(ISBLANK($D291),"",V291*_xlfn.XLOOKUP(Q291,DATA!$B$24:$B$25,DATA!$C$24:$C$25,"error",0,1)/1000)</f>
        <v>0</v>
      </c>
      <c r="AI291" s="47">
        <f>IF(ISBLANK($D291),"",X291*_xlfn.XLOOKUP(Q291,DATA!$B$24:$B$25,DATA!$C$24:$C$25,"error",0,1)/1000)</f>
        <v>7.2322594379410327E-2</v>
      </c>
      <c r="AJ291" s="47">
        <f>IF(ISBLANK($D291),"",Z291*_xlfn.XLOOKUP(Q291,DATA!$B$24:$B$25,DATA!$C$24:$C$25,"error",0,1)/1000)</f>
        <v>0</v>
      </c>
      <c r="AK291" s="47">
        <f>IF(ISBLANK($D291),"",AB291*_xlfn.XLOOKUP(Q291,DATA!$B$24:$B$25,DATA!$C$24:$C$25,"error",0,1)/1000)</f>
        <v>0</v>
      </c>
      <c r="AL291" s="47">
        <f t="shared" si="245"/>
        <v>7.2322594379410327E-2</v>
      </c>
      <c r="AM291" s="47">
        <f t="shared" si="246"/>
        <v>4.1325732309732279</v>
      </c>
      <c r="AN291" s="47">
        <f t="shared" si="223"/>
        <v>0.42621351619320447</v>
      </c>
      <c r="AO291" s="47">
        <f t="shared" si="224"/>
        <v>0</v>
      </c>
      <c r="AP291" s="47">
        <f t="shared" si="225"/>
        <v>7.330708900042315E-3</v>
      </c>
      <c r="AQ291" s="47">
        <f t="shared" si="226"/>
        <v>0</v>
      </c>
      <c r="AR291" s="47">
        <f t="shared" si="227"/>
        <v>0</v>
      </c>
      <c r="AS291" s="47">
        <f t="shared" si="228"/>
        <v>7.330708900042315E-3</v>
      </c>
      <c r="AT291" s="47">
        <f t="shared" si="229"/>
        <v>0.41888280729316213</v>
      </c>
      <c r="AU291" s="47">
        <f t="shared" si="230"/>
        <v>2.3180234453909151E-2</v>
      </c>
      <c r="AV291" s="47">
        <f t="shared" si="231"/>
        <v>0</v>
      </c>
      <c r="AW291" s="47">
        <f t="shared" si="232"/>
        <v>3.9869113615653245E-4</v>
      </c>
      <c r="AX291" s="47">
        <f t="shared" si="233"/>
        <v>0</v>
      </c>
      <c r="AY291" s="47">
        <f t="shared" si="234"/>
        <v>0</v>
      </c>
      <c r="AZ291" s="47">
        <f t="shared" si="235"/>
        <v>3.9869113615653245E-4</v>
      </c>
      <c r="BA291" s="47">
        <f t="shared" si="236"/>
        <v>2.2781543317752617E-2</v>
      </c>
      <c r="BB291" s="23">
        <f>IF(V291&gt;0,J291*DATA!$C$4,0)</f>
        <v>0</v>
      </c>
      <c r="BC291" s="23">
        <f>IF(X291&gt;0,N291*_xlfn.XLOOKUP(Burgas!O291,DATA!$B$5:$B$6,DATA!$C$5:$C$6,"error",0,1),0)</f>
        <v>8613.36</v>
      </c>
      <c r="BD291" s="23" t="str">
        <f>IF(Z291&gt;0,(L291-M291)*DATA!$C$7,"0,00 ")</f>
        <v xml:space="preserve">0,00 </v>
      </c>
      <c r="BE291" s="23">
        <f>IF(G291="basement",D291*DATA!$C$8,IF(G291="ground",0,"error"))</f>
        <v>0</v>
      </c>
      <c r="BF291" s="23">
        <f t="shared" si="237"/>
        <v>8613.36</v>
      </c>
      <c r="BG291" s="23">
        <v>0.25</v>
      </c>
      <c r="BH291" s="23">
        <v>1.1000000000000001</v>
      </c>
      <c r="BI291" s="23">
        <f t="shared" si="238"/>
        <v>0.56999999999999995</v>
      </c>
      <c r="BJ291" s="23">
        <v>0.22</v>
      </c>
      <c r="BK291" s="23">
        <f t="shared" si="239"/>
        <v>0.25</v>
      </c>
      <c r="BL291" s="23">
        <f t="shared" si="240"/>
        <v>0.12054794520547943</v>
      </c>
      <c r="BM291" s="5">
        <v>1.1000000000000001</v>
      </c>
      <c r="BN291" s="5">
        <f t="shared" si="241"/>
        <v>0.56999999999999995</v>
      </c>
      <c r="BO291" s="50"/>
      <c r="BP291" s="48">
        <f t="shared" si="205"/>
        <v>2990.75</v>
      </c>
      <c r="BQ291" s="51">
        <f t="shared" si="206"/>
        <v>5</v>
      </c>
      <c r="BR291" s="47">
        <f t="shared" si="242"/>
        <v>957.04</v>
      </c>
      <c r="BS291" s="46">
        <f t="shared" si="207"/>
        <v>17.5</v>
      </c>
      <c r="BT291" s="46">
        <f t="shared" si="243"/>
        <v>2392.6</v>
      </c>
      <c r="BU291" s="46">
        <f t="shared" si="208"/>
        <v>27.236774425000004</v>
      </c>
      <c r="BV291" s="46">
        <f t="shared" si="209"/>
        <v>27.236774425000004</v>
      </c>
      <c r="BW291" s="46">
        <f t="shared" si="210"/>
        <v>26.768312358219177</v>
      </c>
      <c r="BX291" s="46">
        <f t="shared" si="211"/>
        <v>27.236774425000004</v>
      </c>
      <c r="BY291" s="46">
        <f t="shared" si="212"/>
        <v>27.236774425000004</v>
      </c>
      <c r="BZ291" s="46">
        <f t="shared" si="244"/>
        <v>31387.658847370007</v>
      </c>
      <c r="CA291" s="46">
        <f t="shared" si="244"/>
        <v>31387.658847370007</v>
      </c>
      <c r="CB291" s="46">
        <f t="shared" si="244"/>
        <v>30847.803161611781</v>
      </c>
      <c r="CC291" s="46">
        <f t="shared" si="244"/>
        <v>31387.658847370007</v>
      </c>
      <c r="CD291" s="46">
        <f t="shared" si="244"/>
        <v>31387.658847370007</v>
      </c>
    </row>
    <row r="292" spans="1:82" s="54" customFormat="1" ht="15" customHeight="1" x14ac:dyDescent="0.35">
      <c r="A292" s="39">
        <v>289</v>
      </c>
      <c r="B292" s="40" t="s">
        <v>125</v>
      </c>
      <c r="C292" s="40" t="s">
        <v>414</v>
      </c>
      <c r="D292" s="41">
        <v>187.3</v>
      </c>
      <c r="E292" s="41">
        <f t="shared" si="213"/>
        <v>749.2</v>
      </c>
      <c r="F292" s="41">
        <v>55</v>
      </c>
      <c r="G292" s="42" t="s">
        <v>118</v>
      </c>
      <c r="H292" s="43">
        <v>5</v>
      </c>
      <c r="I292" s="44">
        <v>17.5</v>
      </c>
      <c r="J292" s="41">
        <f t="shared" si="214"/>
        <v>770</v>
      </c>
      <c r="K292" s="42" t="s">
        <v>120</v>
      </c>
      <c r="L292" s="44">
        <v>192.5</v>
      </c>
      <c r="M292" s="44">
        <v>192.5</v>
      </c>
      <c r="N292" s="41">
        <v>196.66500000000002</v>
      </c>
      <c r="O292" s="45" t="s">
        <v>69</v>
      </c>
      <c r="P292" s="45" t="s">
        <v>120</v>
      </c>
      <c r="Q292" s="45" t="s">
        <v>122</v>
      </c>
      <c r="R292" s="45" t="s">
        <v>864</v>
      </c>
      <c r="S292" s="46">
        <f t="shared" si="215"/>
        <v>74916.641736965015</v>
      </c>
      <c r="T292" s="46">
        <f t="shared" si="198"/>
        <v>99.995517534656983</v>
      </c>
      <c r="U292" s="47">
        <f t="shared" si="216"/>
        <v>45481.602138503469</v>
      </c>
      <c r="V292" s="47">
        <f t="shared" si="199"/>
        <v>29435.039598461546</v>
      </c>
      <c r="W292" s="47">
        <f t="shared" si="217"/>
        <v>62478.506545591103</v>
      </c>
      <c r="X292" s="47">
        <f t="shared" si="200"/>
        <v>12438.135191373913</v>
      </c>
      <c r="Y292" s="48">
        <f t="shared" si="218"/>
        <v>74916.641736965015</v>
      </c>
      <c r="Z292" s="47">
        <f t="shared" si="201"/>
        <v>0</v>
      </c>
      <c r="AA292" s="48">
        <f t="shared" si="219"/>
        <v>74916.641736965015</v>
      </c>
      <c r="AB292" s="47">
        <f t="shared" si="202"/>
        <v>0</v>
      </c>
      <c r="AC292" s="47">
        <f t="shared" si="220"/>
        <v>41873.174789835459</v>
      </c>
      <c r="AD292" s="47">
        <f t="shared" si="221"/>
        <v>33043.466947129557</v>
      </c>
      <c r="AE292" s="47">
        <f t="shared" si="197"/>
        <v>44.105001264187877</v>
      </c>
      <c r="AF292" s="49">
        <f t="shared" si="222"/>
        <v>0.55893021655793995</v>
      </c>
      <c r="AG292" s="47">
        <f>IF(ISBLANK($D292),"",S292*_xlfn.XLOOKUP(Q292,DATA!$B$24:$B$25,DATA!$C$24:$C$25,"error",0,1)/1000)</f>
        <v>10.036322735029309</v>
      </c>
      <c r="AH292" s="47">
        <f>IF(ISBLANK($D292),"",V292*_xlfn.XLOOKUP(Q292,DATA!$B$24:$B$25,DATA!$C$24:$C$25,"error",0,1)/1000)</f>
        <v>3.9433101948930935</v>
      </c>
      <c r="AI292" s="47">
        <f>IF(ISBLANK($D292),"",X292*_xlfn.XLOOKUP(Q292,DATA!$B$24:$B$25,DATA!$C$24:$C$25,"error",0,1)/1000)</f>
        <v>1.666293844842214</v>
      </c>
      <c r="AJ292" s="47">
        <f>IF(ISBLANK($D292),"",Z292*_xlfn.XLOOKUP(Q292,DATA!$B$24:$B$25,DATA!$C$24:$C$25,"error",0,1)/1000)</f>
        <v>0</v>
      </c>
      <c r="AK292" s="47">
        <f>IF(ISBLANK($D292),"",AB292*_xlfn.XLOOKUP(Q292,DATA!$B$24:$B$25,DATA!$C$24:$C$25,"error",0,1)/1000)</f>
        <v>0</v>
      </c>
      <c r="AL292" s="47">
        <f t="shared" si="245"/>
        <v>5.6096040397353075</v>
      </c>
      <c r="AM292" s="47">
        <f t="shared" si="246"/>
        <v>4.4267186952940012</v>
      </c>
      <c r="AN292" s="47">
        <f t="shared" si="223"/>
        <v>1.0172942636903264</v>
      </c>
      <c r="AO292" s="47">
        <f t="shared" si="224"/>
        <v>0.39969886851238379</v>
      </c>
      <c r="AP292" s="47">
        <f t="shared" si="225"/>
        <v>0.16889763459520049</v>
      </c>
      <c r="AQ292" s="47">
        <f t="shared" si="226"/>
        <v>0</v>
      </c>
      <c r="AR292" s="47">
        <f t="shared" si="227"/>
        <v>0</v>
      </c>
      <c r="AS292" s="47">
        <f t="shared" si="228"/>
        <v>0.56859650310758425</v>
      </c>
      <c r="AT292" s="47">
        <f t="shared" si="229"/>
        <v>0.44869776058274213</v>
      </c>
      <c r="AU292" s="47">
        <f t="shared" si="230"/>
        <v>5.5327010160487786E-2</v>
      </c>
      <c r="AV292" s="47">
        <f t="shared" si="231"/>
        <v>2.1738197244029554E-2</v>
      </c>
      <c r="AW292" s="47">
        <f t="shared" si="232"/>
        <v>9.1857405264752293E-3</v>
      </c>
      <c r="AX292" s="47">
        <f t="shared" si="233"/>
        <v>0</v>
      </c>
      <c r="AY292" s="47">
        <f t="shared" si="234"/>
        <v>0</v>
      </c>
      <c r="AZ292" s="47">
        <f t="shared" si="235"/>
        <v>3.0923937770504784E-2</v>
      </c>
      <c r="BA292" s="47">
        <f t="shared" si="236"/>
        <v>2.4403072389983002E-2</v>
      </c>
      <c r="BB292" s="23">
        <f>IF(V292&gt;0,J292*DATA!$C$4,0)</f>
        <v>50050</v>
      </c>
      <c r="BC292" s="23">
        <f>IF(X292&gt;0,N292*_xlfn.XLOOKUP(Burgas!O292,DATA!$B$5:$B$6,DATA!$C$5:$C$6,"error",0,1),0)</f>
        <v>9439.9200000000019</v>
      </c>
      <c r="BD292" s="23" t="str">
        <f>IF(Z292&gt;0,(L292-M292)*DATA!$C$7,"0,00 ")</f>
        <v xml:space="preserve">0,00 </v>
      </c>
      <c r="BE292" s="23">
        <f>IF(G292="basement",D292*DATA!$C$8,IF(G292="ground",0,"error"))</f>
        <v>0</v>
      </c>
      <c r="BF292" s="23">
        <f t="shared" si="237"/>
        <v>59489.919999999998</v>
      </c>
      <c r="BG292" s="23">
        <v>1.48</v>
      </c>
      <c r="BH292" s="23">
        <v>1.1000000000000001</v>
      </c>
      <c r="BI292" s="23">
        <f t="shared" si="238"/>
        <v>0.56999999999999995</v>
      </c>
      <c r="BJ292" s="23">
        <v>2.33</v>
      </c>
      <c r="BK292" s="23">
        <f t="shared" si="239"/>
        <v>0.21630769230769231</v>
      </c>
      <c r="BL292" s="23">
        <f t="shared" si="240"/>
        <v>0.23928112965340181</v>
      </c>
      <c r="BM292" s="5">
        <v>1.1000000000000001</v>
      </c>
      <c r="BN292" s="5">
        <f t="shared" si="241"/>
        <v>0.56999999999999995</v>
      </c>
      <c r="BO292" s="50"/>
      <c r="BP292" s="48">
        <f t="shared" si="205"/>
        <v>3277.75</v>
      </c>
      <c r="BQ292" s="51">
        <f t="shared" si="206"/>
        <v>5</v>
      </c>
      <c r="BR292" s="47">
        <f t="shared" si="242"/>
        <v>1048.8800000000001</v>
      </c>
      <c r="BS292" s="46">
        <f t="shared" si="207"/>
        <v>17.5</v>
      </c>
      <c r="BT292" s="46">
        <f t="shared" si="243"/>
        <v>2622.2000000000003</v>
      </c>
      <c r="BU292" s="46">
        <f t="shared" si="208"/>
        <v>65.009234412500007</v>
      </c>
      <c r="BV292" s="46">
        <f t="shared" si="209"/>
        <v>39.466853643269232</v>
      </c>
      <c r="BW292" s="46">
        <f t="shared" si="210"/>
        <v>54.21598971328627</v>
      </c>
      <c r="BX292" s="46">
        <f t="shared" si="211"/>
        <v>65.009234412500007</v>
      </c>
      <c r="BY292" s="46">
        <f t="shared" si="212"/>
        <v>65.009234412500007</v>
      </c>
      <c r="BZ292" s="46">
        <f t="shared" si="244"/>
        <v>74916.641736965015</v>
      </c>
      <c r="CA292" s="46">
        <f t="shared" si="244"/>
        <v>45481.602138503469</v>
      </c>
      <c r="CB292" s="46">
        <f t="shared" si="244"/>
        <v>62478.506545591103</v>
      </c>
      <c r="CC292" s="46">
        <f t="shared" si="244"/>
        <v>74916.641736965015</v>
      </c>
      <c r="CD292" s="46">
        <f t="shared" si="244"/>
        <v>74916.641736965015</v>
      </c>
    </row>
    <row r="293" spans="1:82" s="54" customFormat="1" ht="15" customHeight="1" x14ac:dyDescent="0.35">
      <c r="A293" s="39">
        <v>290</v>
      </c>
      <c r="B293" s="40" t="s">
        <v>125</v>
      </c>
      <c r="C293" s="40" t="s">
        <v>415</v>
      </c>
      <c r="D293" s="41">
        <v>314.7</v>
      </c>
      <c r="E293" s="41">
        <f t="shared" si="213"/>
        <v>1510.56</v>
      </c>
      <c r="F293" s="41">
        <v>73.2</v>
      </c>
      <c r="G293" s="42" t="s">
        <v>118</v>
      </c>
      <c r="H293" s="43">
        <v>6</v>
      </c>
      <c r="I293" s="44">
        <v>20.5</v>
      </c>
      <c r="J293" s="41">
        <f t="shared" si="214"/>
        <v>1200.48</v>
      </c>
      <c r="K293" s="42" t="s">
        <v>121</v>
      </c>
      <c r="L293" s="44">
        <v>300.12</v>
      </c>
      <c r="M293" s="44">
        <v>300.12</v>
      </c>
      <c r="N293" s="41">
        <v>330.435</v>
      </c>
      <c r="O293" s="45" t="s">
        <v>69</v>
      </c>
      <c r="P293" s="45" t="s">
        <v>121</v>
      </c>
      <c r="Q293" s="45" t="s">
        <v>122</v>
      </c>
      <c r="R293" s="45" t="s">
        <v>864</v>
      </c>
      <c r="S293" s="46">
        <f t="shared" si="215"/>
        <v>60342.796540110001</v>
      </c>
      <c r="T293" s="46">
        <f t="shared" si="198"/>
        <v>39.947302020515572</v>
      </c>
      <c r="U293" s="47">
        <f t="shared" si="216"/>
        <v>60342.796540110001</v>
      </c>
      <c r="V293" s="47">
        <f t="shared" si="199"/>
        <v>0</v>
      </c>
      <c r="W293" s="47">
        <f t="shared" si="217"/>
        <v>59348.691307177811</v>
      </c>
      <c r="X293" s="47">
        <f t="shared" si="200"/>
        <v>994.10523293219012</v>
      </c>
      <c r="Y293" s="48">
        <f t="shared" si="218"/>
        <v>60342.796540110001</v>
      </c>
      <c r="Z293" s="47">
        <f t="shared" si="201"/>
        <v>0</v>
      </c>
      <c r="AA293" s="48">
        <f t="shared" si="219"/>
        <v>60342.796540110001</v>
      </c>
      <c r="AB293" s="47">
        <f t="shared" si="202"/>
        <v>0</v>
      </c>
      <c r="AC293" s="47">
        <f t="shared" si="220"/>
        <v>994.10523293219012</v>
      </c>
      <c r="AD293" s="47">
        <f t="shared" si="221"/>
        <v>59348.691307177811</v>
      </c>
      <c r="AE293" s="47">
        <f t="shared" si="197"/>
        <v>39.289198249111465</v>
      </c>
      <c r="AF293" s="49">
        <f t="shared" si="222"/>
        <v>1.6474298341002558E-2</v>
      </c>
      <c r="AG293" s="47">
        <f>IF(ISBLANK($D293),"",S293*_xlfn.XLOOKUP(Q293,DATA!$B$24:$B$25,DATA!$C$24:$C$25,"error",0,1)/1000)</f>
        <v>8.0839152259000926</v>
      </c>
      <c r="AH293" s="47">
        <f>IF(ISBLANK($D293),"",V293*_xlfn.XLOOKUP(Q293,DATA!$B$24:$B$25,DATA!$C$24:$C$25,"error",0,1)/1000)</f>
        <v>0</v>
      </c>
      <c r="AI293" s="47">
        <f>IF(ISBLANK($D293),"",X293*_xlfn.XLOOKUP(Q293,DATA!$B$24:$B$25,DATA!$C$24:$C$25,"error",0,1)/1000)</f>
        <v>0.13317683119485135</v>
      </c>
      <c r="AJ293" s="47">
        <f>IF(ISBLANK($D293),"",Z293*_xlfn.XLOOKUP(Q293,DATA!$B$24:$B$25,DATA!$C$24:$C$25,"error",0,1)/1000)</f>
        <v>0</v>
      </c>
      <c r="AK293" s="47">
        <f>IF(ISBLANK($D293),"",AB293*_xlfn.XLOOKUP(Q293,DATA!$B$24:$B$25,DATA!$C$24:$C$25,"error",0,1)/1000)</f>
        <v>0</v>
      </c>
      <c r="AL293" s="47">
        <f t="shared" si="245"/>
        <v>0.13317683119485135</v>
      </c>
      <c r="AM293" s="47">
        <f t="shared" si="246"/>
        <v>7.9507383947052412</v>
      </c>
      <c r="AN293" s="47">
        <f t="shared" si="223"/>
        <v>0.81939578913342304</v>
      </c>
      <c r="AO293" s="47">
        <f t="shared" si="224"/>
        <v>0</v>
      </c>
      <c r="AP293" s="47">
        <f t="shared" si="225"/>
        <v>1.3498970689545248E-2</v>
      </c>
      <c r="AQ293" s="47">
        <f t="shared" si="226"/>
        <v>0</v>
      </c>
      <c r="AR293" s="47">
        <f t="shared" si="227"/>
        <v>0</v>
      </c>
      <c r="AS293" s="47">
        <f t="shared" si="228"/>
        <v>1.3498970689545248E-2</v>
      </c>
      <c r="AT293" s="47">
        <f t="shared" si="229"/>
        <v>0.80589681844387784</v>
      </c>
      <c r="AU293" s="47">
        <f t="shared" si="230"/>
        <v>4.456401728482183E-2</v>
      </c>
      <c r="AV293" s="47">
        <f t="shared" si="231"/>
        <v>0</v>
      </c>
      <c r="AW293" s="47">
        <f t="shared" si="232"/>
        <v>7.3416091602375032E-4</v>
      </c>
      <c r="AX293" s="47">
        <f t="shared" si="233"/>
        <v>0</v>
      </c>
      <c r="AY293" s="47">
        <f t="shared" si="234"/>
        <v>0</v>
      </c>
      <c r="AZ293" s="47">
        <f t="shared" si="235"/>
        <v>7.3416091602375032E-4</v>
      </c>
      <c r="BA293" s="47">
        <f t="shared" si="236"/>
        <v>4.3829856368798083E-2</v>
      </c>
      <c r="BB293" s="23">
        <f>IF(V293&gt;0,J293*DATA!$C$4,0)</f>
        <v>0</v>
      </c>
      <c r="BC293" s="23">
        <f>IF(X293&gt;0,N293*_xlfn.XLOOKUP(Burgas!O293,DATA!$B$5:$B$6,DATA!$C$5:$C$6,"error",0,1),0)</f>
        <v>15860.880000000001</v>
      </c>
      <c r="BD293" s="23" t="str">
        <f>IF(Z293&gt;0,(L293-M293)*DATA!$C$7,"0,00 ")</f>
        <v xml:space="preserve">0,00 </v>
      </c>
      <c r="BE293" s="23">
        <f>IF(G293="basement",D293*DATA!$C$8,IF(G293="ground",0,"error"))</f>
        <v>0</v>
      </c>
      <c r="BF293" s="23">
        <f t="shared" si="237"/>
        <v>15860.880000000001</v>
      </c>
      <c r="BG293" s="23">
        <v>0.25</v>
      </c>
      <c r="BH293" s="23">
        <v>1.1000000000000001</v>
      </c>
      <c r="BI293" s="23">
        <f t="shared" si="238"/>
        <v>0.56999999999999995</v>
      </c>
      <c r="BJ293" s="23">
        <v>0.22</v>
      </c>
      <c r="BK293" s="23">
        <f t="shared" si="239"/>
        <v>0.25</v>
      </c>
      <c r="BL293" s="23">
        <f t="shared" si="240"/>
        <v>0.12054794520547943</v>
      </c>
      <c r="BM293" s="5">
        <v>1.1000000000000001</v>
      </c>
      <c r="BN293" s="5">
        <f t="shared" si="241"/>
        <v>0.56999999999999995</v>
      </c>
      <c r="BO293" s="50"/>
      <c r="BP293" s="48">
        <f t="shared" si="205"/>
        <v>6451.3499999999995</v>
      </c>
      <c r="BQ293" s="51">
        <f t="shared" si="206"/>
        <v>6</v>
      </c>
      <c r="BR293" s="47">
        <f t="shared" si="242"/>
        <v>2064.4319999999998</v>
      </c>
      <c r="BS293" s="46">
        <f t="shared" si="207"/>
        <v>20.5</v>
      </c>
      <c r="BT293" s="46">
        <f t="shared" si="243"/>
        <v>5161.08</v>
      </c>
      <c r="BU293" s="46">
        <f t="shared" si="208"/>
        <v>52.362718274999999</v>
      </c>
      <c r="BV293" s="46">
        <f t="shared" si="209"/>
        <v>52.362718274999999</v>
      </c>
      <c r="BW293" s="46">
        <f t="shared" si="210"/>
        <v>51.50007923219178</v>
      </c>
      <c r="BX293" s="46">
        <f t="shared" si="211"/>
        <v>52.362718274999999</v>
      </c>
      <c r="BY293" s="46">
        <f t="shared" si="212"/>
        <v>52.362718274999999</v>
      </c>
      <c r="BZ293" s="46">
        <f t="shared" si="244"/>
        <v>60342.796540110001</v>
      </c>
      <c r="CA293" s="46">
        <f t="shared" si="244"/>
        <v>60342.796540110001</v>
      </c>
      <c r="CB293" s="46">
        <f t="shared" si="244"/>
        <v>59348.691307177811</v>
      </c>
      <c r="CC293" s="46">
        <f t="shared" si="244"/>
        <v>60342.796540110001</v>
      </c>
      <c r="CD293" s="46">
        <f t="shared" si="244"/>
        <v>60342.796540110001</v>
      </c>
    </row>
    <row r="294" spans="1:82" s="54" customFormat="1" ht="15" customHeight="1" x14ac:dyDescent="0.35">
      <c r="A294" s="39">
        <v>291</v>
      </c>
      <c r="B294" s="40" t="s">
        <v>125</v>
      </c>
      <c r="C294" s="40" t="s">
        <v>416</v>
      </c>
      <c r="D294" s="41">
        <v>152.5</v>
      </c>
      <c r="E294" s="41">
        <f t="shared" si="213"/>
        <v>610</v>
      </c>
      <c r="F294" s="41">
        <v>49.4</v>
      </c>
      <c r="G294" s="42" t="s">
        <v>118</v>
      </c>
      <c r="H294" s="43">
        <v>5</v>
      </c>
      <c r="I294" s="44">
        <v>17.5</v>
      </c>
      <c r="J294" s="41">
        <f t="shared" si="214"/>
        <v>692.24</v>
      </c>
      <c r="K294" s="42" t="s">
        <v>120</v>
      </c>
      <c r="L294" s="44">
        <v>172.26</v>
      </c>
      <c r="M294" s="44">
        <v>155.1</v>
      </c>
      <c r="N294" s="41">
        <v>160.125</v>
      </c>
      <c r="O294" s="45" t="s">
        <v>69</v>
      </c>
      <c r="P294" s="45" t="s">
        <v>120</v>
      </c>
      <c r="Q294" s="45" t="s">
        <v>122</v>
      </c>
      <c r="R294" s="45" t="s">
        <v>864</v>
      </c>
      <c r="S294" s="46">
        <f t="shared" si="215"/>
        <v>65346.064778225016</v>
      </c>
      <c r="T294" s="46">
        <f t="shared" si="198"/>
        <v>107.12469635774593</v>
      </c>
      <c r="U294" s="47">
        <f t="shared" si="216"/>
        <v>38883.581905966545</v>
      </c>
      <c r="V294" s="47">
        <f t="shared" si="199"/>
        <v>26462.482872258472</v>
      </c>
      <c r="W294" s="47">
        <f t="shared" si="217"/>
        <v>55218.912526839427</v>
      </c>
      <c r="X294" s="47">
        <f t="shared" si="200"/>
        <v>10127.152251385589</v>
      </c>
      <c r="Y294" s="48">
        <f t="shared" si="218"/>
        <v>64437.642263225003</v>
      </c>
      <c r="Z294" s="47">
        <f t="shared" si="201"/>
        <v>908.42251500001294</v>
      </c>
      <c r="AA294" s="48">
        <f t="shared" si="219"/>
        <v>65346.064778225016</v>
      </c>
      <c r="AB294" s="47">
        <f t="shared" si="202"/>
        <v>0</v>
      </c>
      <c r="AC294" s="47">
        <f t="shared" si="220"/>
        <v>37498.057638644073</v>
      </c>
      <c r="AD294" s="47">
        <f t="shared" si="221"/>
        <v>27848.007139580943</v>
      </c>
      <c r="AE294" s="47">
        <f t="shared" si="197"/>
        <v>45.6524707206245</v>
      </c>
      <c r="AF294" s="49">
        <f t="shared" si="222"/>
        <v>0.5738380385399946</v>
      </c>
      <c r="AG294" s="47">
        <f>IF(ISBLANK($D294),"",S294*_xlfn.XLOOKUP(Q294,DATA!$B$24:$B$25,DATA!$C$24:$C$25,"error",0,1)/1000)</f>
        <v>8.7541857239283996</v>
      </c>
      <c r="AH294" s="47">
        <f>IF(ISBLANK($D294),"",V294*_xlfn.XLOOKUP(Q294,DATA!$B$24:$B$25,DATA!$C$24:$C$25,"error",0,1)/1000)</f>
        <v>3.5450870770296046</v>
      </c>
      <c r="AI294" s="47">
        <f>IF(ISBLANK($D294),"",X294*_xlfn.XLOOKUP(Q294,DATA!$B$24:$B$25,DATA!$C$24:$C$25,"error",0,1)/1000)</f>
        <v>1.3566994732431261</v>
      </c>
      <c r="AJ294" s="47">
        <f>IF(ISBLANK($D294),"",Z294*_xlfn.XLOOKUP(Q294,DATA!$B$24:$B$25,DATA!$C$24:$C$25,"error",0,1)/1000)</f>
        <v>0.12169821456116547</v>
      </c>
      <c r="AK294" s="47">
        <f>IF(ISBLANK($D294),"",AB294*_xlfn.XLOOKUP(Q294,DATA!$B$24:$B$25,DATA!$C$24:$C$25,"error",0,1)/1000)</f>
        <v>0</v>
      </c>
      <c r="AL294" s="47">
        <f t="shared" si="245"/>
        <v>5.0234847648338965</v>
      </c>
      <c r="AM294" s="47">
        <f t="shared" si="246"/>
        <v>3.7307009590945031</v>
      </c>
      <c r="AN294" s="47">
        <f t="shared" si="223"/>
        <v>0.88733524771472017</v>
      </c>
      <c r="AO294" s="47">
        <f t="shared" si="224"/>
        <v>0.35933447368702937</v>
      </c>
      <c r="AP294" s="47">
        <f t="shared" si="225"/>
        <v>0.13751676068215729</v>
      </c>
      <c r="AQ294" s="47">
        <f t="shared" si="226"/>
        <v>1.2335483706828671E-2</v>
      </c>
      <c r="AR294" s="47">
        <f t="shared" si="227"/>
        <v>0</v>
      </c>
      <c r="AS294" s="47">
        <f t="shared" si="228"/>
        <v>0.50918671807601534</v>
      </c>
      <c r="AT294" s="47">
        <f t="shared" si="229"/>
        <v>0.37814852963870482</v>
      </c>
      <c r="AU294" s="47">
        <f t="shared" si="230"/>
        <v>4.8259002353930311E-2</v>
      </c>
      <c r="AV294" s="47">
        <f t="shared" si="231"/>
        <v>1.9542921636632491E-2</v>
      </c>
      <c r="AW294" s="47">
        <f t="shared" si="232"/>
        <v>7.4790466112518508E-3</v>
      </c>
      <c r="AX294" s="47">
        <f t="shared" si="233"/>
        <v>6.7088300479200983E-4</v>
      </c>
      <c r="AY294" s="47">
        <f t="shared" si="234"/>
        <v>0</v>
      </c>
      <c r="AZ294" s="47">
        <f t="shared" si="235"/>
        <v>2.7692851252676356E-2</v>
      </c>
      <c r="BA294" s="47">
        <f t="shared" si="236"/>
        <v>2.0566151101253954E-2</v>
      </c>
      <c r="BB294" s="23">
        <f>IF(V294&gt;0,J294*DATA!$C$4,0)</f>
        <v>44995.6</v>
      </c>
      <c r="BC294" s="23">
        <f>IF(X294&gt;0,N294*_xlfn.XLOOKUP(Burgas!O294,DATA!$B$5:$B$6,DATA!$C$5:$C$6,"error",0,1),0)</f>
        <v>7686</v>
      </c>
      <c r="BD294" s="23">
        <f>IF(Z294&gt;0,(L294-M294)*DATA!$C$7,"0,00 ")</f>
        <v>2573.9999999999995</v>
      </c>
      <c r="BE294" s="23">
        <f>IF(G294="basement",D294*DATA!$C$8,IF(G294="ground",0,"error"))</f>
        <v>0</v>
      </c>
      <c r="BF294" s="23">
        <f t="shared" si="237"/>
        <v>55255.6</v>
      </c>
      <c r="BG294" s="23">
        <v>1.48</v>
      </c>
      <c r="BH294" s="23">
        <v>1.274329501915709</v>
      </c>
      <c r="BI294" s="23">
        <f t="shared" si="238"/>
        <v>0.56999999999999995</v>
      </c>
      <c r="BJ294" s="23">
        <v>2.33</v>
      </c>
      <c r="BK294" s="23">
        <f t="shared" si="239"/>
        <v>0.21630769230769231</v>
      </c>
      <c r="BL294" s="23">
        <f t="shared" si="240"/>
        <v>0.23928112965340181</v>
      </c>
      <c r="BM294" s="5">
        <v>1.1000000000000001</v>
      </c>
      <c r="BN294" s="5">
        <f t="shared" si="241"/>
        <v>0.56999999999999995</v>
      </c>
      <c r="BO294" s="50"/>
      <c r="BP294" s="48">
        <f t="shared" si="205"/>
        <v>2668.75</v>
      </c>
      <c r="BQ294" s="51">
        <f t="shared" si="206"/>
        <v>5</v>
      </c>
      <c r="BR294" s="47">
        <f t="shared" si="242"/>
        <v>854</v>
      </c>
      <c r="BS294" s="46">
        <f t="shared" si="207"/>
        <v>17.5</v>
      </c>
      <c r="BT294" s="46">
        <f t="shared" si="243"/>
        <v>2135</v>
      </c>
      <c r="BU294" s="46">
        <f t="shared" si="208"/>
        <v>56.70432556250001</v>
      </c>
      <c r="BV294" s="46">
        <f t="shared" si="209"/>
        <v>33.741393531730772</v>
      </c>
      <c r="BW294" s="46">
        <f t="shared" si="210"/>
        <v>47.916446135750974</v>
      </c>
      <c r="BX294" s="46">
        <f t="shared" si="211"/>
        <v>55.9160380625</v>
      </c>
      <c r="BY294" s="46">
        <f t="shared" si="212"/>
        <v>56.70432556250001</v>
      </c>
      <c r="BZ294" s="46">
        <f t="shared" si="244"/>
        <v>65346.064778225016</v>
      </c>
      <c r="CA294" s="46">
        <f t="shared" si="244"/>
        <v>38883.581905966545</v>
      </c>
      <c r="CB294" s="46">
        <f t="shared" si="244"/>
        <v>55218.912526839427</v>
      </c>
      <c r="CC294" s="46">
        <f t="shared" si="244"/>
        <v>64437.642263225003</v>
      </c>
      <c r="CD294" s="46">
        <f t="shared" si="244"/>
        <v>65346.064778225016</v>
      </c>
    </row>
    <row r="295" spans="1:82" s="54" customFormat="1" ht="15" customHeight="1" x14ac:dyDescent="0.35">
      <c r="A295" s="39">
        <v>292</v>
      </c>
      <c r="B295" s="40" t="s">
        <v>125</v>
      </c>
      <c r="C295" s="40" t="s">
        <v>417</v>
      </c>
      <c r="D295" s="41">
        <v>198.2</v>
      </c>
      <c r="E295" s="41">
        <f t="shared" si="213"/>
        <v>951.36</v>
      </c>
      <c r="F295" s="41">
        <v>58.6</v>
      </c>
      <c r="G295" s="42" t="s">
        <v>118</v>
      </c>
      <c r="H295" s="43">
        <v>6</v>
      </c>
      <c r="I295" s="44">
        <v>20.5</v>
      </c>
      <c r="J295" s="41">
        <f t="shared" si="214"/>
        <v>961.04</v>
      </c>
      <c r="K295" s="42" t="s">
        <v>121</v>
      </c>
      <c r="L295" s="44">
        <v>240.26</v>
      </c>
      <c r="M295" s="44">
        <v>240.26</v>
      </c>
      <c r="N295" s="41">
        <v>208.10999999999999</v>
      </c>
      <c r="O295" s="45" t="s">
        <v>69</v>
      </c>
      <c r="P295" s="45" t="s">
        <v>121</v>
      </c>
      <c r="Q295" s="45" t="s">
        <v>122</v>
      </c>
      <c r="R295" s="45" t="s">
        <v>864</v>
      </c>
      <c r="S295" s="46">
        <f t="shared" si="215"/>
        <v>41259.503560659999</v>
      </c>
      <c r="T295" s="46">
        <f t="shared" si="198"/>
        <v>43.368970274827618</v>
      </c>
      <c r="U295" s="47">
        <f t="shared" si="216"/>
        <v>41259.503560659999</v>
      </c>
      <c r="V295" s="47">
        <f t="shared" si="199"/>
        <v>0</v>
      </c>
      <c r="W295" s="47">
        <f t="shared" si="217"/>
        <v>40633.409956696996</v>
      </c>
      <c r="X295" s="47">
        <f t="shared" si="200"/>
        <v>626.09360396300326</v>
      </c>
      <c r="Y295" s="48">
        <f t="shared" si="218"/>
        <v>41259.503560659999</v>
      </c>
      <c r="Z295" s="47">
        <f t="shared" si="201"/>
        <v>0</v>
      </c>
      <c r="AA295" s="48">
        <f t="shared" si="219"/>
        <v>41259.503560659999</v>
      </c>
      <c r="AB295" s="47">
        <f t="shared" si="202"/>
        <v>0</v>
      </c>
      <c r="AC295" s="47">
        <f t="shared" si="220"/>
        <v>626.09360396300326</v>
      </c>
      <c r="AD295" s="47">
        <f t="shared" si="221"/>
        <v>40633.409956696996</v>
      </c>
      <c r="AE295" s="47">
        <f t="shared" si="197"/>
        <v>42.710866503423517</v>
      </c>
      <c r="AF295" s="49">
        <f t="shared" si="222"/>
        <v>1.5174530712482204E-2</v>
      </c>
      <c r="AG295" s="47">
        <f>IF(ISBLANK($D295),"",S295*_xlfn.XLOOKUP(Q295,DATA!$B$24:$B$25,DATA!$C$24:$C$25,"error",0,1)/1000)</f>
        <v>5.5273926329449239</v>
      </c>
      <c r="AH295" s="47">
        <f>IF(ISBLANK($D295),"",V295*_xlfn.XLOOKUP(Q295,DATA!$B$24:$B$25,DATA!$C$24:$C$25,"error",0,1)/1000)</f>
        <v>0</v>
      </c>
      <c r="AI295" s="47">
        <f>IF(ISBLANK($D295),"",X295*_xlfn.XLOOKUP(Q295,DATA!$B$24:$B$25,DATA!$C$24:$C$25,"error",0,1)/1000)</f>
        <v>8.3875589268570527E-2</v>
      </c>
      <c r="AJ295" s="47">
        <f>IF(ISBLANK($D295),"",Z295*_xlfn.XLOOKUP(Q295,DATA!$B$24:$B$25,DATA!$C$24:$C$25,"error",0,1)/1000)</f>
        <v>0</v>
      </c>
      <c r="AK295" s="47">
        <f>IF(ISBLANK($D295),"",AB295*_xlfn.XLOOKUP(Q295,DATA!$B$24:$B$25,DATA!$C$24:$C$25,"error",0,1)/1000)</f>
        <v>0</v>
      </c>
      <c r="AL295" s="47">
        <f t="shared" si="245"/>
        <v>8.3875589268570527E-2</v>
      </c>
      <c r="AM295" s="47">
        <f t="shared" si="246"/>
        <v>5.4435170436763531</v>
      </c>
      <c r="AN295" s="47">
        <f t="shared" si="223"/>
        <v>0.56026345177535997</v>
      </c>
      <c r="AO295" s="47">
        <f t="shared" si="224"/>
        <v>0</v>
      </c>
      <c r="AP295" s="47">
        <f t="shared" si="225"/>
        <v>8.5017349560464819E-3</v>
      </c>
      <c r="AQ295" s="47">
        <f t="shared" si="226"/>
        <v>0</v>
      </c>
      <c r="AR295" s="47">
        <f t="shared" si="227"/>
        <v>0</v>
      </c>
      <c r="AS295" s="47">
        <f t="shared" si="228"/>
        <v>8.5017349560464819E-3</v>
      </c>
      <c r="AT295" s="47">
        <f t="shared" si="229"/>
        <v>0.55176171681931352</v>
      </c>
      <c r="AU295" s="47">
        <f t="shared" si="230"/>
        <v>3.047073280102686E-2</v>
      </c>
      <c r="AV295" s="47">
        <f t="shared" si="231"/>
        <v>0</v>
      </c>
      <c r="AW295" s="47">
        <f t="shared" si="232"/>
        <v>4.6237907072102042E-4</v>
      </c>
      <c r="AX295" s="47">
        <f t="shared" si="233"/>
        <v>0</v>
      </c>
      <c r="AY295" s="47">
        <f t="shared" si="234"/>
        <v>0</v>
      </c>
      <c r="AZ295" s="47">
        <f t="shared" si="235"/>
        <v>4.6237907072102042E-4</v>
      </c>
      <c r="BA295" s="47">
        <f t="shared" si="236"/>
        <v>3.0008353730305838E-2</v>
      </c>
      <c r="BB295" s="23">
        <f>IF(V295&gt;0,J295*DATA!$C$4,0)</f>
        <v>0</v>
      </c>
      <c r="BC295" s="23">
        <f>IF(X295&gt;0,N295*_xlfn.XLOOKUP(Burgas!O295,DATA!$B$5:$B$6,DATA!$C$5:$C$6,"error",0,1),0)</f>
        <v>9989.2799999999988</v>
      </c>
      <c r="BD295" s="23" t="str">
        <f>IF(Z295&gt;0,(L295-M295)*DATA!$C$7,"0,00 ")</f>
        <v xml:space="preserve">0,00 </v>
      </c>
      <c r="BE295" s="23">
        <f>IF(G295="basement",D295*DATA!$C$8,IF(G295="ground",0,"error"))</f>
        <v>0</v>
      </c>
      <c r="BF295" s="23">
        <f t="shared" si="237"/>
        <v>9989.2799999999988</v>
      </c>
      <c r="BG295" s="23">
        <v>0.25</v>
      </c>
      <c r="BH295" s="23">
        <v>1.1000000000000001</v>
      </c>
      <c r="BI295" s="23">
        <f t="shared" si="238"/>
        <v>0.56999999999999995</v>
      </c>
      <c r="BJ295" s="23">
        <v>0.22</v>
      </c>
      <c r="BK295" s="23">
        <f t="shared" si="239"/>
        <v>0.25</v>
      </c>
      <c r="BL295" s="23">
        <f t="shared" si="240"/>
        <v>0.12054794520547943</v>
      </c>
      <c r="BM295" s="5">
        <v>1.1000000000000001</v>
      </c>
      <c r="BN295" s="5">
        <f t="shared" si="241"/>
        <v>0.56999999999999995</v>
      </c>
      <c r="BO295" s="50"/>
      <c r="BP295" s="48">
        <f t="shared" si="205"/>
        <v>4063.1</v>
      </c>
      <c r="BQ295" s="51">
        <f t="shared" si="206"/>
        <v>6</v>
      </c>
      <c r="BR295" s="47">
        <f t="shared" si="242"/>
        <v>1300.192</v>
      </c>
      <c r="BS295" s="46">
        <f t="shared" si="207"/>
        <v>20.5</v>
      </c>
      <c r="BT295" s="46">
        <f t="shared" si="243"/>
        <v>3250.48</v>
      </c>
      <c r="BU295" s="46">
        <f t="shared" si="208"/>
        <v>35.803109649999996</v>
      </c>
      <c r="BV295" s="46">
        <f t="shared" si="209"/>
        <v>35.803109649999996</v>
      </c>
      <c r="BW295" s="46">
        <f t="shared" si="210"/>
        <v>35.259814263013702</v>
      </c>
      <c r="BX295" s="46">
        <f t="shared" si="211"/>
        <v>35.803109649999996</v>
      </c>
      <c r="BY295" s="46">
        <f t="shared" si="212"/>
        <v>35.803109649999996</v>
      </c>
      <c r="BZ295" s="46">
        <f t="shared" si="244"/>
        <v>41259.503560659999</v>
      </c>
      <c r="CA295" s="46">
        <f t="shared" si="244"/>
        <v>41259.503560659999</v>
      </c>
      <c r="CB295" s="46">
        <f t="shared" si="244"/>
        <v>40633.409956696996</v>
      </c>
      <c r="CC295" s="46">
        <f t="shared" si="244"/>
        <v>41259.503560659999</v>
      </c>
      <c r="CD295" s="46">
        <f t="shared" si="244"/>
        <v>41259.503560659999</v>
      </c>
    </row>
    <row r="296" spans="1:82" s="54" customFormat="1" ht="15" customHeight="1" x14ac:dyDescent="0.35">
      <c r="A296" s="39">
        <v>293</v>
      </c>
      <c r="B296" s="40" t="s">
        <v>125</v>
      </c>
      <c r="C296" s="40" t="s">
        <v>418</v>
      </c>
      <c r="D296" s="41">
        <v>113.7</v>
      </c>
      <c r="E296" s="41">
        <f t="shared" si="213"/>
        <v>181.92000000000002</v>
      </c>
      <c r="F296" s="41">
        <v>42.8</v>
      </c>
      <c r="G296" s="42" t="s">
        <v>119</v>
      </c>
      <c r="H296" s="43">
        <v>2</v>
      </c>
      <c r="I296" s="44">
        <v>8.5</v>
      </c>
      <c r="J296" s="41">
        <f t="shared" si="214"/>
        <v>291.03999999999996</v>
      </c>
      <c r="K296" s="42" t="s">
        <v>121</v>
      </c>
      <c r="L296" s="44">
        <v>72.760000000000005</v>
      </c>
      <c r="M296" s="44">
        <v>72.760000000000005</v>
      </c>
      <c r="N296" s="41">
        <v>119.38500000000001</v>
      </c>
      <c r="O296" s="45" t="s">
        <v>69</v>
      </c>
      <c r="P296" s="45" t="s">
        <v>121</v>
      </c>
      <c r="Q296" s="45" t="s">
        <v>122</v>
      </c>
      <c r="R296" s="45" t="s">
        <v>864</v>
      </c>
      <c r="S296" s="46">
        <f t="shared" si="215"/>
        <v>12441.014838210003</v>
      </c>
      <c r="T296" s="46">
        <f t="shared" si="198"/>
        <v>68.387284730705815</v>
      </c>
      <c r="U296" s="47">
        <f t="shared" si="216"/>
        <v>12441.014838210003</v>
      </c>
      <c r="V296" s="47">
        <f t="shared" si="199"/>
        <v>0</v>
      </c>
      <c r="W296" s="47">
        <f t="shared" si="217"/>
        <v>12081.848123928496</v>
      </c>
      <c r="X296" s="47">
        <f t="shared" si="200"/>
        <v>359.16671428150767</v>
      </c>
      <c r="Y296" s="48">
        <f t="shared" si="218"/>
        <v>12441.014838210003</v>
      </c>
      <c r="Z296" s="47">
        <f t="shared" si="201"/>
        <v>0</v>
      </c>
      <c r="AA296" s="48">
        <f t="shared" si="219"/>
        <v>11391.438792927394</v>
      </c>
      <c r="AB296" s="47">
        <f t="shared" si="202"/>
        <v>1049.5760452826089</v>
      </c>
      <c r="AC296" s="47">
        <f t="shared" si="220"/>
        <v>1408.7427595641166</v>
      </c>
      <c r="AD296" s="47">
        <f t="shared" si="221"/>
        <v>11032.272078645887</v>
      </c>
      <c r="AE296" s="47">
        <f t="shared" si="197"/>
        <v>60.643536052363046</v>
      </c>
      <c r="AF296" s="49">
        <f t="shared" si="222"/>
        <v>0.11323374964857802</v>
      </c>
      <c r="AG296" s="47">
        <f>IF(ISBLANK($D296),"",S296*_xlfn.XLOOKUP(Q296,DATA!$B$24:$B$25,DATA!$C$24:$C$25,"error",0,1)/1000)</f>
        <v>1.6666796211442456</v>
      </c>
      <c r="AH296" s="47">
        <f>IF(ISBLANK($D296),"",V296*_xlfn.XLOOKUP(Q296,DATA!$B$24:$B$25,DATA!$C$24:$C$25,"error",0,1)/1000)</f>
        <v>0</v>
      </c>
      <c r="AI296" s="47">
        <f>IF(ISBLANK($D296),"",X296*_xlfn.XLOOKUP(Q296,DATA!$B$24:$B$25,DATA!$C$24:$C$25,"error",0,1)/1000)</f>
        <v>4.8116319373545151E-2</v>
      </c>
      <c r="AJ296" s="47">
        <f>IF(ISBLANK($D296),"",Z296*_xlfn.XLOOKUP(Q296,DATA!$B$24:$B$25,DATA!$C$24:$C$25,"error",0,1)/1000)</f>
        <v>0</v>
      </c>
      <c r="AK296" s="47">
        <f>IF(ISBLANK($D296),"",AB296*_xlfn.XLOOKUP(Q296,DATA!$B$24:$B$25,DATA!$C$24:$C$25,"error",0,1)/1000)</f>
        <v>0.14060806359148931</v>
      </c>
      <c r="AL296" s="47">
        <f t="shared" si="245"/>
        <v>0.18872438296503447</v>
      </c>
      <c r="AM296" s="47">
        <f t="shared" si="246"/>
        <v>1.4779552381792112</v>
      </c>
      <c r="AN296" s="47">
        <f t="shared" si="223"/>
        <v>0.16893673736515771</v>
      </c>
      <c r="AO296" s="47">
        <f t="shared" si="224"/>
        <v>0</v>
      </c>
      <c r="AP296" s="47">
        <f t="shared" si="225"/>
        <v>4.8771304969853846E-3</v>
      </c>
      <c r="AQ296" s="47">
        <f t="shared" si="226"/>
        <v>0</v>
      </c>
      <c r="AR296" s="47">
        <f t="shared" si="227"/>
        <v>1.425220972826847E-2</v>
      </c>
      <c r="AS296" s="47">
        <f t="shared" si="228"/>
        <v>1.9129340225253855E-2</v>
      </c>
      <c r="AT296" s="47">
        <f t="shared" si="229"/>
        <v>0.14980739713990385</v>
      </c>
      <c r="AU296" s="47">
        <f t="shared" si="230"/>
        <v>9.1878671868014933E-3</v>
      </c>
      <c r="AV296" s="47">
        <f t="shared" si="231"/>
        <v>0</v>
      </c>
      <c r="AW296" s="47">
        <f t="shared" si="232"/>
        <v>2.6524974944995469E-4</v>
      </c>
      <c r="AX296" s="47">
        <f t="shared" si="233"/>
        <v>0</v>
      </c>
      <c r="AY296" s="47">
        <f t="shared" si="234"/>
        <v>7.7512690338471101E-4</v>
      </c>
      <c r="AZ296" s="47">
        <f t="shared" si="235"/>
        <v>1.0403766528346656E-3</v>
      </c>
      <c r="BA296" s="47">
        <f t="shared" si="236"/>
        <v>8.1474905339668276E-3</v>
      </c>
      <c r="BB296" s="23">
        <f>IF(V296&gt;0,J296*DATA!$C$4,0)</f>
        <v>0</v>
      </c>
      <c r="BC296" s="23">
        <f>IF(X296&gt;0,N296*_xlfn.XLOOKUP(Burgas!O296,DATA!$B$5:$B$6,DATA!$C$5:$C$6,"error",0,1),0)</f>
        <v>5730.4800000000005</v>
      </c>
      <c r="BD296" s="23" t="str">
        <f>IF(Z296&gt;0,(L296-M296)*DATA!$C$7,"0,00 ")</f>
        <v xml:space="preserve">0,00 </v>
      </c>
      <c r="BE296" s="23">
        <f>IF(G296="basement",D296*DATA!$C$8,IF(G296="ground",0,"error"))</f>
        <v>4548</v>
      </c>
      <c r="BF296" s="23">
        <f t="shared" si="237"/>
        <v>10278.48</v>
      </c>
      <c r="BG296" s="23">
        <v>0.25</v>
      </c>
      <c r="BH296" s="23">
        <v>1.1000000000000001</v>
      </c>
      <c r="BI296" s="23">
        <f t="shared" si="238"/>
        <v>0.85</v>
      </c>
      <c r="BJ296" s="23">
        <v>0.22</v>
      </c>
      <c r="BK296" s="23">
        <f t="shared" si="239"/>
        <v>0.25</v>
      </c>
      <c r="BL296" s="23">
        <f t="shared" si="240"/>
        <v>0.12054794520547943</v>
      </c>
      <c r="BM296" s="5">
        <v>1.1000000000000001</v>
      </c>
      <c r="BN296" s="5">
        <f t="shared" si="241"/>
        <v>0.40124223602484466</v>
      </c>
      <c r="BO296" s="50"/>
      <c r="BP296" s="48">
        <f t="shared" si="205"/>
        <v>966.45</v>
      </c>
      <c r="BQ296" s="51">
        <f t="shared" si="206"/>
        <v>2</v>
      </c>
      <c r="BR296" s="47">
        <f t="shared" si="242"/>
        <v>309.26400000000001</v>
      </c>
      <c r="BS296" s="46">
        <f t="shared" si="207"/>
        <v>8.5</v>
      </c>
      <c r="BT296" s="46">
        <f t="shared" si="243"/>
        <v>734.50200000000007</v>
      </c>
      <c r="BU296" s="46">
        <f t="shared" si="208"/>
        <v>10.795743525000002</v>
      </c>
      <c r="BV296" s="46">
        <f t="shared" si="209"/>
        <v>10.795743525000002</v>
      </c>
      <c r="BW296" s="46">
        <f t="shared" si="210"/>
        <v>10.48407508150685</v>
      </c>
      <c r="BX296" s="46">
        <f t="shared" si="211"/>
        <v>10.795743525000002</v>
      </c>
      <c r="BY296" s="46">
        <f t="shared" si="212"/>
        <v>9.8849694489130453</v>
      </c>
      <c r="BZ296" s="46">
        <f t="shared" si="244"/>
        <v>12441.014838210003</v>
      </c>
      <c r="CA296" s="46">
        <f t="shared" si="244"/>
        <v>12441.014838210003</v>
      </c>
      <c r="CB296" s="46">
        <f t="shared" si="244"/>
        <v>12081.848123928496</v>
      </c>
      <c r="CC296" s="46">
        <f t="shared" si="244"/>
        <v>12441.014838210003</v>
      </c>
      <c r="CD296" s="46">
        <f t="shared" si="244"/>
        <v>11391.438792927394</v>
      </c>
    </row>
    <row r="297" spans="1:82" s="54" customFormat="1" ht="15" customHeight="1" x14ac:dyDescent="0.35">
      <c r="A297" s="39">
        <v>294</v>
      </c>
      <c r="B297" s="40" t="s">
        <v>125</v>
      </c>
      <c r="C297" s="40" t="s">
        <v>419</v>
      </c>
      <c r="D297" s="41">
        <v>156.6</v>
      </c>
      <c r="E297" s="41">
        <f t="shared" si="213"/>
        <v>876.96</v>
      </c>
      <c r="F297" s="41">
        <v>51</v>
      </c>
      <c r="G297" s="42" t="s">
        <v>118</v>
      </c>
      <c r="H297" s="43">
        <v>7</v>
      </c>
      <c r="I297" s="44">
        <v>22.25</v>
      </c>
      <c r="J297" s="41">
        <f t="shared" si="214"/>
        <v>907.8</v>
      </c>
      <c r="K297" s="42" t="s">
        <v>121</v>
      </c>
      <c r="L297" s="44">
        <v>226.95</v>
      </c>
      <c r="M297" s="44">
        <v>226.95</v>
      </c>
      <c r="N297" s="41">
        <v>164.43</v>
      </c>
      <c r="O297" s="45" t="s">
        <v>69</v>
      </c>
      <c r="P297" s="45" t="s">
        <v>121</v>
      </c>
      <c r="Q297" s="45" t="s">
        <v>122</v>
      </c>
      <c r="R297" s="45" t="s">
        <v>864</v>
      </c>
      <c r="S297" s="46">
        <f t="shared" si="215"/>
        <v>36460.823588280007</v>
      </c>
      <c r="T297" s="46">
        <f t="shared" si="198"/>
        <v>41.576381577586211</v>
      </c>
      <c r="U297" s="47">
        <f t="shared" si="216"/>
        <v>36460.823588280007</v>
      </c>
      <c r="V297" s="47">
        <f t="shared" si="199"/>
        <v>0</v>
      </c>
      <c r="W297" s="47">
        <f t="shared" si="217"/>
        <v>35966.140145390964</v>
      </c>
      <c r="X297" s="47">
        <f t="shared" si="200"/>
        <v>494.68344288904336</v>
      </c>
      <c r="Y297" s="48">
        <f t="shared" si="218"/>
        <v>36460.823588280007</v>
      </c>
      <c r="Z297" s="47">
        <f t="shared" si="201"/>
        <v>0</v>
      </c>
      <c r="AA297" s="48">
        <f t="shared" si="219"/>
        <v>36460.823588280007</v>
      </c>
      <c r="AB297" s="47">
        <f t="shared" si="202"/>
        <v>0</v>
      </c>
      <c r="AC297" s="47">
        <f t="shared" si="220"/>
        <v>494.68344288904336</v>
      </c>
      <c r="AD297" s="47">
        <f t="shared" si="221"/>
        <v>35966.140145390964</v>
      </c>
      <c r="AE297" s="47">
        <f t="shared" si="197"/>
        <v>41.012292630668405</v>
      </c>
      <c r="AF297" s="49">
        <f t="shared" si="222"/>
        <v>1.3567533429169609E-2</v>
      </c>
      <c r="AG297" s="47">
        <f>IF(ISBLANK($D297),"",S297*_xlfn.XLOOKUP(Q297,DATA!$B$24:$B$25,DATA!$C$24:$C$25,"error",0,1)/1000)</f>
        <v>4.8845301155082455</v>
      </c>
      <c r="AH297" s="47">
        <f>IF(ISBLANK($D297),"",V297*_xlfn.XLOOKUP(Q297,DATA!$B$24:$B$25,DATA!$C$24:$C$25,"error",0,1)/1000)</f>
        <v>0</v>
      </c>
      <c r="AI297" s="47">
        <f>IF(ISBLANK($D297),"",X297*_xlfn.XLOOKUP(Q297,DATA!$B$24:$B$25,DATA!$C$24:$C$25,"error",0,1)/1000)</f>
        <v>6.6271025627943611E-2</v>
      </c>
      <c r="AJ297" s="47">
        <f>IF(ISBLANK($D297),"",Z297*_xlfn.XLOOKUP(Q297,DATA!$B$24:$B$25,DATA!$C$24:$C$25,"error",0,1)/1000)</f>
        <v>0</v>
      </c>
      <c r="AK297" s="47">
        <f>IF(ISBLANK($D297),"",AB297*_xlfn.XLOOKUP(Q297,DATA!$B$24:$B$25,DATA!$C$24:$C$25,"error",0,1)/1000)</f>
        <v>0</v>
      </c>
      <c r="AL297" s="47">
        <f t="shared" si="245"/>
        <v>6.6271025627943611E-2</v>
      </c>
      <c r="AM297" s="47">
        <f t="shared" si="246"/>
        <v>4.8182590898803017</v>
      </c>
      <c r="AN297" s="47">
        <f t="shared" si="223"/>
        <v>0.49510210049205583</v>
      </c>
      <c r="AO297" s="47">
        <f t="shared" si="224"/>
        <v>0</v>
      </c>
      <c r="AP297" s="47">
        <f t="shared" si="225"/>
        <v>6.7173142992780384E-3</v>
      </c>
      <c r="AQ297" s="47">
        <f t="shared" si="226"/>
        <v>0</v>
      </c>
      <c r="AR297" s="47">
        <f t="shared" si="227"/>
        <v>0</v>
      </c>
      <c r="AS297" s="47">
        <f t="shared" si="228"/>
        <v>6.7173142992780384E-3</v>
      </c>
      <c r="AT297" s="47">
        <f t="shared" si="229"/>
        <v>0.48838478619277781</v>
      </c>
      <c r="AU297" s="47">
        <f t="shared" si="230"/>
        <v>2.69268390888532E-2</v>
      </c>
      <c r="AV297" s="47">
        <f t="shared" si="231"/>
        <v>0</v>
      </c>
      <c r="AW297" s="47">
        <f t="shared" si="232"/>
        <v>3.6533078947988568E-4</v>
      </c>
      <c r="AX297" s="47">
        <f t="shared" si="233"/>
        <v>0</v>
      </c>
      <c r="AY297" s="47">
        <f t="shared" si="234"/>
        <v>0</v>
      </c>
      <c r="AZ297" s="47">
        <f t="shared" si="235"/>
        <v>3.6533078947988568E-4</v>
      </c>
      <c r="BA297" s="47">
        <f t="shared" si="236"/>
        <v>2.6561508299373315E-2</v>
      </c>
      <c r="BB297" s="23">
        <f>IF(V297&gt;0,J297*DATA!$C$4,0)</f>
        <v>0</v>
      </c>
      <c r="BC297" s="23">
        <f>IF(X297&gt;0,N297*_xlfn.XLOOKUP(Burgas!O297,DATA!$B$5:$B$6,DATA!$C$5:$C$6,"error",0,1),0)</f>
        <v>7892.64</v>
      </c>
      <c r="BD297" s="23" t="str">
        <f>IF(Z297&gt;0,(L297-M297)*DATA!$C$7,"0,00 ")</f>
        <v xml:space="preserve">0,00 </v>
      </c>
      <c r="BE297" s="23">
        <f>IF(G297="basement",D297*DATA!$C$8,IF(G297="ground",0,"error"))</f>
        <v>0</v>
      </c>
      <c r="BF297" s="23">
        <f t="shared" si="237"/>
        <v>7892.64</v>
      </c>
      <c r="BG297" s="23">
        <v>0.25</v>
      </c>
      <c r="BH297" s="23">
        <v>1.1000000000000001</v>
      </c>
      <c r="BI297" s="23">
        <f t="shared" si="238"/>
        <v>0.56999999999999995</v>
      </c>
      <c r="BJ297" s="23">
        <v>0.22</v>
      </c>
      <c r="BK297" s="23">
        <f t="shared" si="239"/>
        <v>0.25</v>
      </c>
      <c r="BL297" s="23">
        <f t="shared" si="240"/>
        <v>0.12054794520547943</v>
      </c>
      <c r="BM297" s="5">
        <v>1.1000000000000001</v>
      </c>
      <c r="BN297" s="5">
        <f t="shared" si="241"/>
        <v>0.56999999999999995</v>
      </c>
      <c r="BO297" s="50"/>
      <c r="BP297" s="48">
        <f t="shared" si="205"/>
        <v>3484.35</v>
      </c>
      <c r="BQ297" s="51">
        <f t="shared" si="206"/>
        <v>7</v>
      </c>
      <c r="BR297" s="47">
        <f t="shared" si="242"/>
        <v>1114.992</v>
      </c>
      <c r="BS297" s="46">
        <f t="shared" si="207"/>
        <v>22.25</v>
      </c>
      <c r="BT297" s="46">
        <f t="shared" si="243"/>
        <v>2787.48</v>
      </c>
      <c r="BU297" s="46">
        <f t="shared" si="208"/>
        <v>31.639034700000003</v>
      </c>
      <c r="BV297" s="46">
        <f t="shared" si="209"/>
        <v>31.639034700000003</v>
      </c>
      <c r="BW297" s="46">
        <f t="shared" si="210"/>
        <v>31.209771039041097</v>
      </c>
      <c r="BX297" s="46">
        <f t="shared" si="211"/>
        <v>31.639034700000003</v>
      </c>
      <c r="BY297" s="46">
        <f t="shared" si="212"/>
        <v>31.639034700000003</v>
      </c>
      <c r="BZ297" s="46">
        <f t="shared" si="244"/>
        <v>36460.823588280007</v>
      </c>
      <c r="CA297" s="46">
        <f t="shared" si="244"/>
        <v>36460.823588280007</v>
      </c>
      <c r="CB297" s="46">
        <f t="shared" si="244"/>
        <v>35966.140145390964</v>
      </c>
      <c r="CC297" s="46">
        <f t="shared" si="244"/>
        <v>36460.823588280007</v>
      </c>
      <c r="CD297" s="46">
        <f t="shared" si="244"/>
        <v>36460.823588280007</v>
      </c>
    </row>
    <row r="298" spans="1:82" s="54" customFormat="1" ht="15" customHeight="1" x14ac:dyDescent="0.35">
      <c r="A298" s="39">
        <v>295</v>
      </c>
      <c r="B298" s="40" t="s">
        <v>125</v>
      </c>
      <c r="C298" s="40" t="s">
        <v>420</v>
      </c>
      <c r="D298" s="41">
        <v>174</v>
      </c>
      <c r="E298" s="41">
        <f t="shared" si="213"/>
        <v>835.2</v>
      </c>
      <c r="F298" s="41">
        <v>53</v>
      </c>
      <c r="G298" s="42" t="s">
        <v>118</v>
      </c>
      <c r="H298" s="43">
        <v>6</v>
      </c>
      <c r="I298" s="44">
        <v>20.5</v>
      </c>
      <c r="J298" s="41">
        <f t="shared" si="214"/>
        <v>869.2</v>
      </c>
      <c r="K298" s="42" t="s">
        <v>120</v>
      </c>
      <c r="L298" s="44">
        <v>217.3</v>
      </c>
      <c r="M298" s="44">
        <v>0</v>
      </c>
      <c r="N298" s="41">
        <v>182.70000000000002</v>
      </c>
      <c r="O298" s="45" t="s">
        <v>69</v>
      </c>
      <c r="P298" s="45" t="s">
        <v>120</v>
      </c>
      <c r="Q298" s="45" t="s">
        <v>122</v>
      </c>
      <c r="R298" s="45" t="s">
        <v>864</v>
      </c>
      <c r="S298" s="46">
        <f t="shared" si="215"/>
        <v>92133.052435200007</v>
      </c>
      <c r="T298" s="46">
        <f t="shared" si="198"/>
        <v>110.3125627816092</v>
      </c>
      <c r="U298" s="47">
        <f t="shared" si="216"/>
        <v>58905.862280676942</v>
      </c>
      <c r="V298" s="47">
        <f t="shared" si="199"/>
        <v>33227.190154523065</v>
      </c>
      <c r="W298" s="47">
        <f t="shared" si="217"/>
        <v>80578.137735258424</v>
      </c>
      <c r="X298" s="47">
        <f t="shared" si="200"/>
        <v>11554.914699941583</v>
      </c>
      <c r="Y298" s="48">
        <f t="shared" si="218"/>
        <v>80629.543547699999</v>
      </c>
      <c r="Z298" s="47">
        <f t="shared" si="201"/>
        <v>11503.508887500007</v>
      </c>
      <c r="AA298" s="48">
        <f t="shared" si="219"/>
        <v>92133.052435200007</v>
      </c>
      <c r="AB298" s="47">
        <f t="shared" si="202"/>
        <v>0</v>
      </c>
      <c r="AC298" s="47">
        <f t="shared" si="220"/>
        <v>56285.613741964655</v>
      </c>
      <c r="AD298" s="47">
        <f t="shared" si="221"/>
        <v>35847.438693235352</v>
      </c>
      <c r="AE298" s="47">
        <f t="shared" si="197"/>
        <v>42.920783876000179</v>
      </c>
      <c r="AF298" s="49">
        <f t="shared" si="222"/>
        <v>0.61091662822690096</v>
      </c>
      <c r="AG298" s="47">
        <f>IF(ISBLANK($D298),"",S298*_xlfn.XLOOKUP(Q298,DATA!$B$24:$B$25,DATA!$C$24:$C$25,"error",0,1)/1000)</f>
        <v>12.342745581811036</v>
      </c>
      <c r="AH298" s="47">
        <f>IF(ISBLANK($D298),"",V298*_xlfn.XLOOKUP(Q298,DATA!$B$24:$B$25,DATA!$C$24:$C$25,"error",0,1)/1000)</f>
        <v>4.4513314563650317</v>
      </c>
      <c r="AI298" s="47">
        <f>IF(ISBLANK($D298),"",X298*_xlfn.XLOOKUP(Q298,DATA!$B$24:$B$25,DATA!$C$24:$C$25,"error",0,1)/1000)</f>
        <v>1.5479718579954347</v>
      </c>
      <c r="AJ298" s="47">
        <f>IF(ISBLANK($D298),"",Z298*_xlfn.XLOOKUP(Q298,DATA!$B$24:$B$25,DATA!$C$24:$C$25,"error",0,1)/1000)</f>
        <v>1.5410851995420103</v>
      </c>
      <c r="AK298" s="47">
        <f>IF(ISBLANK($D298),"",AB298*_xlfn.XLOOKUP(Q298,DATA!$B$24:$B$25,DATA!$C$24:$C$25,"error",0,1)/1000)</f>
        <v>0</v>
      </c>
      <c r="AL298" s="47">
        <f t="shared" si="245"/>
        <v>7.5403885139024762</v>
      </c>
      <c r="AM298" s="47">
        <f t="shared" si="246"/>
        <v>4.8023570679085594</v>
      </c>
      <c r="AN298" s="47">
        <f t="shared" si="223"/>
        <v>1.2510761770086525</v>
      </c>
      <c r="AO298" s="47">
        <f t="shared" si="224"/>
        <v>0.45119254092332955</v>
      </c>
      <c r="AP298" s="47">
        <f t="shared" si="225"/>
        <v>0.15690436956521545</v>
      </c>
      <c r="AQ298" s="47">
        <f t="shared" si="226"/>
        <v>0.15620632922458239</v>
      </c>
      <c r="AR298" s="47">
        <f t="shared" si="227"/>
        <v>0</v>
      </c>
      <c r="AS298" s="47">
        <f t="shared" si="228"/>
        <v>0.76430323971312741</v>
      </c>
      <c r="AT298" s="47">
        <f t="shared" si="229"/>
        <v>0.48677293729552507</v>
      </c>
      <c r="AU298" s="47">
        <f t="shared" si="230"/>
        <v>6.8041575409858598E-2</v>
      </c>
      <c r="AV298" s="47">
        <f t="shared" si="231"/>
        <v>2.4538754603260358E-2</v>
      </c>
      <c r="AW298" s="47">
        <f t="shared" si="232"/>
        <v>8.5334695761168609E-3</v>
      </c>
      <c r="AX298" s="47">
        <f t="shared" si="233"/>
        <v>8.495505649260009E-3</v>
      </c>
      <c r="AY298" s="47">
        <f t="shared" si="234"/>
        <v>0</v>
      </c>
      <c r="AZ298" s="47">
        <f t="shared" si="235"/>
        <v>4.1567729828637226E-2</v>
      </c>
      <c r="BA298" s="47">
        <f t="shared" si="236"/>
        <v>2.6473845581221372E-2</v>
      </c>
      <c r="BB298" s="23">
        <f>IF(V298&gt;0,J298*DATA!$C$4,0)</f>
        <v>56498</v>
      </c>
      <c r="BC298" s="23">
        <f>IF(X298&gt;0,N298*_xlfn.XLOOKUP(Burgas!O298,DATA!$B$5:$B$6,DATA!$C$5:$C$6,"error",0,1),0)</f>
        <v>8769.6</v>
      </c>
      <c r="BD298" s="23">
        <f>IF(Z298&gt;0,(L298-M298)*DATA!$C$7,"0,00 ")</f>
        <v>32595</v>
      </c>
      <c r="BE298" s="23">
        <f>IF(G298="basement",D298*DATA!$C$8,IF(G298="ground",0,"error"))</f>
        <v>0</v>
      </c>
      <c r="BF298" s="23">
        <f t="shared" si="237"/>
        <v>97862.6</v>
      </c>
      <c r="BG298" s="23">
        <v>1.48</v>
      </c>
      <c r="BH298" s="23">
        <v>2.85</v>
      </c>
      <c r="BI298" s="23">
        <f t="shared" si="238"/>
        <v>0.56999999999999995</v>
      </c>
      <c r="BJ298" s="23">
        <v>2.33</v>
      </c>
      <c r="BK298" s="23">
        <f t="shared" si="239"/>
        <v>0.21630769230769231</v>
      </c>
      <c r="BL298" s="23">
        <f t="shared" si="240"/>
        <v>0.23928112965340181</v>
      </c>
      <c r="BM298" s="5">
        <v>1.1000000000000001</v>
      </c>
      <c r="BN298" s="5">
        <f t="shared" si="241"/>
        <v>0.56999999999999995</v>
      </c>
      <c r="BO298" s="50"/>
      <c r="BP298" s="48">
        <f t="shared" si="205"/>
        <v>3567</v>
      </c>
      <c r="BQ298" s="51">
        <f t="shared" si="206"/>
        <v>6</v>
      </c>
      <c r="BR298" s="47">
        <f t="shared" si="242"/>
        <v>1141.44</v>
      </c>
      <c r="BS298" s="46">
        <f t="shared" si="207"/>
        <v>20.5</v>
      </c>
      <c r="BT298" s="46">
        <f t="shared" si="243"/>
        <v>2853.6000000000004</v>
      </c>
      <c r="BU298" s="46">
        <f t="shared" si="208"/>
        <v>79.948847999999998</v>
      </c>
      <c r="BV298" s="46">
        <f t="shared" si="209"/>
        <v>51.115812461538475</v>
      </c>
      <c r="BW298" s="46">
        <f t="shared" si="210"/>
        <v>69.922021637676522</v>
      </c>
      <c r="BX298" s="46">
        <f t="shared" si="211"/>
        <v>69.966629249999997</v>
      </c>
      <c r="BY298" s="46">
        <f t="shared" si="212"/>
        <v>79.948847999999998</v>
      </c>
      <c r="BZ298" s="46">
        <f t="shared" si="244"/>
        <v>92133.052435200007</v>
      </c>
      <c r="CA298" s="46">
        <f t="shared" si="244"/>
        <v>58905.862280676942</v>
      </c>
      <c r="CB298" s="46">
        <f t="shared" si="244"/>
        <v>80578.137735258424</v>
      </c>
      <c r="CC298" s="46">
        <f t="shared" si="244"/>
        <v>80629.543547699999</v>
      </c>
      <c r="CD298" s="46">
        <f t="shared" si="244"/>
        <v>92133.052435200007</v>
      </c>
    </row>
    <row r="299" spans="1:82" ht="15" customHeight="1" x14ac:dyDescent="0.35">
      <c r="A299" s="39">
        <v>296</v>
      </c>
      <c r="B299" s="40" t="s">
        <v>125</v>
      </c>
      <c r="C299" s="40" t="s">
        <v>421</v>
      </c>
      <c r="D299" s="41">
        <v>109.5</v>
      </c>
      <c r="E299" s="41">
        <f t="shared" ref="E299:E362" si="247">0.8*D299*H299</f>
        <v>613.20000000000005</v>
      </c>
      <c r="F299" s="41">
        <v>44.8</v>
      </c>
      <c r="G299" s="42" t="s">
        <v>118</v>
      </c>
      <c r="H299" s="43">
        <v>7</v>
      </c>
      <c r="I299" s="44">
        <v>22.25</v>
      </c>
      <c r="J299" s="41">
        <f t="shared" ref="J299:J362" si="248">F299*I299-L299</f>
        <v>797.43999999999994</v>
      </c>
      <c r="K299" s="42" t="s">
        <v>121</v>
      </c>
      <c r="L299" s="44">
        <v>199.36</v>
      </c>
      <c r="M299" s="44">
        <v>199.36</v>
      </c>
      <c r="N299" s="41">
        <v>114.97500000000001</v>
      </c>
      <c r="O299" s="45" t="s">
        <v>69</v>
      </c>
      <c r="P299" s="45" t="s">
        <v>121</v>
      </c>
      <c r="Q299" s="45" t="s">
        <v>122</v>
      </c>
      <c r="R299" s="45" t="s">
        <v>864</v>
      </c>
      <c r="S299" s="46">
        <f t="shared" ref="S299:S362" si="249">BZ299</f>
        <v>28078.172269350009</v>
      </c>
      <c r="T299" s="46">
        <f t="shared" ref="T299:T362" si="250">S299/E299</f>
        <v>45.78958295719179</v>
      </c>
      <c r="U299" s="47">
        <f t="shared" ref="U299:U362" si="251">CA299</f>
        <v>28078.172269350009</v>
      </c>
      <c r="V299" s="47">
        <f t="shared" ref="V299:V362" si="252">IF(ISBLANK(D299)," ",S299-U299)</f>
        <v>0</v>
      </c>
      <c r="W299" s="47">
        <f t="shared" ref="W299:W362" si="253">CB299</f>
        <v>27732.272927100006</v>
      </c>
      <c r="X299" s="47">
        <f t="shared" ref="X299:X362" si="254">IF(ISBLANK(D299)," ",S299-W299)</f>
        <v>345.89934225000252</v>
      </c>
      <c r="Y299" s="48">
        <f t="shared" ref="Y299:Y362" si="255">CC299</f>
        <v>28078.172269350009</v>
      </c>
      <c r="Z299" s="47">
        <f t="shared" ref="Z299:Z362" si="256">IF(ISBLANK(D299)," ",S299-Y299)</f>
        <v>0</v>
      </c>
      <c r="AA299" s="48">
        <f t="shared" ref="AA299:AA362" si="257">CD299</f>
        <v>28078.172269350009</v>
      </c>
      <c r="AB299" s="47">
        <f t="shared" ref="AB299:AB362" si="258">IF(ISBLANK(D299)," ",S299-AA299)</f>
        <v>0</v>
      </c>
      <c r="AC299" s="47">
        <f t="shared" ref="AC299:AC362" si="259">V299+X299+Z299+AB299</f>
        <v>345.89934225000252</v>
      </c>
      <c r="AD299" s="47">
        <f t="shared" ref="AD299:AD362" si="260">IF(ISBLANK(D299)," ",S299-AC299)</f>
        <v>27732.272927100006</v>
      </c>
      <c r="AE299" s="47">
        <f t="shared" si="197"/>
        <v>45.225494010273977</v>
      </c>
      <c r="AF299" s="49">
        <f t="shared" ref="AF299:AF362" si="261">1-AD299/S299</f>
        <v>1.231915449951082E-2</v>
      </c>
      <c r="AG299" s="47">
        <f>IF(ISBLANK($D299),"",S299*_xlfn.XLOOKUP(Q299,DATA!$B$24:$B$25,DATA!$C$24:$C$25,"error",0,1)/1000)</f>
        <v>3.7615353834781113</v>
      </c>
      <c r="AH299" s="47">
        <f>IF(ISBLANK($D299),"",V299*_xlfn.XLOOKUP(Q299,DATA!$B$24:$B$25,DATA!$C$24:$C$25,"error",0,1)/1000)</f>
        <v>0</v>
      </c>
      <c r="AI299" s="47">
        <f>IF(ISBLANK($D299),"",X299*_xlfn.XLOOKUP(Q299,DATA!$B$24:$B$25,DATA!$C$24:$C$25,"error",0,1)/1000)</f>
        <v>4.6338935544443453E-2</v>
      </c>
      <c r="AJ299" s="47">
        <f>IF(ISBLANK($D299),"",Z299*_xlfn.XLOOKUP(Q299,DATA!$B$24:$B$25,DATA!$C$24:$C$25,"error",0,1)/1000)</f>
        <v>0</v>
      </c>
      <c r="AK299" s="47">
        <f>IF(ISBLANK($D299),"",AB299*_xlfn.XLOOKUP(Q299,DATA!$B$24:$B$25,DATA!$C$24:$C$25,"error",0,1)/1000)</f>
        <v>0</v>
      </c>
      <c r="AL299" s="47">
        <f t="shared" ref="AL299:AL362" si="262">SUM(AH299:AK299)</f>
        <v>4.6338935544443453E-2</v>
      </c>
      <c r="AM299" s="47">
        <f t="shared" ref="AM299:AM362" si="263">IF(ISBLANK($D299),"",AG299-AL299)</f>
        <v>3.7151964479336681</v>
      </c>
      <c r="AN299" s="47">
        <f t="shared" si="223"/>
        <v>0.38127394557816602</v>
      </c>
      <c r="AO299" s="47">
        <f t="shared" si="224"/>
        <v>0</v>
      </c>
      <c r="AP299" s="47">
        <f t="shared" si="225"/>
        <v>4.6969726422155002E-3</v>
      </c>
      <c r="AQ299" s="47">
        <f t="shared" si="226"/>
        <v>0</v>
      </c>
      <c r="AR299" s="47">
        <f t="shared" si="227"/>
        <v>0</v>
      </c>
      <c r="AS299" s="47">
        <f t="shared" si="228"/>
        <v>4.6969726422155002E-3</v>
      </c>
      <c r="AT299" s="47">
        <f t="shared" ref="AT299:AT362" si="264">IF(ISBLANK($D299),"",AN299-AS299)</f>
        <v>0.37657697293595049</v>
      </c>
      <c r="AU299" s="47">
        <f t="shared" si="230"/>
        <v>2.0736131337661695E-2</v>
      </c>
      <c r="AV299" s="47">
        <f t="shared" si="231"/>
        <v>0</v>
      </c>
      <c r="AW299" s="47">
        <f t="shared" si="232"/>
        <v>2.5545160567080194E-4</v>
      </c>
      <c r="AX299" s="47">
        <f t="shared" si="233"/>
        <v>0</v>
      </c>
      <c r="AY299" s="47">
        <f t="shared" si="234"/>
        <v>0</v>
      </c>
      <c r="AZ299" s="47">
        <f t="shared" si="235"/>
        <v>2.5545160567080194E-4</v>
      </c>
      <c r="BA299" s="47">
        <f t="shared" ref="BA299:BA362" si="265">IF(ISBLANK($D299),"",AU299-AZ299)</f>
        <v>2.0480679731990893E-2</v>
      </c>
      <c r="BB299" s="23">
        <f>IF(V299&gt;0,J299*DATA!$C$4,0)</f>
        <v>0</v>
      </c>
      <c r="BC299" s="23">
        <f>IF(X299&gt;0,N299*_xlfn.XLOOKUP(Burgas!O299,DATA!$B$5:$B$6,DATA!$C$5:$C$6,"error",0,1),0)</f>
        <v>5518.8</v>
      </c>
      <c r="BD299" s="23" t="str">
        <f>IF(Z299&gt;0,(L299-M299)*DATA!$C$7,"0,00 ")</f>
        <v xml:space="preserve">0,00 </v>
      </c>
      <c r="BE299" s="23">
        <f>IF(G299="basement",D299*DATA!$C$8,IF(G299="ground",0,"error"))</f>
        <v>0</v>
      </c>
      <c r="BF299" s="23">
        <f t="shared" ref="BF299:BF362" si="266">BB299+BC299+BD299+BE299</f>
        <v>5518.8</v>
      </c>
      <c r="BG299" s="23">
        <v>0.25</v>
      </c>
      <c r="BH299" s="23">
        <v>1.1000000000000001</v>
      </c>
      <c r="BI299" s="23">
        <f t="shared" ref="BI299:BI362" si="267">IF(G299="ground",0.57,IF(G299="basement",0.85,"error"))</f>
        <v>0.56999999999999995</v>
      </c>
      <c r="BJ299" s="23">
        <v>0.22</v>
      </c>
      <c r="BK299" s="23">
        <f t="shared" ref="BK299:BK362" si="268">IF(K299="N",1/((1/BG299)+0.15/0.038),BG299)</f>
        <v>0.25</v>
      </c>
      <c r="BL299" s="23">
        <f t="shared" ref="BL299:BL362" si="269">IF(O299="sloped",1/(1/BJ299+0.15/0.04),IF(O299="flat",1/(1/BJ299+0.15/0.034),"error"))</f>
        <v>0.12054794520547943</v>
      </c>
      <c r="BM299" s="5">
        <v>1.1000000000000001</v>
      </c>
      <c r="BN299" s="5">
        <f t="shared" ref="BN299:BN362" si="270">IF(BI299=0.85,1/(1/BI299+0.05/0.038),BI299)</f>
        <v>0.56999999999999995</v>
      </c>
      <c r="BO299" s="50"/>
      <c r="BP299" s="48">
        <f t="shared" ref="BP299:BP362" si="271">D299*BS299</f>
        <v>2436.375</v>
      </c>
      <c r="BQ299" s="51">
        <f t="shared" ref="BQ299:BQ362" si="272">H299</f>
        <v>7</v>
      </c>
      <c r="BR299" s="47">
        <f t="shared" ref="BR299:BR362" si="273">0.32*BP299</f>
        <v>779.64</v>
      </c>
      <c r="BS299" s="46">
        <f t="shared" ref="BS299:BS362" si="274">I299</f>
        <v>22.25</v>
      </c>
      <c r="BT299" s="46">
        <f t="shared" ref="BT299:BT362" si="275">IF(BQ299&lt;=3,0.76*BP299,0.8*BP299)</f>
        <v>1949.1000000000001</v>
      </c>
      <c r="BU299" s="46">
        <f t="shared" si="208"/>
        <v>24.364953375000006</v>
      </c>
      <c r="BV299" s="46">
        <f t="shared" si="209"/>
        <v>24.364953375000006</v>
      </c>
      <c r="BW299" s="46">
        <f t="shared" si="210"/>
        <v>24.064797750000004</v>
      </c>
      <c r="BX299" s="46">
        <f t="shared" si="211"/>
        <v>24.364953375000006</v>
      </c>
      <c r="BY299" s="46">
        <f t="shared" si="212"/>
        <v>24.364953375000006</v>
      </c>
      <c r="BZ299" s="46">
        <f t="shared" ref="BZ299:BZ362" si="276">BU299*1152.4</f>
        <v>28078.172269350009</v>
      </c>
      <c r="CA299" s="46">
        <f t="shared" ref="CA299:CA362" si="277">BV299*1152.4</f>
        <v>28078.172269350009</v>
      </c>
      <c r="CB299" s="46">
        <f t="shared" ref="CB299:CB362" si="278">BW299*1152.4</f>
        <v>27732.272927100006</v>
      </c>
      <c r="CC299" s="46">
        <f t="shared" ref="CC299:CC362" si="279">BX299*1152.4</f>
        <v>28078.172269350009</v>
      </c>
      <c r="CD299" s="46">
        <f t="shared" ref="CD299:CD362" si="280">BY299*1152.4</f>
        <v>28078.172269350009</v>
      </c>
    </row>
    <row r="300" spans="1:82" ht="15" customHeight="1" x14ac:dyDescent="0.35">
      <c r="A300" s="39">
        <v>297</v>
      </c>
      <c r="B300" s="40" t="s">
        <v>125</v>
      </c>
      <c r="C300" s="40" t="s">
        <v>422</v>
      </c>
      <c r="D300" s="41">
        <v>109.5</v>
      </c>
      <c r="E300" s="41">
        <f t="shared" si="247"/>
        <v>525.6</v>
      </c>
      <c r="F300" s="41">
        <v>44.8</v>
      </c>
      <c r="G300" s="42" t="s">
        <v>118</v>
      </c>
      <c r="H300" s="43">
        <v>6</v>
      </c>
      <c r="I300" s="44">
        <v>20.5</v>
      </c>
      <c r="J300" s="41">
        <f t="shared" si="248"/>
        <v>734.72</v>
      </c>
      <c r="K300" s="42" t="s">
        <v>120</v>
      </c>
      <c r="L300" s="44">
        <v>183.68</v>
      </c>
      <c r="M300" s="44">
        <v>165.3</v>
      </c>
      <c r="N300" s="41">
        <v>114.97500000000001</v>
      </c>
      <c r="O300" s="45" t="s">
        <v>69</v>
      </c>
      <c r="P300" s="45" t="s">
        <v>120</v>
      </c>
      <c r="Q300" s="45" t="s">
        <v>122</v>
      </c>
      <c r="R300" s="45" t="s">
        <v>864</v>
      </c>
      <c r="S300" s="46">
        <f t="shared" si="249"/>
        <v>61680.181127775017</v>
      </c>
      <c r="T300" s="46">
        <f t="shared" si="250"/>
        <v>117.35194278496007</v>
      </c>
      <c r="U300" s="47">
        <f t="shared" si="251"/>
        <v>33593.80152546116</v>
      </c>
      <c r="V300" s="47">
        <f t="shared" si="252"/>
        <v>28086.379602313857</v>
      </c>
      <c r="W300" s="47">
        <f t="shared" si="253"/>
        <v>54408.55377350143</v>
      </c>
      <c r="X300" s="47">
        <f t="shared" si="254"/>
        <v>7271.6273542735871</v>
      </c>
      <c r="Y300" s="48">
        <f t="shared" si="255"/>
        <v>60707.173795275012</v>
      </c>
      <c r="Z300" s="47">
        <f t="shared" si="256"/>
        <v>973.00733250000485</v>
      </c>
      <c r="AA300" s="48">
        <f t="shared" si="257"/>
        <v>61680.181127775017</v>
      </c>
      <c r="AB300" s="47">
        <f t="shared" si="258"/>
        <v>0</v>
      </c>
      <c r="AC300" s="47">
        <f t="shared" si="259"/>
        <v>36331.014289087449</v>
      </c>
      <c r="AD300" s="47">
        <f t="shared" si="260"/>
        <v>25349.166838687568</v>
      </c>
      <c r="AE300" s="47">
        <f t="shared" si="197"/>
        <v>48.229008444991564</v>
      </c>
      <c r="AF300" s="49">
        <f t="shared" si="261"/>
        <v>0.58902249676966889</v>
      </c>
      <c r="AG300" s="47">
        <f>IF(ISBLANK($D300),"",S300*_xlfn.XLOOKUP(Q300,DATA!$B$24:$B$25,DATA!$C$24:$C$25,"error",0,1)/1000)</f>
        <v>8.2630800019959949</v>
      </c>
      <c r="AH300" s="47">
        <f>IF(ISBLANK($D300),"",V300*_xlfn.XLOOKUP(Q300,DATA!$B$24:$B$25,DATA!$C$24:$C$25,"error",0,1)/1000)</f>
        <v>3.7626348914179921</v>
      </c>
      <c r="AI300" s="47">
        <f>IF(ISBLANK($D300),"",X300*_xlfn.XLOOKUP(Q300,DATA!$B$24:$B$25,DATA!$C$24:$C$25,"error",0,1)/1000)</f>
        <v>0.97415470373850699</v>
      </c>
      <c r="AJ300" s="47">
        <f>IF(ISBLANK($D300),"",Z300*_xlfn.XLOOKUP(Q300,DATA!$B$24:$B$25,DATA!$C$24:$C$25,"error",0,1)/1000)</f>
        <v>0.13035041862670166</v>
      </c>
      <c r="AK300" s="47">
        <f>IF(ISBLANK($D300),"",AB300*_xlfn.XLOOKUP(Q300,DATA!$B$24:$B$25,DATA!$C$24:$C$25,"error",0,1)/1000)</f>
        <v>0</v>
      </c>
      <c r="AL300" s="47">
        <f t="shared" si="262"/>
        <v>4.8671400137832004</v>
      </c>
      <c r="AM300" s="47">
        <f t="shared" si="263"/>
        <v>3.3959399882127945</v>
      </c>
      <c r="AN300" s="47">
        <f t="shared" si="223"/>
        <v>0.83755615561322716</v>
      </c>
      <c r="AO300" s="47">
        <f t="shared" si="224"/>
        <v>0.38138539308236186</v>
      </c>
      <c r="AP300" s="47">
        <f t="shared" si="225"/>
        <v>9.8741542916040814E-2</v>
      </c>
      <c r="AQ300" s="47">
        <f t="shared" si="226"/>
        <v>1.3212481965705646E-2</v>
      </c>
      <c r="AR300" s="47">
        <f t="shared" si="227"/>
        <v>0</v>
      </c>
      <c r="AS300" s="47">
        <f t="shared" si="228"/>
        <v>0.49333941796410835</v>
      </c>
      <c r="AT300" s="47">
        <f t="shared" si="264"/>
        <v>0.34421673764911881</v>
      </c>
      <c r="AU300" s="47">
        <f t="shared" si="230"/>
        <v>4.5551694908306552E-2</v>
      </c>
      <c r="AV300" s="47">
        <f t="shared" si="231"/>
        <v>2.074219257030311E-2</v>
      </c>
      <c r="AW300" s="47">
        <f t="shared" si="232"/>
        <v>5.3702006815218219E-3</v>
      </c>
      <c r="AX300" s="47">
        <f t="shared" si="233"/>
        <v>7.185798151560039E-4</v>
      </c>
      <c r="AY300" s="47">
        <f t="shared" si="234"/>
        <v>0</v>
      </c>
      <c r="AZ300" s="47">
        <f t="shared" si="235"/>
        <v>2.6830973066980936E-2</v>
      </c>
      <c r="BA300" s="47">
        <f t="shared" si="265"/>
        <v>1.8720721841325616E-2</v>
      </c>
      <c r="BB300" s="23">
        <f>IF(V300&gt;0,J300*DATA!$C$4,0)</f>
        <v>47756.800000000003</v>
      </c>
      <c r="BC300" s="23">
        <f>IF(X300&gt;0,N300*_xlfn.XLOOKUP(Burgas!O300,DATA!$B$5:$B$6,DATA!$C$5:$C$6,"error",0,1),0)</f>
        <v>5518.8</v>
      </c>
      <c r="BD300" s="23">
        <f>IF(Z300&gt;0,(L300-M300)*DATA!$C$7,"0,00 ")</f>
        <v>2756.9999999999991</v>
      </c>
      <c r="BE300" s="23">
        <f>IF(G300="basement",D300*DATA!$C$8,IF(G300="ground",0,"error"))</f>
        <v>0</v>
      </c>
      <c r="BF300" s="23">
        <f t="shared" si="266"/>
        <v>56032.600000000006</v>
      </c>
      <c r="BG300" s="23">
        <v>1.48</v>
      </c>
      <c r="BH300" s="23">
        <v>1.2751143292682927</v>
      </c>
      <c r="BI300" s="23">
        <f t="shared" si="267"/>
        <v>0.56999999999999995</v>
      </c>
      <c r="BJ300" s="23">
        <v>2.33</v>
      </c>
      <c r="BK300" s="23">
        <f t="shared" si="268"/>
        <v>0.21630769230769231</v>
      </c>
      <c r="BL300" s="23">
        <f t="shared" si="269"/>
        <v>0.23928112965340181</v>
      </c>
      <c r="BM300" s="5">
        <v>1.1000000000000001</v>
      </c>
      <c r="BN300" s="5">
        <f t="shared" si="270"/>
        <v>0.56999999999999995</v>
      </c>
      <c r="BO300" s="50"/>
      <c r="BP300" s="48">
        <f t="shared" si="271"/>
        <v>2244.75</v>
      </c>
      <c r="BQ300" s="51">
        <f t="shared" si="272"/>
        <v>6</v>
      </c>
      <c r="BR300" s="47">
        <f t="shared" si="273"/>
        <v>718.32</v>
      </c>
      <c r="BS300" s="46">
        <f t="shared" si="274"/>
        <v>20.5</v>
      </c>
      <c r="BT300" s="46">
        <f t="shared" si="275"/>
        <v>1795.8000000000002</v>
      </c>
      <c r="BU300" s="46">
        <f t="shared" si="208"/>
        <v>53.52323943750001</v>
      </c>
      <c r="BV300" s="46">
        <f t="shared" si="209"/>
        <v>29.151164114423079</v>
      </c>
      <c r="BW300" s="46">
        <f t="shared" si="210"/>
        <v>47.213253881899881</v>
      </c>
      <c r="BX300" s="46">
        <f t="shared" si="211"/>
        <v>52.678908187500006</v>
      </c>
      <c r="BY300" s="46">
        <f t="shared" si="212"/>
        <v>53.52323943750001</v>
      </c>
      <c r="BZ300" s="46">
        <f t="shared" si="276"/>
        <v>61680.181127775017</v>
      </c>
      <c r="CA300" s="46">
        <f t="shared" si="277"/>
        <v>33593.80152546116</v>
      </c>
      <c r="CB300" s="46">
        <f t="shared" si="278"/>
        <v>54408.55377350143</v>
      </c>
      <c r="CC300" s="46">
        <f t="shared" si="279"/>
        <v>60707.173795275012</v>
      </c>
      <c r="CD300" s="46">
        <f t="shared" si="280"/>
        <v>61680.181127775017</v>
      </c>
    </row>
    <row r="301" spans="1:82" ht="15" customHeight="1" x14ac:dyDescent="0.35">
      <c r="A301" s="39">
        <v>298</v>
      </c>
      <c r="B301" s="40" t="s">
        <v>125</v>
      </c>
      <c r="C301" s="40" t="s">
        <v>423</v>
      </c>
      <c r="D301" s="41">
        <v>263.8</v>
      </c>
      <c r="E301" s="41">
        <f t="shared" si="247"/>
        <v>844.16000000000008</v>
      </c>
      <c r="F301" s="41">
        <v>65</v>
      </c>
      <c r="G301" s="42" t="s">
        <v>118</v>
      </c>
      <c r="H301" s="43">
        <v>4</v>
      </c>
      <c r="I301" s="44">
        <v>14.5</v>
      </c>
      <c r="J301" s="41">
        <f t="shared" si="248"/>
        <v>754</v>
      </c>
      <c r="K301" s="42" t="s">
        <v>120</v>
      </c>
      <c r="L301" s="44">
        <v>188.5</v>
      </c>
      <c r="M301" s="44">
        <v>188.5</v>
      </c>
      <c r="N301" s="41">
        <v>276.99</v>
      </c>
      <c r="O301" s="45" t="s">
        <v>69</v>
      </c>
      <c r="P301" s="45" t="s">
        <v>120</v>
      </c>
      <c r="Q301" s="45" t="s">
        <v>122</v>
      </c>
      <c r="R301" s="45" t="s">
        <v>864</v>
      </c>
      <c r="S301" s="46">
        <f t="shared" si="249"/>
        <v>83628.224590190017</v>
      </c>
      <c r="T301" s="46">
        <f t="shared" si="250"/>
        <v>99.066793724163674</v>
      </c>
      <c r="U301" s="47">
        <f t="shared" si="251"/>
        <v>54804.822178190014</v>
      </c>
      <c r="V301" s="47">
        <f t="shared" si="252"/>
        <v>28823.402412000003</v>
      </c>
      <c r="W301" s="47">
        <f t="shared" si="253"/>
        <v>66109.91138418662</v>
      </c>
      <c r="X301" s="47">
        <f t="shared" si="254"/>
        <v>17518.313206003397</v>
      </c>
      <c r="Y301" s="48">
        <f t="shared" si="255"/>
        <v>83628.224590190017</v>
      </c>
      <c r="Z301" s="47">
        <f t="shared" si="256"/>
        <v>0</v>
      </c>
      <c r="AA301" s="48">
        <f t="shared" si="257"/>
        <v>83628.224590190017</v>
      </c>
      <c r="AB301" s="47">
        <f t="shared" si="258"/>
        <v>0</v>
      </c>
      <c r="AC301" s="47">
        <f t="shared" si="259"/>
        <v>46341.7156180034</v>
      </c>
      <c r="AD301" s="47">
        <f t="shared" si="260"/>
        <v>37286.508972186617</v>
      </c>
      <c r="AE301" s="47">
        <f t="shared" si="197"/>
        <v>44.169954714967083</v>
      </c>
      <c r="AF301" s="49">
        <f t="shared" si="261"/>
        <v>0.55413965613996186</v>
      </c>
      <c r="AG301" s="47">
        <f>IF(ISBLANK($D301),"",S301*_xlfn.XLOOKUP(Q301,DATA!$B$24:$B$25,DATA!$C$24:$C$25,"error",0,1)/1000)</f>
        <v>11.203383284204635</v>
      </c>
      <c r="AH301" s="47">
        <f>IF(ISBLANK($D301),"",V301*_xlfn.XLOOKUP(Q301,DATA!$B$24:$B$25,DATA!$C$24:$C$25,"error",0,1)/1000)</f>
        <v>3.8613712817524575</v>
      </c>
      <c r="AI301" s="47">
        <f>IF(ISBLANK($D301),"",X301*_xlfn.XLOOKUP(Q301,DATA!$B$24:$B$25,DATA!$C$24:$C$25,"error",0,1)/1000)</f>
        <v>2.346867678960896</v>
      </c>
      <c r="AJ301" s="47">
        <f>IF(ISBLANK($D301),"",Z301*_xlfn.XLOOKUP(Q301,DATA!$B$24:$B$25,DATA!$C$24:$C$25,"error",0,1)/1000)</f>
        <v>0</v>
      </c>
      <c r="AK301" s="47">
        <f>IF(ISBLANK($D301),"",AB301*_xlfn.XLOOKUP(Q301,DATA!$B$24:$B$25,DATA!$C$24:$C$25,"error",0,1)/1000)</f>
        <v>0</v>
      </c>
      <c r="AL301" s="47">
        <f t="shared" si="262"/>
        <v>6.2082389607133539</v>
      </c>
      <c r="AM301" s="47">
        <f t="shared" si="263"/>
        <v>4.9951443234912816</v>
      </c>
      <c r="AN301" s="47">
        <f t="shared" si="223"/>
        <v>1.135588985113698</v>
      </c>
      <c r="AO301" s="47">
        <f t="shared" si="224"/>
        <v>0.3913934374783602</v>
      </c>
      <c r="AP301" s="47">
        <f t="shared" si="225"/>
        <v>0.23788145224887272</v>
      </c>
      <c r="AQ301" s="47">
        <f t="shared" si="226"/>
        <v>0</v>
      </c>
      <c r="AR301" s="47">
        <f t="shared" si="227"/>
        <v>0</v>
      </c>
      <c r="AS301" s="47">
        <f t="shared" si="228"/>
        <v>0.62927488972723289</v>
      </c>
      <c r="AT301" s="47">
        <f t="shared" si="264"/>
        <v>0.5063140953864651</v>
      </c>
      <c r="AU301" s="47">
        <f t="shared" si="230"/>
        <v>6.1760638548778071E-2</v>
      </c>
      <c r="AV301" s="47">
        <f t="shared" si="231"/>
        <v>2.1286494444153613E-2</v>
      </c>
      <c r="AW301" s="47">
        <f t="shared" si="232"/>
        <v>1.2937524564250742E-2</v>
      </c>
      <c r="AX301" s="47">
        <f t="shared" si="233"/>
        <v>0</v>
      </c>
      <c r="AY301" s="47">
        <f t="shared" si="234"/>
        <v>0</v>
      </c>
      <c r="AZ301" s="47">
        <f t="shared" si="235"/>
        <v>3.4224019008404355E-2</v>
      </c>
      <c r="BA301" s="47">
        <f t="shared" si="265"/>
        <v>2.7536619540373716E-2</v>
      </c>
      <c r="BB301" s="23">
        <f>IF(V301&gt;0,J301*DATA!$C$4,0)</f>
        <v>49010</v>
      </c>
      <c r="BC301" s="23">
        <f>IF(X301&gt;0,N301*_xlfn.XLOOKUP(Burgas!O301,DATA!$B$5:$B$6,DATA!$C$5:$C$6,"error",0,1),0)</f>
        <v>13295.52</v>
      </c>
      <c r="BD301" s="23" t="str">
        <f>IF(Z301&gt;0,(L301-M301)*DATA!$C$7,"0,00 ")</f>
        <v xml:space="preserve">0,00 </v>
      </c>
      <c r="BE301" s="23">
        <f>IF(G301="basement",D301*DATA!$C$8,IF(G301="ground",0,"error"))</f>
        <v>0</v>
      </c>
      <c r="BF301" s="23">
        <f t="shared" si="266"/>
        <v>62305.520000000004</v>
      </c>
      <c r="BG301" s="23">
        <v>1.48</v>
      </c>
      <c r="BH301" s="23">
        <v>1.1000000000000001</v>
      </c>
      <c r="BI301" s="23">
        <f t="shared" si="267"/>
        <v>0.56999999999999995</v>
      </c>
      <c r="BJ301" s="23">
        <v>2.33</v>
      </c>
      <c r="BK301" s="23">
        <f t="shared" si="268"/>
        <v>0.21630769230769231</v>
      </c>
      <c r="BL301" s="23">
        <f t="shared" si="269"/>
        <v>0.23928112965340181</v>
      </c>
      <c r="BM301" s="5">
        <v>1.1000000000000001</v>
      </c>
      <c r="BN301" s="5">
        <f t="shared" si="270"/>
        <v>0.56999999999999995</v>
      </c>
      <c r="BO301" s="50"/>
      <c r="BP301" s="48">
        <f t="shared" si="271"/>
        <v>3825.1000000000004</v>
      </c>
      <c r="BQ301" s="51">
        <f t="shared" si="272"/>
        <v>4</v>
      </c>
      <c r="BR301" s="47">
        <f t="shared" si="273"/>
        <v>1224.0320000000002</v>
      </c>
      <c r="BS301" s="46">
        <f t="shared" si="274"/>
        <v>14.5</v>
      </c>
      <c r="BT301" s="46">
        <f t="shared" si="275"/>
        <v>3060.0800000000004</v>
      </c>
      <c r="BU301" s="46">
        <f t="shared" si="208"/>
        <v>72.568747475000009</v>
      </c>
      <c r="BV301" s="46">
        <f t="shared" si="209"/>
        <v>47.557117475000005</v>
      </c>
      <c r="BW301" s="46">
        <f t="shared" si="210"/>
        <v>57.367156702695773</v>
      </c>
      <c r="BX301" s="46">
        <f t="shared" si="211"/>
        <v>72.568747475000009</v>
      </c>
      <c r="BY301" s="46">
        <f t="shared" si="212"/>
        <v>72.568747475000009</v>
      </c>
      <c r="BZ301" s="46">
        <f t="shared" si="276"/>
        <v>83628.224590190017</v>
      </c>
      <c r="CA301" s="46">
        <f t="shared" si="277"/>
        <v>54804.822178190014</v>
      </c>
      <c r="CB301" s="46">
        <f t="shared" si="278"/>
        <v>66109.91138418662</v>
      </c>
      <c r="CC301" s="46">
        <f t="shared" si="279"/>
        <v>83628.224590190017</v>
      </c>
      <c r="CD301" s="46">
        <f t="shared" si="280"/>
        <v>83628.224590190017</v>
      </c>
    </row>
    <row r="302" spans="1:82" ht="15" customHeight="1" x14ac:dyDescent="0.35">
      <c r="A302" s="39">
        <v>299</v>
      </c>
      <c r="B302" s="40" t="s">
        <v>125</v>
      </c>
      <c r="C302" s="40" t="s">
        <v>424</v>
      </c>
      <c r="D302" s="41">
        <v>189.3</v>
      </c>
      <c r="E302" s="41">
        <f t="shared" si="247"/>
        <v>605.7600000000001</v>
      </c>
      <c r="F302" s="41">
        <v>55.6</v>
      </c>
      <c r="G302" s="42" t="s">
        <v>118</v>
      </c>
      <c r="H302" s="43">
        <v>4</v>
      </c>
      <c r="I302" s="44">
        <v>14.5</v>
      </c>
      <c r="J302" s="41">
        <f t="shared" si="248"/>
        <v>644.96</v>
      </c>
      <c r="K302" s="42" t="s">
        <v>120</v>
      </c>
      <c r="L302" s="44">
        <v>161.24</v>
      </c>
      <c r="M302" s="44">
        <v>72.599999999999994</v>
      </c>
      <c r="N302" s="41">
        <v>198.76500000000001</v>
      </c>
      <c r="O302" s="45" t="s">
        <v>69</v>
      </c>
      <c r="P302" s="45" t="s">
        <v>120</v>
      </c>
      <c r="Q302" s="45" t="s">
        <v>122</v>
      </c>
      <c r="R302" s="45" t="s">
        <v>864</v>
      </c>
      <c r="S302" s="46">
        <f t="shared" si="249"/>
        <v>70219.055708865024</v>
      </c>
      <c r="T302" s="46">
        <f t="shared" si="250"/>
        <v>115.91893771273278</v>
      </c>
      <c r="U302" s="47">
        <f t="shared" si="251"/>
        <v>45563.960722600394</v>
      </c>
      <c r="V302" s="47">
        <f t="shared" si="252"/>
        <v>24655.09498626463</v>
      </c>
      <c r="W302" s="47">
        <f t="shared" si="253"/>
        <v>57648.105405997514</v>
      </c>
      <c r="X302" s="47">
        <f t="shared" si="254"/>
        <v>12570.95030286751</v>
      </c>
      <c r="Y302" s="48">
        <f t="shared" si="255"/>
        <v>65526.598148865014</v>
      </c>
      <c r="Z302" s="47">
        <f t="shared" si="256"/>
        <v>4692.4575600000098</v>
      </c>
      <c r="AA302" s="48">
        <f t="shared" si="257"/>
        <v>70219.055708865024</v>
      </c>
      <c r="AB302" s="47">
        <f t="shared" si="258"/>
        <v>0</v>
      </c>
      <c r="AC302" s="47">
        <f t="shared" si="259"/>
        <v>41918.50284913215</v>
      </c>
      <c r="AD302" s="47">
        <f t="shared" si="260"/>
        <v>28300.552859732874</v>
      </c>
      <c r="AE302" s="47">
        <f t="shared" si="197"/>
        <v>46.719084884662024</v>
      </c>
      <c r="AF302" s="49">
        <f t="shared" si="261"/>
        <v>0.59696762404396764</v>
      </c>
      <c r="AG302" s="47">
        <f>IF(ISBLANK($D302),"",S302*_xlfn.XLOOKUP(Q302,DATA!$B$24:$B$25,DATA!$C$24:$C$25,"error",0,1)/1000)</f>
        <v>9.4070034227847881</v>
      </c>
      <c r="AH302" s="47">
        <f>IF(ISBLANK($D302),"",V302*_xlfn.XLOOKUP(Q302,DATA!$B$24:$B$25,DATA!$C$24:$C$25,"error",0,1)/1000)</f>
        <v>3.3029575886990266</v>
      </c>
      <c r="AI302" s="47">
        <f>IF(ISBLANK($D302),"",X302*_xlfn.XLOOKUP(Q302,DATA!$B$24:$B$25,DATA!$C$24:$C$25,"error",0,1)/1000)</f>
        <v>1.684086624819175</v>
      </c>
      <c r="AJ302" s="47">
        <f>IF(ISBLANK($D302),"",Z302*_xlfn.XLOOKUP(Q302,DATA!$B$24:$B$25,DATA!$C$24:$C$25,"error",0,1)/1000)</f>
        <v>0.62863226915510362</v>
      </c>
      <c r="AK302" s="47">
        <f>IF(ISBLANK($D302),"",AB302*_xlfn.XLOOKUP(Q302,DATA!$B$24:$B$25,DATA!$C$24:$C$25,"error",0,1)/1000)</f>
        <v>0</v>
      </c>
      <c r="AL302" s="47">
        <f t="shared" si="262"/>
        <v>5.6156764826733045</v>
      </c>
      <c r="AM302" s="47">
        <f t="shared" si="263"/>
        <v>3.7913269401114835</v>
      </c>
      <c r="AN302" s="47">
        <f t="shared" si="223"/>
        <v>0.95350566867619624</v>
      </c>
      <c r="AO302" s="47">
        <f t="shared" si="224"/>
        <v>0.3347919249814898</v>
      </c>
      <c r="AP302" s="47">
        <f t="shared" si="225"/>
        <v>0.17070113309595031</v>
      </c>
      <c r="AQ302" s="47">
        <f t="shared" si="226"/>
        <v>6.3718955464643359E-2</v>
      </c>
      <c r="AR302" s="47">
        <f t="shared" si="227"/>
        <v>0</v>
      </c>
      <c r="AS302" s="47">
        <f t="shared" si="228"/>
        <v>0.56921201354208351</v>
      </c>
      <c r="AT302" s="47">
        <f t="shared" si="264"/>
        <v>0.38429365513411273</v>
      </c>
      <c r="AU302" s="47">
        <f t="shared" si="230"/>
        <v>5.1857775770364108E-2</v>
      </c>
      <c r="AV302" s="47">
        <f t="shared" si="231"/>
        <v>1.8208139862999097E-2</v>
      </c>
      <c r="AW302" s="47">
        <f t="shared" si="232"/>
        <v>9.2838263836719868E-3</v>
      </c>
      <c r="AX302" s="47">
        <f t="shared" si="233"/>
        <v>3.4654469431680086E-3</v>
      </c>
      <c r="AY302" s="47">
        <f t="shared" si="234"/>
        <v>0</v>
      </c>
      <c r="AZ302" s="47">
        <f t="shared" si="235"/>
        <v>3.0957413189839092E-2</v>
      </c>
      <c r="BA302" s="47">
        <f t="shared" si="265"/>
        <v>2.0900362580525016E-2</v>
      </c>
      <c r="BB302" s="23">
        <f>IF(V302&gt;0,J302*DATA!$C$4,0)</f>
        <v>41922.400000000001</v>
      </c>
      <c r="BC302" s="23">
        <f>IF(X302&gt;0,N302*_xlfn.XLOOKUP(Burgas!O302,DATA!$B$5:$B$6,DATA!$C$5:$C$6,"error",0,1),0)</f>
        <v>9540.7200000000012</v>
      </c>
      <c r="BD302" s="23">
        <f>IF(Z302&gt;0,(L302-M302)*DATA!$C$7,"0,00 ")</f>
        <v>13296.000000000002</v>
      </c>
      <c r="BE302" s="23">
        <f>IF(G302="basement",D302*DATA!$C$8,IF(G302="ground",0,"error"))</f>
        <v>0</v>
      </c>
      <c r="BF302" s="23">
        <f t="shared" si="266"/>
        <v>64759.12</v>
      </c>
      <c r="BG302" s="23">
        <v>1.48</v>
      </c>
      <c r="BH302" s="23">
        <v>2.0620441577772266</v>
      </c>
      <c r="BI302" s="23">
        <f t="shared" si="267"/>
        <v>0.56999999999999995</v>
      </c>
      <c r="BJ302" s="23">
        <v>2.33</v>
      </c>
      <c r="BK302" s="23">
        <f t="shared" si="268"/>
        <v>0.21630769230769231</v>
      </c>
      <c r="BL302" s="23">
        <f t="shared" si="269"/>
        <v>0.23928112965340181</v>
      </c>
      <c r="BM302" s="5">
        <v>1.1000000000000001</v>
      </c>
      <c r="BN302" s="5">
        <f t="shared" si="270"/>
        <v>0.56999999999999995</v>
      </c>
      <c r="BO302" s="50"/>
      <c r="BP302" s="48">
        <f t="shared" si="271"/>
        <v>2744.8500000000004</v>
      </c>
      <c r="BQ302" s="51">
        <f t="shared" si="272"/>
        <v>4</v>
      </c>
      <c r="BR302" s="47">
        <f t="shared" si="273"/>
        <v>878.35200000000009</v>
      </c>
      <c r="BS302" s="46">
        <f t="shared" si="274"/>
        <v>14.5</v>
      </c>
      <c r="BT302" s="46">
        <f t="shared" si="275"/>
        <v>2195.8800000000006</v>
      </c>
      <c r="BU302" s="46">
        <f t="shared" si="208"/>
        <v>60.932884162500017</v>
      </c>
      <c r="BV302" s="46">
        <f t="shared" si="209"/>
        <v>39.538320654807698</v>
      </c>
      <c r="BW302" s="46">
        <f t="shared" si="210"/>
        <v>50.024388585558405</v>
      </c>
      <c r="BX302" s="46">
        <f t="shared" si="211"/>
        <v>56.86098416250001</v>
      </c>
      <c r="BY302" s="46">
        <f t="shared" si="212"/>
        <v>60.932884162500017</v>
      </c>
      <c r="BZ302" s="46">
        <f t="shared" si="276"/>
        <v>70219.055708865024</v>
      </c>
      <c r="CA302" s="46">
        <f t="shared" si="277"/>
        <v>45563.960722600394</v>
      </c>
      <c r="CB302" s="46">
        <f t="shared" si="278"/>
        <v>57648.105405997514</v>
      </c>
      <c r="CC302" s="46">
        <f t="shared" si="279"/>
        <v>65526.598148865014</v>
      </c>
      <c r="CD302" s="46">
        <f t="shared" si="280"/>
        <v>70219.055708865024</v>
      </c>
    </row>
    <row r="303" spans="1:82" ht="15" customHeight="1" x14ac:dyDescent="0.35">
      <c r="A303" s="39">
        <v>300</v>
      </c>
      <c r="B303" s="40" t="s">
        <v>125</v>
      </c>
      <c r="C303" s="40" t="s">
        <v>425</v>
      </c>
      <c r="D303" s="41">
        <v>145.19999999999999</v>
      </c>
      <c r="E303" s="41">
        <f t="shared" si="247"/>
        <v>696.96</v>
      </c>
      <c r="F303" s="41">
        <v>48.4</v>
      </c>
      <c r="G303" s="42" t="s">
        <v>118</v>
      </c>
      <c r="H303" s="43">
        <v>6</v>
      </c>
      <c r="I303" s="44">
        <v>20.5</v>
      </c>
      <c r="J303" s="41">
        <f t="shared" si="248"/>
        <v>793.76</v>
      </c>
      <c r="K303" s="42" t="s">
        <v>121</v>
      </c>
      <c r="L303" s="44">
        <v>198.44</v>
      </c>
      <c r="M303" s="44">
        <v>198.44</v>
      </c>
      <c r="N303" s="41">
        <v>152.46</v>
      </c>
      <c r="O303" s="45" t="s">
        <v>69</v>
      </c>
      <c r="P303" s="45" t="s">
        <v>121</v>
      </c>
      <c r="Q303" s="45" t="s">
        <v>122</v>
      </c>
      <c r="R303" s="45" t="s">
        <v>864</v>
      </c>
      <c r="S303" s="46">
        <f t="shared" si="249"/>
        <v>31651.144130760007</v>
      </c>
      <c r="T303" s="46">
        <f t="shared" si="250"/>
        <v>45.413142979166672</v>
      </c>
      <c r="U303" s="47">
        <f t="shared" si="251"/>
        <v>31651.144130760007</v>
      </c>
      <c r="V303" s="47">
        <f t="shared" si="252"/>
        <v>0</v>
      </c>
      <c r="W303" s="47">
        <f t="shared" si="253"/>
        <v>31192.472126242195</v>
      </c>
      <c r="X303" s="47">
        <f t="shared" si="254"/>
        <v>458.67200451781173</v>
      </c>
      <c r="Y303" s="48">
        <f t="shared" si="255"/>
        <v>31651.144130760007</v>
      </c>
      <c r="Z303" s="47">
        <f t="shared" si="256"/>
        <v>0</v>
      </c>
      <c r="AA303" s="48">
        <f t="shared" si="257"/>
        <v>31651.144130760007</v>
      </c>
      <c r="AB303" s="47">
        <f t="shared" si="258"/>
        <v>0</v>
      </c>
      <c r="AC303" s="47">
        <f t="shared" si="259"/>
        <v>458.67200451781173</v>
      </c>
      <c r="AD303" s="47">
        <f t="shared" si="260"/>
        <v>31192.472126242195</v>
      </c>
      <c r="AE303" s="47">
        <f t="shared" si="197"/>
        <v>44.755039207762557</v>
      </c>
      <c r="AF303" s="49">
        <f t="shared" si="261"/>
        <v>1.4491482602426831E-2</v>
      </c>
      <c r="AG303" s="47">
        <f>IF(ISBLANK($D303),"",S303*_xlfn.XLOOKUP(Q303,DATA!$B$24:$B$25,DATA!$C$24:$C$25,"error",0,1)/1000)</f>
        <v>4.2401940351858736</v>
      </c>
      <c r="AH303" s="47">
        <f>IF(ISBLANK($D303),"",V303*_xlfn.XLOOKUP(Q303,DATA!$B$24:$B$25,DATA!$C$24:$C$25,"error",0,1)/1000)</f>
        <v>0</v>
      </c>
      <c r="AI303" s="47">
        <f>IF(ISBLANK($D303),"",X303*_xlfn.XLOOKUP(Q303,DATA!$B$24:$B$25,DATA!$C$24:$C$25,"error",0,1)/1000)</f>
        <v>6.144669809180997E-2</v>
      </c>
      <c r="AJ303" s="47">
        <f>IF(ISBLANK($D303),"",Z303*_xlfn.XLOOKUP(Q303,DATA!$B$24:$B$25,DATA!$C$24:$C$25,"error",0,1)/1000)</f>
        <v>0</v>
      </c>
      <c r="AK303" s="47">
        <f>IF(ISBLANK($D303),"",AB303*_xlfn.XLOOKUP(Q303,DATA!$B$24:$B$25,DATA!$C$24:$C$25,"error",0,1)/1000)</f>
        <v>0</v>
      </c>
      <c r="AL303" s="47">
        <f t="shared" si="262"/>
        <v>6.144669809180997E-2</v>
      </c>
      <c r="AM303" s="47">
        <f t="shared" si="263"/>
        <v>4.1787473370940633</v>
      </c>
      <c r="AN303" s="47">
        <f t="shared" si="223"/>
        <v>0.42979138702597042</v>
      </c>
      <c r="AO303" s="47">
        <f t="shared" si="224"/>
        <v>0</v>
      </c>
      <c r="AP303" s="47">
        <f t="shared" si="225"/>
        <v>6.2283144077597335E-3</v>
      </c>
      <c r="AQ303" s="47">
        <f t="shared" si="226"/>
        <v>0</v>
      </c>
      <c r="AR303" s="47">
        <f t="shared" si="227"/>
        <v>0</v>
      </c>
      <c r="AS303" s="47">
        <f t="shared" si="228"/>
        <v>6.2283144077597335E-3</v>
      </c>
      <c r="AT303" s="47">
        <f t="shared" si="264"/>
        <v>0.42356307261821069</v>
      </c>
      <c r="AU303" s="47">
        <f t="shared" si="230"/>
        <v>2.3374822099768142E-2</v>
      </c>
      <c r="AV303" s="47">
        <f t="shared" si="231"/>
        <v>0</v>
      </c>
      <c r="AW303" s="47">
        <f t="shared" si="232"/>
        <v>3.3873582779361149E-4</v>
      </c>
      <c r="AX303" s="47">
        <f t="shared" si="233"/>
        <v>0</v>
      </c>
      <c r="AY303" s="47">
        <f t="shared" si="234"/>
        <v>0</v>
      </c>
      <c r="AZ303" s="47">
        <f t="shared" si="235"/>
        <v>3.3873582779361149E-4</v>
      </c>
      <c r="BA303" s="47">
        <f t="shared" si="265"/>
        <v>2.303608627197453E-2</v>
      </c>
      <c r="BB303" s="23">
        <f>IF(V303&gt;0,J303*DATA!$C$4,0)</f>
        <v>0</v>
      </c>
      <c r="BC303" s="23">
        <f>IF(X303&gt;0,N303*_xlfn.XLOOKUP(Burgas!O303,DATA!$B$5:$B$6,DATA!$C$5:$C$6,"error",0,1),0)</f>
        <v>7318.08</v>
      </c>
      <c r="BD303" s="23" t="str">
        <f>IF(Z303&gt;0,(L303-M303)*DATA!$C$7,"0,00 ")</f>
        <v xml:space="preserve">0,00 </v>
      </c>
      <c r="BE303" s="23">
        <f>IF(G303="basement",D303*DATA!$C$8,IF(G303="ground",0,"error"))</f>
        <v>0</v>
      </c>
      <c r="BF303" s="23">
        <f t="shared" si="266"/>
        <v>7318.08</v>
      </c>
      <c r="BG303" s="23">
        <v>0.25</v>
      </c>
      <c r="BH303" s="23">
        <v>1.1000000000000001</v>
      </c>
      <c r="BI303" s="23">
        <f t="shared" si="267"/>
        <v>0.56999999999999995</v>
      </c>
      <c r="BJ303" s="23">
        <v>0.22</v>
      </c>
      <c r="BK303" s="23">
        <f t="shared" si="268"/>
        <v>0.25</v>
      </c>
      <c r="BL303" s="23">
        <f t="shared" si="269"/>
        <v>0.12054794520547943</v>
      </c>
      <c r="BM303" s="5">
        <v>1.1000000000000001</v>
      </c>
      <c r="BN303" s="5">
        <f t="shared" si="270"/>
        <v>0.56999999999999995</v>
      </c>
      <c r="BO303" s="50"/>
      <c r="BP303" s="48">
        <f t="shared" si="271"/>
        <v>2976.6</v>
      </c>
      <c r="BQ303" s="51">
        <f t="shared" si="272"/>
        <v>6</v>
      </c>
      <c r="BR303" s="47">
        <f t="shared" si="273"/>
        <v>952.51199999999994</v>
      </c>
      <c r="BS303" s="46">
        <f t="shared" si="274"/>
        <v>20.5</v>
      </c>
      <c r="BT303" s="46">
        <f t="shared" si="275"/>
        <v>2381.2800000000002</v>
      </c>
      <c r="BU303" s="46">
        <f t="shared" si="208"/>
        <v>27.465414900000003</v>
      </c>
      <c r="BV303" s="46">
        <f t="shared" si="209"/>
        <v>27.465414900000003</v>
      </c>
      <c r="BW303" s="46">
        <f t="shared" si="210"/>
        <v>27.067400317808222</v>
      </c>
      <c r="BX303" s="46">
        <f t="shared" si="211"/>
        <v>27.465414900000003</v>
      </c>
      <c r="BY303" s="46">
        <f t="shared" si="212"/>
        <v>27.465414900000003</v>
      </c>
      <c r="BZ303" s="46">
        <f t="shared" si="276"/>
        <v>31651.144130760007</v>
      </c>
      <c r="CA303" s="46">
        <f t="shared" si="277"/>
        <v>31651.144130760007</v>
      </c>
      <c r="CB303" s="46">
        <f t="shared" si="278"/>
        <v>31192.472126242195</v>
      </c>
      <c r="CC303" s="46">
        <f t="shared" si="279"/>
        <v>31651.144130760007</v>
      </c>
      <c r="CD303" s="46">
        <f t="shared" si="280"/>
        <v>31651.144130760007</v>
      </c>
    </row>
    <row r="304" spans="1:82" ht="15" customHeight="1" x14ac:dyDescent="0.35">
      <c r="A304" s="39">
        <v>301</v>
      </c>
      <c r="B304" s="40" t="s">
        <v>125</v>
      </c>
      <c r="C304" s="40" t="s">
        <v>426</v>
      </c>
      <c r="D304" s="41">
        <v>248.1</v>
      </c>
      <c r="E304" s="41">
        <f t="shared" si="247"/>
        <v>1190.8800000000001</v>
      </c>
      <c r="F304" s="41">
        <v>63</v>
      </c>
      <c r="G304" s="42" t="s">
        <v>118</v>
      </c>
      <c r="H304" s="43">
        <v>6</v>
      </c>
      <c r="I304" s="44">
        <v>20.5</v>
      </c>
      <c r="J304" s="41">
        <f t="shared" si="248"/>
        <v>1033.2</v>
      </c>
      <c r="K304" s="42" t="s">
        <v>120</v>
      </c>
      <c r="L304" s="44">
        <v>258.3</v>
      </c>
      <c r="M304" s="44">
        <v>219.6</v>
      </c>
      <c r="N304" s="41">
        <v>260.505</v>
      </c>
      <c r="O304" s="45" t="s">
        <v>69</v>
      </c>
      <c r="P304" s="45" t="s">
        <v>120</v>
      </c>
      <c r="Q304" s="45" t="s">
        <v>122</v>
      </c>
      <c r="R304" s="45" t="s">
        <v>864</v>
      </c>
      <c r="S304" s="46">
        <f t="shared" si="249"/>
        <v>106070.40190330501</v>
      </c>
      <c r="T304" s="46">
        <f t="shared" si="250"/>
        <v>89.068925419273981</v>
      </c>
      <c r="U304" s="47">
        <f t="shared" si="251"/>
        <v>66573.930587551178</v>
      </c>
      <c r="V304" s="47">
        <f t="shared" si="252"/>
        <v>39496.471315753835</v>
      </c>
      <c r="W304" s="47">
        <f t="shared" si="253"/>
        <v>89594.687322526224</v>
      </c>
      <c r="X304" s="47">
        <f t="shared" si="254"/>
        <v>16475.714580778789</v>
      </c>
      <c r="Y304" s="48">
        <f t="shared" si="255"/>
        <v>104021.68679080502</v>
      </c>
      <c r="Z304" s="47">
        <f t="shared" si="256"/>
        <v>2048.7151124999946</v>
      </c>
      <c r="AA304" s="48">
        <f t="shared" si="257"/>
        <v>106070.40190330501</v>
      </c>
      <c r="AB304" s="47">
        <f t="shared" si="258"/>
        <v>0</v>
      </c>
      <c r="AC304" s="47">
        <f t="shared" si="259"/>
        <v>58020.901009032619</v>
      </c>
      <c r="AD304" s="47">
        <f t="shared" si="260"/>
        <v>48049.500894272394</v>
      </c>
      <c r="AE304" s="47">
        <f t="shared" si="197"/>
        <v>40.347894745291207</v>
      </c>
      <c r="AF304" s="49">
        <f t="shared" si="261"/>
        <v>0.5470036878141098</v>
      </c>
      <c r="AG304" s="47">
        <f>IF(ISBLANK($D304),"",S304*_xlfn.XLOOKUP(Q304,DATA!$B$24:$B$25,DATA!$C$24:$C$25,"error",0,1)/1000)</f>
        <v>14.209883965081254</v>
      </c>
      <c r="AH304" s="47">
        <f>IF(ISBLANK($D304),"",V304*_xlfn.XLOOKUP(Q304,DATA!$B$24:$B$25,DATA!$C$24:$C$25,"error",0,1)/1000)</f>
        <v>5.2912053160565486</v>
      </c>
      <c r="AI304" s="47">
        <f>IF(ISBLANK($D304),"",X304*_xlfn.XLOOKUP(Q304,DATA!$B$24:$B$25,DATA!$C$24:$C$25,"error",0,1)/1000)</f>
        <v>2.2071943561417684</v>
      </c>
      <c r="AJ304" s="47">
        <f>IF(ISBLANK($D304),"",Z304*_xlfn.XLOOKUP(Q304,DATA!$B$24:$B$25,DATA!$C$24:$C$25,"error",0,1)/1000)</f>
        <v>0.27445926011171468</v>
      </c>
      <c r="AK304" s="47">
        <f>IF(ISBLANK($D304),"",AB304*_xlfn.XLOOKUP(Q304,DATA!$B$24:$B$25,DATA!$C$24:$C$25,"error",0,1)/1000)</f>
        <v>0</v>
      </c>
      <c r="AL304" s="47">
        <f t="shared" si="262"/>
        <v>7.7728589323100321</v>
      </c>
      <c r="AM304" s="47">
        <f t="shared" si="263"/>
        <v>6.4370250327712215</v>
      </c>
      <c r="AN304" s="47">
        <f t="shared" si="223"/>
        <v>1.4403316659924146</v>
      </c>
      <c r="AO304" s="47">
        <f t="shared" si="224"/>
        <v>0.53632320902207109</v>
      </c>
      <c r="AP304" s="47">
        <f t="shared" si="225"/>
        <v>0.22372398901798843</v>
      </c>
      <c r="AQ304" s="47">
        <f t="shared" si="226"/>
        <v>2.7819534933232023E-2</v>
      </c>
      <c r="AR304" s="47">
        <f t="shared" si="227"/>
        <v>0</v>
      </c>
      <c r="AS304" s="47">
        <f t="shared" si="228"/>
        <v>0.78786673297329146</v>
      </c>
      <c r="AT304" s="47">
        <f t="shared" si="264"/>
        <v>0.65246493301912312</v>
      </c>
      <c r="AU304" s="47">
        <f t="shared" si="230"/>
        <v>7.8334507097046535E-2</v>
      </c>
      <c r="AV304" s="47">
        <f t="shared" si="231"/>
        <v>2.9168708301988731E-2</v>
      </c>
      <c r="AW304" s="47">
        <f t="shared" si="232"/>
        <v>1.2167550585256296E-2</v>
      </c>
      <c r="AX304" s="47">
        <f t="shared" si="233"/>
        <v>1.5130053779399966E-3</v>
      </c>
      <c r="AY304" s="47">
        <f t="shared" si="234"/>
        <v>0</v>
      </c>
      <c r="AZ304" s="47">
        <f t="shared" si="235"/>
        <v>4.2849264265185018E-2</v>
      </c>
      <c r="BA304" s="47">
        <f t="shared" si="265"/>
        <v>3.5485242831861517E-2</v>
      </c>
      <c r="BB304" s="23">
        <f>IF(V304&gt;0,J304*DATA!$C$4,0)</f>
        <v>67158</v>
      </c>
      <c r="BC304" s="23">
        <f>IF(X304&gt;0,N304*_xlfn.XLOOKUP(Burgas!O304,DATA!$B$5:$B$6,DATA!$C$5:$C$6,"error",0,1),0)</f>
        <v>12504.24</v>
      </c>
      <c r="BD304" s="23">
        <f>IF(Z304&gt;0,(L304-M304)*DATA!$C$7,"0,00 ")</f>
        <v>5805.0000000000027</v>
      </c>
      <c r="BE304" s="23">
        <f>IF(G304="basement",D304*DATA!$C$8,IF(G304="ground",0,"error"))</f>
        <v>0</v>
      </c>
      <c r="BF304" s="23">
        <f t="shared" si="266"/>
        <v>85467.24</v>
      </c>
      <c r="BG304" s="23">
        <v>1.48</v>
      </c>
      <c r="BH304" s="23">
        <v>1.3621951219512198</v>
      </c>
      <c r="BI304" s="23">
        <f t="shared" si="267"/>
        <v>0.56999999999999995</v>
      </c>
      <c r="BJ304" s="23">
        <v>2.33</v>
      </c>
      <c r="BK304" s="23">
        <f t="shared" si="268"/>
        <v>0.21630769230769231</v>
      </c>
      <c r="BL304" s="23">
        <f t="shared" si="269"/>
        <v>0.23928112965340181</v>
      </c>
      <c r="BM304" s="5">
        <v>1.1000000000000001</v>
      </c>
      <c r="BN304" s="5">
        <f t="shared" si="270"/>
        <v>0.56999999999999995</v>
      </c>
      <c r="BO304" s="50"/>
      <c r="BP304" s="48">
        <f t="shared" si="271"/>
        <v>5086.05</v>
      </c>
      <c r="BQ304" s="51">
        <f t="shared" si="272"/>
        <v>6</v>
      </c>
      <c r="BR304" s="47">
        <f t="shared" si="273"/>
        <v>1627.5360000000001</v>
      </c>
      <c r="BS304" s="46">
        <f t="shared" si="274"/>
        <v>20.5</v>
      </c>
      <c r="BT304" s="46">
        <f t="shared" si="275"/>
        <v>4068.84</v>
      </c>
      <c r="BU304" s="46">
        <f t="shared" si="208"/>
        <v>92.043042262500009</v>
      </c>
      <c r="BV304" s="46">
        <f t="shared" si="209"/>
        <v>57.769811339423093</v>
      </c>
      <c r="BW304" s="46">
        <f t="shared" si="210"/>
        <v>77.746170880359443</v>
      </c>
      <c r="BX304" s="46">
        <f t="shared" si="211"/>
        <v>90.265261012500005</v>
      </c>
      <c r="BY304" s="46">
        <f t="shared" si="212"/>
        <v>92.043042262500009</v>
      </c>
      <c r="BZ304" s="46">
        <f t="shared" si="276"/>
        <v>106070.40190330501</v>
      </c>
      <c r="CA304" s="46">
        <f t="shared" si="277"/>
        <v>66573.930587551178</v>
      </c>
      <c r="CB304" s="46">
        <f t="shared" si="278"/>
        <v>89594.687322526224</v>
      </c>
      <c r="CC304" s="46">
        <f t="shared" si="279"/>
        <v>104021.68679080502</v>
      </c>
      <c r="CD304" s="46">
        <f t="shared" si="280"/>
        <v>106070.40190330501</v>
      </c>
    </row>
    <row r="305" spans="1:82" ht="15" customHeight="1" x14ac:dyDescent="0.35">
      <c r="A305" s="39">
        <v>302</v>
      </c>
      <c r="B305" s="40" t="s">
        <v>125</v>
      </c>
      <c r="C305" s="40" t="s">
        <v>427</v>
      </c>
      <c r="D305" s="41">
        <v>288.89999999999998</v>
      </c>
      <c r="E305" s="41">
        <f t="shared" si="247"/>
        <v>1386.72</v>
      </c>
      <c r="F305" s="41">
        <v>68</v>
      </c>
      <c r="G305" s="42" t="s">
        <v>118</v>
      </c>
      <c r="H305" s="43">
        <v>6</v>
      </c>
      <c r="I305" s="44">
        <v>20.5</v>
      </c>
      <c r="J305" s="41">
        <f t="shared" si="248"/>
        <v>1115.2</v>
      </c>
      <c r="K305" s="42" t="s">
        <v>120</v>
      </c>
      <c r="L305" s="44">
        <v>278.8</v>
      </c>
      <c r="M305" s="44">
        <v>209.1</v>
      </c>
      <c r="N305" s="41">
        <v>303.34499999999997</v>
      </c>
      <c r="O305" s="45" t="s">
        <v>69</v>
      </c>
      <c r="P305" s="45" t="s">
        <v>120</v>
      </c>
      <c r="Q305" s="45" t="s">
        <v>122</v>
      </c>
      <c r="R305" s="45" t="s">
        <v>864</v>
      </c>
      <c r="S305" s="46">
        <f t="shared" si="249"/>
        <v>120150.75365254503</v>
      </c>
      <c r="T305" s="46">
        <f t="shared" si="250"/>
        <v>86.643845659213852</v>
      </c>
      <c r="U305" s="47">
        <f t="shared" si="251"/>
        <v>77519.641756175755</v>
      </c>
      <c r="V305" s="47">
        <f t="shared" si="252"/>
        <v>42631.111896369272</v>
      </c>
      <c r="W305" s="47">
        <f t="shared" si="253"/>
        <v>100965.61079729717</v>
      </c>
      <c r="X305" s="47">
        <f t="shared" si="254"/>
        <v>19185.142855247861</v>
      </c>
      <c r="Y305" s="48">
        <f t="shared" si="255"/>
        <v>116460.94891504502</v>
      </c>
      <c r="Z305" s="47">
        <f t="shared" si="256"/>
        <v>3689.8047375000024</v>
      </c>
      <c r="AA305" s="48">
        <f t="shared" si="257"/>
        <v>120150.75365254503</v>
      </c>
      <c r="AB305" s="47">
        <f t="shared" si="258"/>
        <v>0</v>
      </c>
      <c r="AC305" s="47">
        <f t="shared" si="259"/>
        <v>65506.059489117135</v>
      </c>
      <c r="AD305" s="47">
        <f t="shared" si="260"/>
        <v>54644.694163427892</v>
      </c>
      <c r="AE305" s="47">
        <f t="shared" si="197"/>
        <v>39.40571576340421</v>
      </c>
      <c r="AF305" s="49">
        <f t="shared" si="261"/>
        <v>0.54519890635517121</v>
      </c>
      <c r="AG305" s="47">
        <f>IF(ISBLANK($D305),"",S305*_xlfn.XLOOKUP(Q305,DATA!$B$24:$B$25,DATA!$C$24:$C$25,"error",0,1)/1000)</f>
        <v>16.096179868123318</v>
      </c>
      <c r="AH305" s="47">
        <f>IF(ISBLANK($D305),"",V305*_xlfn.XLOOKUP(Q305,DATA!$B$24:$B$25,DATA!$C$24:$C$25,"error",0,1)/1000)</f>
        <v>5.7111422459023133</v>
      </c>
      <c r="AI305" s="47">
        <f>IF(ISBLANK($D305),"",X305*_xlfn.XLOOKUP(Q305,DATA!$B$24:$B$25,DATA!$C$24:$C$25,"error",0,1)/1000)</f>
        <v>2.5701670676717341</v>
      </c>
      <c r="AJ305" s="47">
        <f>IF(ISBLANK($D305),"",Z305*_xlfn.XLOOKUP(Q305,DATA!$B$24:$B$25,DATA!$C$24:$C$25,"error",0,1)/1000)</f>
        <v>0.49431034702290899</v>
      </c>
      <c r="AK305" s="47">
        <f>IF(ISBLANK($D305),"",AB305*_xlfn.XLOOKUP(Q305,DATA!$B$24:$B$25,DATA!$C$24:$C$25,"error",0,1)/1000)</f>
        <v>0</v>
      </c>
      <c r="AL305" s="47">
        <f t="shared" si="262"/>
        <v>8.7756196605969556</v>
      </c>
      <c r="AM305" s="47">
        <f t="shared" si="263"/>
        <v>7.3205602075263627</v>
      </c>
      <c r="AN305" s="47">
        <f t="shared" si="223"/>
        <v>1.6315289852146977</v>
      </c>
      <c r="AO305" s="47">
        <f t="shared" si="224"/>
        <v>0.57888854307144244</v>
      </c>
      <c r="AP305" s="47">
        <f t="shared" si="225"/>
        <v>0.2605153584332805</v>
      </c>
      <c r="AQ305" s="47">
        <f t="shared" si="226"/>
        <v>5.0103916921092465E-2</v>
      </c>
      <c r="AR305" s="47">
        <f t="shared" si="227"/>
        <v>0</v>
      </c>
      <c r="AS305" s="47">
        <f t="shared" si="228"/>
        <v>0.8895078184258155</v>
      </c>
      <c r="AT305" s="47">
        <f t="shared" si="264"/>
        <v>0.74202116678888219</v>
      </c>
      <c r="AU305" s="47">
        <f t="shared" si="230"/>
        <v>8.8733048011742421E-2</v>
      </c>
      <c r="AV305" s="47">
        <f t="shared" si="231"/>
        <v>3.1483685151352955E-2</v>
      </c>
      <c r="AW305" s="47">
        <f t="shared" si="232"/>
        <v>1.416850207206991E-2</v>
      </c>
      <c r="AX305" s="47">
        <f t="shared" si="233"/>
        <v>2.724973510140003E-3</v>
      </c>
      <c r="AY305" s="47">
        <f t="shared" si="234"/>
        <v>0</v>
      </c>
      <c r="AZ305" s="47">
        <f t="shared" si="235"/>
        <v>4.8377160733562866E-2</v>
      </c>
      <c r="BA305" s="47">
        <f t="shared" si="265"/>
        <v>4.0355887278179556E-2</v>
      </c>
      <c r="BB305" s="23">
        <f>IF(V305&gt;0,J305*DATA!$C$4,0)</f>
        <v>72488</v>
      </c>
      <c r="BC305" s="23">
        <f>IF(X305&gt;0,N305*_xlfn.XLOOKUP(Burgas!O305,DATA!$B$5:$B$6,DATA!$C$5:$C$6,"error",0,1),0)</f>
        <v>14560.559999999998</v>
      </c>
      <c r="BD305" s="23">
        <f>IF(Z305&gt;0,(L305-M305)*DATA!$C$7,"0,00 ")</f>
        <v>10455.000000000002</v>
      </c>
      <c r="BE305" s="23">
        <f>IF(G305="basement",D305*DATA!$C$8,IF(G305="ground",0,"error"))</f>
        <v>0</v>
      </c>
      <c r="BF305" s="23">
        <f t="shared" si="266"/>
        <v>97503.56</v>
      </c>
      <c r="BG305" s="23">
        <v>1.48</v>
      </c>
      <c r="BH305" s="23">
        <v>1.5375000000000003</v>
      </c>
      <c r="BI305" s="23">
        <f t="shared" si="267"/>
        <v>0.56999999999999995</v>
      </c>
      <c r="BJ305" s="23">
        <v>2.33</v>
      </c>
      <c r="BK305" s="23">
        <f t="shared" si="268"/>
        <v>0.21630769230769231</v>
      </c>
      <c r="BL305" s="23">
        <f t="shared" si="269"/>
        <v>0.23928112965340181</v>
      </c>
      <c r="BM305" s="5">
        <v>1.1000000000000001</v>
      </c>
      <c r="BN305" s="5">
        <f t="shared" si="270"/>
        <v>0.56999999999999995</v>
      </c>
      <c r="BO305" s="50"/>
      <c r="BP305" s="48">
        <f t="shared" si="271"/>
        <v>5922.45</v>
      </c>
      <c r="BQ305" s="51">
        <f t="shared" si="272"/>
        <v>6</v>
      </c>
      <c r="BR305" s="47">
        <f t="shared" si="273"/>
        <v>1895.184</v>
      </c>
      <c r="BS305" s="46">
        <f t="shared" si="274"/>
        <v>20.5</v>
      </c>
      <c r="BT305" s="46">
        <f t="shared" si="275"/>
        <v>4737.96</v>
      </c>
      <c r="BU305" s="46">
        <f t="shared" si="208"/>
        <v>104.26132736250001</v>
      </c>
      <c r="BV305" s="46">
        <f t="shared" si="209"/>
        <v>67.267998747115371</v>
      </c>
      <c r="BW305" s="46">
        <f t="shared" si="210"/>
        <v>87.61333807471118</v>
      </c>
      <c r="BX305" s="46">
        <f t="shared" si="211"/>
        <v>101.05948361250002</v>
      </c>
      <c r="BY305" s="46">
        <f t="shared" si="212"/>
        <v>104.26132736250001</v>
      </c>
      <c r="BZ305" s="46">
        <f t="shared" si="276"/>
        <v>120150.75365254503</v>
      </c>
      <c r="CA305" s="46">
        <f t="shared" si="277"/>
        <v>77519.641756175755</v>
      </c>
      <c r="CB305" s="46">
        <f t="shared" si="278"/>
        <v>100965.61079729717</v>
      </c>
      <c r="CC305" s="46">
        <f t="shared" si="279"/>
        <v>116460.94891504502</v>
      </c>
      <c r="CD305" s="46">
        <f t="shared" si="280"/>
        <v>120150.75365254503</v>
      </c>
    </row>
    <row r="306" spans="1:82" ht="15" customHeight="1" x14ac:dyDescent="0.35">
      <c r="A306" s="39">
        <v>303</v>
      </c>
      <c r="B306" s="40" t="s">
        <v>125</v>
      </c>
      <c r="C306" s="40" t="s">
        <v>428</v>
      </c>
      <c r="D306" s="41">
        <v>102.5</v>
      </c>
      <c r="E306" s="41">
        <f t="shared" si="247"/>
        <v>492</v>
      </c>
      <c r="F306" s="41">
        <v>41.4</v>
      </c>
      <c r="G306" s="42" t="s">
        <v>118</v>
      </c>
      <c r="H306" s="43">
        <v>6</v>
      </c>
      <c r="I306" s="44">
        <v>20.5</v>
      </c>
      <c r="J306" s="41">
        <f t="shared" si="248"/>
        <v>678.95999999999992</v>
      </c>
      <c r="K306" s="42" t="s">
        <v>120</v>
      </c>
      <c r="L306" s="44">
        <v>169.74</v>
      </c>
      <c r="M306" s="44">
        <v>125.8</v>
      </c>
      <c r="N306" s="41">
        <v>107.625</v>
      </c>
      <c r="O306" s="45" t="s">
        <v>69</v>
      </c>
      <c r="P306" s="45" t="s">
        <v>120</v>
      </c>
      <c r="Q306" s="45" t="s">
        <v>122</v>
      </c>
      <c r="R306" s="45" t="s">
        <v>864</v>
      </c>
      <c r="S306" s="46">
        <f t="shared" si="249"/>
        <v>58685.719425025003</v>
      </c>
      <c r="T306" s="46">
        <f t="shared" si="250"/>
        <v>119.27991753053863</v>
      </c>
      <c r="U306" s="47">
        <f t="shared" si="251"/>
        <v>32730.89541752962</v>
      </c>
      <c r="V306" s="47">
        <f t="shared" si="252"/>
        <v>25954.824007495383</v>
      </c>
      <c r="W306" s="47">
        <f t="shared" si="253"/>
        <v>51878.944960978959</v>
      </c>
      <c r="X306" s="47">
        <f t="shared" si="254"/>
        <v>6806.7744640460442</v>
      </c>
      <c r="Y306" s="48">
        <f t="shared" si="255"/>
        <v>56359.607227525004</v>
      </c>
      <c r="Z306" s="47">
        <f t="shared" si="256"/>
        <v>2326.1121974999987</v>
      </c>
      <c r="AA306" s="48">
        <f t="shared" si="257"/>
        <v>58685.719425025003</v>
      </c>
      <c r="AB306" s="47">
        <f t="shared" si="258"/>
        <v>0</v>
      </c>
      <c r="AC306" s="47">
        <f t="shared" si="259"/>
        <v>35087.710669041422</v>
      </c>
      <c r="AD306" s="47">
        <f t="shared" si="260"/>
        <v>23598.008755983581</v>
      </c>
      <c r="AE306" s="47">
        <f t="shared" si="197"/>
        <v>47.963432430860934</v>
      </c>
      <c r="AF306" s="49">
        <f t="shared" si="261"/>
        <v>0.59789180422109944</v>
      </c>
      <c r="AG306" s="47">
        <f>IF(ISBLANK($D306),"",S306*_xlfn.XLOOKUP(Q306,DATA!$B$24:$B$25,DATA!$C$24:$C$25,"error",0,1)/1000)</f>
        <v>7.8619223503756377</v>
      </c>
      <c r="AH306" s="47">
        <f>IF(ISBLANK($D306),"",V306*_xlfn.XLOOKUP(Q306,DATA!$B$24:$B$25,DATA!$C$24:$C$25,"error",0,1)/1000)</f>
        <v>3.4770777791228751</v>
      </c>
      <c r="AI306" s="47">
        <f>IF(ISBLANK($D306),"",X306*_xlfn.XLOOKUP(Q306,DATA!$B$24:$B$25,DATA!$C$24:$C$25,"error",0,1)/1000)</f>
        <v>0.91187997381914931</v>
      </c>
      <c r="AJ306" s="47">
        <f>IF(ISBLANK($D306),"",Z306*_xlfn.XLOOKUP(Q306,DATA!$B$24:$B$25,DATA!$C$24:$C$25,"error",0,1)/1000)</f>
        <v>0.31162118577025244</v>
      </c>
      <c r="AK306" s="47">
        <f>IF(ISBLANK($D306),"",AB306*_xlfn.XLOOKUP(Q306,DATA!$B$24:$B$25,DATA!$C$24:$C$25,"error",0,1)/1000)</f>
        <v>0</v>
      </c>
      <c r="AL306" s="47">
        <f t="shared" si="262"/>
        <v>4.7005789387122769</v>
      </c>
      <c r="AM306" s="47">
        <f t="shared" si="263"/>
        <v>3.1613434116633607</v>
      </c>
      <c r="AN306" s="47">
        <f t="shared" si="223"/>
        <v>0.79689431276469902</v>
      </c>
      <c r="AO306" s="47">
        <f t="shared" si="224"/>
        <v>0.35244096592878965</v>
      </c>
      <c r="AP306" s="47">
        <f t="shared" si="225"/>
        <v>9.2429298163417106E-2</v>
      </c>
      <c r="AQ306" s="47">
        <f t="shared" si="226"/>
        <v>3.1586314340212342E-2</v>
      </c>
      <c r="AR306" s="47">
        <f t="shared" si="227"/>
        <v>0</v>
      </c>
      <c r="AS306" s="47">
        <f t="shared" si="228"/>
        <v>0.47645657843241901</v>
      </c>
      <c r="AT306" s="47">
        <f t="shared" si="264"/>
        <v>0.32043773433228001</v>
      </c>
      <c r="AU306" s="47">
        <f t="shared" si="230"/>
        <v>4.3340242162801336E-2</v>
      </c>
      <c r="AV306" s="47">
        <f t="shared" si="231"/>
        <v>1.9168008312735456E-2</v>
      </c>
      <c r="AW306" s="47">
        <f t="shared" si="232"/>
        <v>5.0269001813332062E-3</v>
      </c>
      <c r="AX306" s="47">
        <f t="shared" si="233"/>
        <v>1.7178670880279999E-3</v>
      </c>
      <c r="AY306" s="47">
        <f t="shared" si="234"/>
        <v>0</v>
      </c>
      <c r="AZ306" s="47">
        <f t="shared" si="235"/>
        <v>2.5912775582096658E-2</v>
      </c>
      <c r="BA306" s="47">
        <f t="shared" si="265"/>
        <v>1.7427466580704678E-2</v>
      </c>
      <c r="BB306" s="23">
        <f>IF(V306&gt;0,J306*DATA!$C$4,0)</f>
        <v>44132.399999999994</v>
      </c>
      <c r="BC306" s="23">
        <f>IF(X306&gt;0,N306*_xlfn.XLOOKUP(Burgas!O306,DATA!$B$5:$B$6,DATA!$C$5:$C$6,"error",0,1),0)</f>
        <v>5166</v>
      </c>
      <c r="BD306" s="23">
        <f>IF(Z306&gt;0,(L306-M306)*DATA!$C$7,"0,00 ")</f>
        <v>6591.0000000000018</v>
      </c>
      <c r="BE306" s="23">
        <f>IF(G306="basement",D306*DATA!$C$8,IF(G306="ground",0,"error"))</f>
        <v>0</v>
      </c>
      <c r="BF306" s="23">
        <f t="shared" si="266"/>
        <v>55889.399999999994</v>
      </c>
      <c r="BG306" s="23">
        <v>1.48</v>
      </c>
      <c r="BH306" s="23">
        <v>1.5530163779898669</v>
      </c>
      <c r="BI306" s="23">
        <f t="shared" si="267"/>
        <v>0.56999999999999995</v>
      </c>
      <c r="BJ306" s="23">
        <v>2.33</v>
      </c>
      <c r="BK306" s="23">
        <f t="shared" si="268"/>
        <v>0.21630769230769231</v>
      </c>
      <c r="BL306" s="23">
        <f t="shared" si="269"/>
        <v>0.23928112965340181</v>
      </c>
      <c r="BM306" s="5">
        <v>1.1000000000000001</v>
      </c>
      <c r="BN306" s="5">
        <f t="shared" si="270"/>
        <v>0.56999999999999995</v>
      </c>
      <c r="BO306" s="50"/>
      <c r="BP306" s="48">
        <f t="shared" si="271"/>
        <v>2101.25</v>
      </c>
      <c r="BQ306" s="51">
        <f t="shared" si="272"/>
        <v>6</v>
      </c>
      <c r="BR306" s="47">
        <f t="shared" si="273"/>
        <v>672.4</v>
      </c>
      <c r="BS306" s="46">
        <f t="shared" si="274"/>
        <v>20.5</v>
      </c>
      <c r="BT306" s="46">
        <f t="shared" si="275"/>
        <v>1681</v>
      </c>
      <c r="BU306" s="46">
        <f t="shared" si="208"/>
        <v>50.924782562499999</v>
      </c>
      <c r="BV306" s="46">
        <f t="shared" si="209"/>
        <v>28.402373670192311</v>
      </c>
      <c r="BW306" s="46">
        <f t="shared" si="210"/>
        <v>45.018175078947372</v>
      </c>
      <c r="BX306" s="46">
        <f t="shared" si="211"/>
        <v>48.906288812500001</v>
      </c>
      <c r="BY306" s="46">
        <f t="shared" si="212"/>
        <v>50.924782562499999</v>
      </c>
      <c r="BZ306" s="46">
        <f t="shared" si="276"/>
        <v>58685.719425025003</v>
      </c>
      <c r="CA306" s="46">
        <f t="shared" si="277"/>
        <v>32730.89541752962</v>
      </c>
      <c r="CB306" s="46">
        <f t="shared" si="278"/>
        <v>51878.944960978959</v>
      </c>
      <c r="CC306" s="46">
        <f t="shared" si="279"/>
        <v>56359.607227525004</v>
      </c>
      <c r="CD306" s="46">
        <f t="shared" si="280"/>
        <v>58685.719425025003</v>
      </c>
    </row>
    <row r="307" spans="1:82" ht="15" hidden="1" customHeight="1" x14ac:dyDescent="0.35">
      <c r="A307" s="39">
        <v>304</v>
      </c>
      <c r="B307" s="40" t="s">
        <v>125</v>
      </c>
      <c r="C307" s="40" t="s">
        <v>429</v>
      </c>
      <c r="D307" s="41">
        <v>745.3</v>
      </c>
      <c r="E307" s="41">
        <f t="shared" si="247"/>
        <v>5366.16</v>
      </c>
      <c r="F307" s="41">
        <v>145</v>
      </c>
      <c r="G307" s="42" t="s">
        <v>118</v>
      </c>
      <c r="H307" s="43">
        <v>9</v>
      </c>
      <c r="I307" s="44">
        <v>31.15</v>
      </c>
      <c r="J307" s="41">
        <f t="shared" si="248"/>
        <v>3613.4</v>
      </c>
      <c r="K307" s="42" t="s">
        <v>120</v>
      </c>
      <c r="L307" s="44">
        <v>903.35</v>
      </c>
      <c r="M307" s="44">
        <v>298.10000000000002</v>
      </c>
      <c r="N307" s="41">
        <v>782.56499999999994</v>
      </c>
      <c r="O307" s="45" t="s">
        <v>69</v>
      </c>
      <c r="P307" s="45" t="s">
        <v>120</v>
      </c>
      <c r="Q307" s="45" t="s">
        <v>108</v>
      </c>
      <c r="R307" s="45" t="s">
        <v>112</v>
      </c>
      <c r="S307" s="46">
        <f t="shared" si="249"/>
        <v>415121.89788639505</v>
      </c>
      <c r="T307" s="46">
        <f t="shared" si="250"/>
        <v>77.359209916662024</v>
      </c>
      <c r="U307" s="47">
        <f t="shared" si="251"/>
        <v>276991.28478888737</v>
      </c>
      <c r="V307" s="47">
        <f t="shared" si="252"/>
        <v>138130.61309750768</v>
      </c>
      <c r="W307" s="47">
        <f t="shared" si="253"/>
        <v>365628.34658831189</v>
      </c>
      <c r="X307" s="47">
        <f t="shared" si="254"/>
        <v>49493.551298083155</v>
      </c>
      <c r="Y307" s="48">
        <f t="shared" si="255"/>
        <v>383080.94641764509</v>
      </c>
      <c r="Z307" s="47">
        <f t="shared" si="256"/>
        <v>32040.951468749961</v>
      </c>
      <c r="AA307" s="48">
        <f t="shared" si="257"/>
        <v>415121.89788639505</v>
      </c>
      <c r="AB307" s="47">
        <f t="shared" si="258"/>
        <v>0</v>
      </c>
      <c r="AC307" s="47">
        <f t="shared" si="259"/>
        <v>219665.1158643408</v>
      </c>
      <c r="AD307" s="47">
        <f t="shared" si="260"/>
        <v>195456.78202205425</v>
      </c>
      <c r="AE307" s="47">
        <f t="shared" ref="AE307:AE315" si="281">(S307-AD307)/E307</f>
        <v>40.935252743925041</v>
      </c>
      <c r="AF307" s="49">
        <f t="shared" si="261"/>
        <v>0.52915810267483354</v>
      </c>
      <c r="AG307" s="47">
        <f>IF(ISBLANK($D307),"",S307*_xlfn.XLOOKUP(Q307,DATA!$B$24:$B$25,DATA!$C$24:$C$25,"error",0,1)/1000)</f>
        <v>165.33474949019345</v>
      </c>
      <c r="AH307" s="47">
        <f>IF(ISBLANK($D307),"",V307*_xlfn.XLOOKUP(Q307,DATA!$B$24:$B$25,DATA!$C$24:$C$25,"error",0,1)/1000)</f>
        <v>55.014660584475365</v>
      </c>
      <c r="AI307" s="47">
        <f>IF(ISBLANK($D307),"",X307*_xlfn.XLOOKUP(Q307,DATA!$B$24:$B$25,DATA!$C$24:$C$25,"error",0,1)/1000)</f>
        <v>19.712291611000559</v>
      </c>
      <c r="AJ307" s="47">
        <f>IF(ISBLANK($D307),"",Z307*_xlfn.XLOOKUP(Q307,DATA!$B$24:$B$25,DATA!$C$24:$C$25,"error",0,1)/1000)</f>
        <v>12.761270150973736</v>
      </c>
      <c r="AK307" s="47">
        <f>IF(ISBLANK($D307),"",AB307*_xlfn.XLOOKUP(Q307,DATA!$B$24:$B$25,DATA!$C$24:$C$25,"error",0,1)/1000)</f>
        <v>0</v>
      </c>
      <c r="AL307" s="47">
        <f t="shared" si="262"/>
        <v>87.488222346449646</v>
      </c>
      <c r="AM307" s="47">
        <f t="shared" si="263"/>
        <v>77.846527143743799</v>
      </c>
      <c r="AN307" s="47">
        <f t="shared" si="223"/>
        <v>5.6369468206381352</v>
      </c>
      <c r="AO307" s="47">
        <f t="shared" si="224"/>
        <v>1.8756777811462948</v>
      </c>
      <c r="AP307" s="47">
        <f t="shared" si="225"/>
        <v>0.6720737163043401</v>
      </c>
      <c r="AQ307" s="47">
        <f t="shared" si="226"/>
        <v>0.4350845870371759</v>
      </c>
      <c r="AR307" s="47">
        <f t="shared" si="227"/>
        <v>0</v>
      </c>
      <c r="AS307" s="47">
        <f t="shared" si="228"/>
        <v>2.9828360844878108</v>
      </c>
      <c r="AT307" s="47">
        <f t="shared" si="264"/>
        <v>2.6541107361503244</v>
      </c>
      <c r="AU307" s="47">
        <f t="shared" si="230"/>
        <v>0.30657345190192981</v>
      </c>
      <c r="AV307" s="47">
        <f t="shared" si="231"/>
        <v>0.10201143106698228</v>
      </c>
      <c r="AW307" s="47">
        <f t="shared" si="232"/>
        <v>3.6551694684367253E-2</v>
      </c>
      <c r="AX307" s="47">
        <f t="shared" si="233"/>
        <v>2.3662700387549983E-2</v>
      </c>
      <c r="AY307" s="47">
        <f t="shared" si="234"/>
        <v>0</v>
      </c>
      <c r="AZ307" s="47">
        <f t="shared" si="235"/>
        <v>0.16222582613889952</v>
      </c>
      <c r="BA307" s="47">
        <f t="shared" si="265"/>
        <v>0.14434762576303029</v>
      </c>
      <c r="BB307" s="23">
        <f>IF(V307&gt;0,J307*DATA!$C$4,0)</f>
        <v>234871</v>
      </c>
      <c r="BC307" s="23">
        <f>IF(X307&gt;0,N307*_xlfn.XLOOKUP(Burgas!O307,DATA!$B$5:$B$6,DATA!$C$5:$C$6,"error",0,1),0)</f>
        <v>37563.119999999995</v>
      </c>
      <c r="BD307" s="23">
        <f>IF(Z307&gt;0,(L307-M307)*DATA!$C$7,"0,00 ")</f>
        <v>90787.5</v>
      </c>
      <c r="BE307" s="23">
        <f>IF(G307="basement",D307*DATA!$C$8,IF(G307="ground",0,"error"))</f>
        <v>0</v>
      </c>
      <c r="BF307" s="23">
        <f t="shared" si="266"/>
        <v>363221.62</v>
      </c>
      <c r="BG307" s="23">
        <v>1.48</v>
      </c>
      <c r="BH307" s="23">
        <v>2.2725106547849672</v>
      </c>
      <c r="BI307" s="23">
        <f t="shared" si="267"/>
        <v>0.56999999999999995</v>
      </c>
      <c r="BJ307" s="23">
        <v>2.33</v>
      </c>
      <c r="BK307" s="23">
        <f t="shared" si="268"/>
        <v>0.21630769230769231</v>
      </c>
      <c r="BL307" s="23">
        <f t="shared" si="269"/>
        <v>0.23928112965340181</v>
      </c>
      <c r="BM307" s="5">
        <v>1.1000000000000001</v>
      </c>
      <c r="BN307" s="5">
        <f t="shared" si="270"/>
        <v>0.56999999999999995</v>
      </c>
      <c r="BO307" s="50"/>
      <c r="BP307" s="48">
        <f t="shared" si="271"/>
        <v>23216.094999999998</v>
      </c>
      <c r="BQ307" s="51">
        <f t="shared" si="272"/>
        <v>9</v>
      </c>
      <c r="BR307" s="47">
        <f t="shared" si="273"/>
        <v>7429.1503999999995</v>
      </c>
      <c r="BS307" s="46">
        <f t="shared" si="274"/>
        <v>31.15</v>
      </c>
      <c r="BT307" s="46">
        <f t="shared" si="275"/>
        <v>18572.876</v>
      </c>
      <c r="BU307" s="46">
        <f t="shared" si="208"/>
        <v>360.22379198750002</v>
      </c>
      <c r="BV307" s="46">
        <f t="shared" si="209"/>
        <v>240.36036514134616</v>
      </c>
      <c r="BW307" s="46">
        <f t="shared" si="210"/>
        <v>317.27555240221437</v>
      </c>
      <c r="BX307" s="46">
        <f t="shared" si="211"/>
        <v>332.42012011250006</v>
      </c>
      <c r="BY307" s="46">
        <f t="shared" si="212"/>
        <v>360.22379198750002</v>
      </c>
      <c r="BZ307" s="46">
        <f t="shared" si="276"/>
        <v>415121.89788639505</v>
      </c>
      <c r="CA307" s="46">
        <f t="shared" si="277"/>
        <v>276991.28478888737</v>
      </c>
      <c r="CB307" s="46">
        <f t="shared" si="278"/>
        <v>365628.34658831189</v>
      </c>
      <c r="CC307" s="46">
        <f t="shared" si="279"/>
        <v>383080.94641764509</v>
      </c>
      <c r="CD307" s="46">
        <f t="shared" si="280"/>
        <v>415121.89788639505</v>
      </c>
    </row>
    <row r="308" spans="1:82" ht="15" customHeight="1" x14ac:dyDescent="0.35">
      <c r="A308" s="39">
        <v>305</v>
      </c>
      <c r="B308" s="40" t="s">
        <v>125</v>
      </c>
      <c r="C308" s="40" t="s">
        <v>430</v>
      </c>
      <c r="D308" s="41">
        <v>1950</v>
      </c>
      <c r="E308" s="41">
        <f t="shared" si="247"/>
        <v>17160</v>
      </c>
      <c r="F308" s="41">
        <v>290</v>
      </c>
      <c r="G308" s="42" t="s">
        <v>118</v>
      </c>
      <c r="H308" s="43">
        <v>11</v>
      </c>
      <c r="I308" s="44">
        <v>34.1</v>
      </c>
      <c r="J308" s="41">
        <f t="shared" si="248"/>
        <v>7891.2</v>
      </c>
      <c r="K308" s="42" t="s">
        <v>120</v>
      </c>
      <c r="L308" s="44">
        <v>1997.8</v>
      </c>
      <c r="M308" s="44">
        <v>1497.8</v>
      </c>
      <c r="N308" s="41">
        <v>2047.5</v>
      </c>
      <c r="O308" s="45" t="s">
        <v>70</v>
      </c>
      <c r="P308" s="45" t="s">
        <v>120</v>
      </c>
      <c r="Q308" s="45" t="s">
        <v>122</v>
      </c>
      <c r="R308" s="45" t="s">
        <v>864</v>
      </c>
      <c r="S308" s="46">
        <f t="shared" si="249"/>
        <v>1006046.5050929999</v>
      </c>
      <c r="T308" s="46">
        <f t="shared" si="250"/>
        <v>58.627418711713283</v>
      </c>
      <c r="U308" s="47">
        <f t="shared" si="251"/>
        <v>704387.04473016923</v>
      </c>
      <c r="V308" s="47">
        <f t="shared" si="252"/>
        <v>301659.46036283066</v>
      </c>
      <c r="W308" s="47">
        <f t="shared" si="253"/>
        <v>846840.01173396467</v>
      </c>
      <c r="X308" s="47">
        <f t="shared" si="254"/>
        <v>159206.49335903523</v>
      </c>
      <c r="Y308" s="48">
        <f t="shared" si="255"/>
        <v>979577.3175929999</v>
      </c>
      <c r="Z308" s="47">
        <f t="shared" si="256"/>
        <v>26469.1875</v>
      </c>
      <c r="AA308" s="48">
        <f t="shared" si="257"/>
        <v>1006046.5050929999</v>
      </c>
      <c r="AB308" s="47">
        <f t="shared" si="258"/>
        <v>0</v>
      </c>
      <c r="AC308" s="47">
        <f t="shared" si="259"/>
        <v>487335.1412218659</v>
      </c>
      <c r="AD308" s="47">
        <f t="shared" si="260"/>
        <v>518711.363871134</v>
      </c>
      <c r="AE308" s="47">
        <f t="shared" ref="AE308:AE314" si="282">AD308/E308</f>
        <v>30.227934957525292</v>
      </c>
      <c r="AF308" s="49">
        <f t="shared" si="261"/>
        <v>0.48440617680672349</v>
      </c>
      <c r="AG308" s="47">
        <f>IF(ISBLANK($D308),"",S308*_xlfn.XLOOKUP(Q308,DATA!$B$24:$B$25,DATA!$C$24:$C$25,"error",0,1)/1000)</f>
        <v>134.77656202226208</v>
      </c>
      <c r="AH308" s="47">
        <f>IF(ISBLANK($D308),"",V308*_xlfn.XLOOKUP(Q308,DATA!$B$24:$B$25,DATA!$C$24:$C$25,"error",0,1)/1000)</f>
        <v>40.412271960961512</v>
      </c>
      <c r="AI308" s="47">
        <f>IF(ISBLANK($D308),"",X308*_xlfn.XLOOKUP(Q308,DATA!$B$24:$B$25,DATA!$C$24:$C$25,"error",0,1)/1000)</f>
        <v>21.328341898635525</v>
      </c>
      <c r="AJ308" s="47">
        <f>IF(ISBLANK($D308),"",Z308*_xlfn.XLOOKUP(Q308,DATA!$B$24:$B$25,DATA!$C$24:$C$25,"error",0,1)/1000)</f>
        <v>3.5459852727611816</v>
      </c>
      <c r="AK308" s="47">
        <f>IF(ISBLANK($D308),"",AB308*_xlfn.XLOOKUP(Q308,DATA!$B$24:$B$25,DATA!$C$24:$C$25,"error",0,1)/1000)</f>
        <v>0</v>
      </c>
      <c r="AL308" s="47">
        <f t="shared" si="262"/>
        <v>65.286599132358219</v>
      </c>
      <c r="AM308" s="47">
        <f t="shared" si="263"/>
        <v>69.489962889903865</v>
      </c>
      <c r="AN308" s="47">
        <f t="shared" si="223"/>
        <v>13.661121413185638</v>
      </c>
      <c r="AO308" s="47">
        <f t="shared" si="224"/>
        <v>4.0962385859804176</v>
      </c>
      <c r="AP308" s="47">
        <f t="shared" si="225"/>
        <v>2.1618674927400692</v>
      </c>
      <c r="AQ308" s="47">
        <f t="shared" si="226"/>
        <v>0.35942551593323124</v>
      </c>
      <c r="AR308" s="47">
        <f t="shared" si="227"/>
        <v>0</v>
      </c>
      <c r="AS308" s="47">
        <f t="shared" si="228"/>
        <v>6.6175315946537179</v>
      </c>
      <c r="AT308" s="47">
        <f t="shared" si="264"/>
        <v>7.0435898185319203</v>
      </c>
      <c r="AU308" s="47">
        <f t="shared" si="230"/>
        <v>0.74297971610411062</v>
      </c>
      <c r="AV308" s="47">
        <f t="shared" si="231"/>
        <v>0.22277982089881285</v>
      </c>
      <c r="AW308" s="47">
        <f t="shared" si="232"/>
        <v>0.11757626972412412</v>
      </c>
      <c r="AX308" s="47">
        <f t="shared" si="233"/>
        <v>1.9547873100000009E-2</v>
      </c>
      <c r="AY308" s="47">
        <f t="shared" si="234"/>
        <v>0</v>
      </c>
      <c r="AZ308" s="47">
        <f t="shared" si="235"/>
        <v>0.35990396372293698</v>
      </c>
      <c r="BA308" s="47">
        <f t="shared" si="265"/>
        <v>0.38307575238117364</v>
      </c>
      <c r="BB308" s="23">
        <f>IF(V308&gt;0,J308*DATA!$C$4,0)</f>
        <v>512928</v>
      </c>
      <c r="BC308" s="23">
        <f>IF(X308&gt;0,N308*_xlfn.XLOOKUP(Burgas!O308,DATA!$B$5:$B$6,DATA!$C$5:$C$6,"error",0,1),0)</f>
        <v>174037.5</v>
      </c>
      <c r="BD308" s="23">
        <f>IF(Z308&gt;0,(L308-M308)*DATA!$C$7,"0,00 ")</f>
        <v>75000</v>
      </c>
      <c r="BE308" s="23">
        <f>IF(G308="basement",D308*DATA!$C$8,IF(G308="ground",0,"error"))</f>
        <v>0</v>
      </c>
      <c r="BF308" s="23">
        <f t="shared" si="266"/>
        <v>761965.5</v>
      </c>
      <c r="BG308" s="23">
        <v>1.48</v>
      </c>
      <c r="BH308" s="23">
        <v>1.5379817799579538</v>
      </c>
      <c r="BI308" s="23">
        <f t="shared" si="267"/>
        <v>0.56999999999999995</v>
      </c>
      <c r="BJ308" s="23">
        <v>2.78</v>
      </c>
      <c r="BK308" s="23">
        <f t="shared" si="268"/>
        <v>0.21630769230769231</v>
      </c>
      <c r="BL308" s="23">
        <f t="shared" si="269"/>
        <v>0.20957871396895789</v>
      </c>
      <c r="BM308" s="5">
        <v>1.1000000000000001</v>
      </c>
      <c r="BN308" s="5">
        <f t="shared" si="270"/>
        <v>0.56999999999999995</v>
      </c>
      <c r="BO308" s="50"/>
      <c r="BP308" s="48">
        <f t="shared" si="271"/>
        <v>66495</v>
      </c>
      <c r="BQ308" s="51">
        <f t="shared" si="272"/>
        <v>11</v>
      </c>
      <c r="BR308" s="47">
        <f t="shared" si="273"/>
        <v>21278.400000000001</v>
      </c>
      <c r="BS308" s="46">
        <f t="shared" si="274"/>
        <v>34.1</v>
      </c>
      <c r="BT308" s="46">
        <f t="shared" si="275"/>
        <v>53196</v>
      </c>
      <c r="BU308" s="46">
        <f t="shared" si="208"/>
        <v>873.00113249999981</v>
      </c>
      <c r="BV308" s="46">
        <f t="shared" si="209"/>
        <v>611.23485311538457</v>
      </c>
      <c r="BW308" s="46">
        <f t="shared" si="210"/>
        <v>734.84902094235042</v>
      </c>
      <c r="BX308" s="46">
        <f t="shared" si="211"/>
        <v>850.03238249999981</v>
      </c>
      <c r="BY308" s="46">
        <f t="shared" si="212"/>
        <v>873.00113249999981</v>
      </c>
      <c r="BZ308" s="46">
        <f t="shared" si="276"/>
        <v>1006046.5050929999</v>
      </c>
      <c r="CA308" s="46">
        <f t="shared" si="277"/>
        <v>704387.04473016923</v>
      </c>
      <c r="CB308" s="46">
        <f t="shared" si="278"/>
        <v>846840.01173396467</v>
      </c>
      <c r="CC308" s="46">
        <f t="shared" si="279"/>
        <v>979577.3175929999</v>
      </c>
      <c r="CD308" s="46">
        <f t="shared" si="280"/>
        <v>1006046.5050929999</v>
      </c>
    </row>
    <row r="309" spans="1:82" ht="15" customHeight="1" x14ac:dyDescent="0.35">
      <c r="A309" s="39">
        <v>306</v>
      </c>
      <c r="B309" s="40" t="s">
        <v>125</v>
      </c>
      <c r="C309" s="40" t="s">
        <v>431</v>
      </c>
      <c r="D309" s="41">
        <v>141.6</v>
      </c>
      <c r="E309" s="41">
        <f t="shared" si="247"/>
        <v>792.96</v>
      </c>
      <c r="F309" s="41">
        <v>47.6</v>
      </c>
      <c r="G309" s="42" t="s">
        <v>118</v>
      </c>
      <c r="H309" s="43">
        <v>7</v>
      </c>
      <c r="I309" s="44">
        <v>22.25</v>
      </c>
      <c r="J309" s="41">
        <f t="shared" si="248"/>
        <v>847.2800000000002</v>
      </c>
      <c r="K309" s="42" t="s">
        <v>120</v>
      </c>
      <c r="L309" s="44">
        <v>211.82</v>
      </c>
      <c r="M309" s="44">
        <v>74.13</v>
      </c>
      <c r="N309" s="41">
        <v>148.68</v>
      </c>
      <c r="O309" s="45" t="s">
        <v>69</v>
      </c>
      <c r="P309" s="45" t="s">
        <v>120</v>
      </c>
      <c r="Q309" s="45" t="s">
        <v>122</v>
      </c>
      <c r="R309" s="45" t="s">
        <v>864</v>
      </c>
      <c r="S309" s="46">
        <f t="shared" si="249"/>
        <v>81693.02589063003</v>
      </c>
      <c r="T309" s="46">
        <f t="shared" si="250"/>
        <v>103.02288374020131</v>
      </c>
      <c r="U309" s="47">
        <f t="shared" si="251"/>
        <v>49303.778681559226</v>
      </c>
      <c r="V309" s="47">
        <f t="shared" si="252"/>
        <v>32389.247209070803</v>
      </c>
      <c r="W309" s="47">
        <f t="shared" si="253"/>
        <v>72289.715996884435</v>
      </c>
      <c r="X309" s="47">
        <f t="shared" si="254"/>
        <v>9403.3098937455943</v>
      </c>
      <c r="Y309" s="48">
        <f t="shared" si="255"/>
        <v>74403.941036880016</v>
      </c>
      <c r="Z309" s="47">
        <f t="shared" si="256"/>
        <v>7289.0848537500133</v>
      </c>
      <c r="AA309" s="48">
        <f t="shared" si="257"/>
        <v>81693.02589063003</v>
      </c>
      <c r="AB309" s="47">
        <f t="shared" si="258"/>
        <v>0</v>
      </c>
      <c r="AC309" s="47">
        <f t="shared" si="259"/>
        <v>49081.641956566411</v>
      </c>
      <c r="AD309" s="47">
        <f t="shared" si="260"/>
        <v>32611.383934063619</v>
      </c>
      <c r="AE309" s="47">
        <f t="shared" si="282"/>
        <v>41.126139949131883</v>
      </c>
      <c r="AF309" s="49">
        <f t="shared" si="261"/>
        <v>0.60080577774504906</v>
      </c>
      <c r="AG309" s="47">
        <f>IF(ISBLANK($D309),"",S309*_xlfn.XLOOKUP(Q309,DATA!$B$24:$B$25,DATA!$C$24:$C$25,"error",0,1)/1000)</f>
        <v>10.944131424339036</v>
      </c>
      <c r="AH309" s="47">
        <f>IF(ISBLANK($D309),"",V309*_xlfn.XLOOKUP(Q309,DATA!$B$24:$B$25,DATA!$C$24:$C$25,"error",0,1)/1000)</f>
        <v>4.3390751453623677</v>
      </c>
      <c r="AI309" s="47">
        <f>IF(ISBLANK($D309),"",X309*_xlfn.XLOOKUP(Q309,DATA!$B$24:$B$25,DATA!$C$24:$C$25,"error",0,1)/1000)</f>
        <v>1.2597288223687026</v>
      </c>
      <c r="AJ309" s="47">
        <f>IF(ISBLANK($D309),"",Z309*_xlfn.XLOOKUP(Q309,DATA!$B$24:$B$25,DATA!$C$24:$C$25,"error",0,1)/1000)</f>
        <v>0.97649342441297582</v>
      </c>
      <c r="AK309" s="47">
        <f>IF(ISBLANK($D309),"",AB309*_xlfn.XLOOKUP(Q309,DATA!$B$24:$B$25,DATA!$C$24:$C$25,"error",0,1)/1000)</f>
        <v>0</v>
      </c>
      <c r="AL309" s="47">
        <f t="shared" si="262"/>
        <v>6.5752973921440461</v>
      </c>
      <c r="AM309" s="47">
        <f t="shared" si="263"/>
        <v>4.3688340321949894</v>
      </c>
      <c r="AN309" s="47">
        <f t="shared" si="223"/>
        <v>1.1093108913481577</v>
      </c>
      <c r="AO309" s="47">
        <f t="shared" si="224"/>
        <v>0.43981410040671792</v>
      </c>
      <c r="AP309" s="47">
        <f t="shared" si="225"/>
        <v>0.1276876938530723</v>
      </c>
      <c r="AQ309" s="47">
        <f t="shared" si="226"/>
        <v>9.8978598577693394E-2</v>
      </c>
      <c r="AR309" s="47">
        <f t="shared" si="227"/>
        <v>0</v>
      </c>
      <c r="AS309" s="47">
        <f t="shared" si="228"/>
        <v>0.66648039283748362</v>
      </c>
      <c r="AT309" s="47">
        <f t="shared" si="264"/>
        <v>0.44283049851067413</v>
      </c>
      <c r="AU309" s="47">
        <f t="shared" si="230"/>
        <v>6.033146666345731E-2</v>
      </c>
      <c r="AV309" s="47">
        <f t="shared" si="231"/>
        <v>2.3919921767430356E-2</v>
      </c>
      <c r="AW309" s="47">
        <f t="shared" si="232"/>
        <v>6.9444786895296057E-3</v>
      </c>
      <c r="AX309" s="47">
        <f t="shared" si="233"/>
        <v>5.3830932942780119E-3</v>
      </c>
      <c r="AY309" s="47">
        <f t="shared" si="234"/>
        <v>0</v>
      </c>
      <c r="AZ309" s="47">
        <f t="shared" si="235"/>
        <v>3.6247493751237973E-2</v>
      </c>
      <c r="BA309" s="47">
        <f t="shared" si="265"/>
        <v>2.4083972912219337E-2</v>
      </c>
      <c r="BB309" s="23">
        <f>IF(V309&gt;0,J309*DATA!$C$4,0)</f>
        <v>55073.200000000012</v>
      </c>
      <c r="BC309" s="23">
        <f>IF(X309&gt;0,N309*_xlfn.XLOOKUP(Burgas!O309,DATA!$B$5:$B$6,DATA!$C$5:$C$6,"error",0,1),0)</f>
        <v>7136.64</v>
      </c>
      <c r="BD309" s="23">
        <f>IF(Z309&gt;0,(L309-M309)*DATA!$C$7,"0,00 ")</f>
        <v>20653.5</v>
      </c>
      <c r="BE309" s="23">
        <f>IF(G309="basement",D309*DATA!$C$8,IF(G309="ground",0,"error"))</f>
        <v>0</v>
      </c>
      <c r="BF309" s="23">
        <f t="shared" si="266"/>
        <v>82863.340000000011</v>
      </c>
      <c r="BG309" s="23">
        <v>1.48</v>
      </c>
      <c r="BH309" s="23">
        <v>2.2375578321216127</v>
      </c>
      <c r="BI309" s="23">
        <f t="shared" si="267"/>
        <v>0.56999999999999995</v>
      </c>
      <c r="BJ309" s="23">
        <v>2.33</v>
      </c>
      <c r="BK309" s="23">
        <f t="shared" si="268"/>
        <v>0.21630769230769231</v>
      </c>
      <c r="BL309" s="23">
        <f t="shared" si="269"/>
        <v>0.23928112965340181</v>
      </c>
      <c r="BM309" s="5">
        <v>1.1000000000000001</v>
      </c>
      <c r="BN309" s="5">
        <f t="shared" si="270"/>
        <v>0.56999999999999995</v>
      </c>
      <c r="BO309" s="50"/>
      <c r="BP309" s="48">
        <f t="shared" si="271"/>
        <v>3150.6</v>
      </c>
      <c r="BQ309" s="51">
        <f t="shared" si="272"/>
        <v>7</v>
      </c>
      <c r="BR309" s="47">
        <f t="shared" si="273"/>
        <v>1008.192</v>
      </c>
      <c r="BS309" s="46">
        <f t="shared" si="274"/>
        <v>22.25</v>
      </c>
      <c r="BT309" s="46">
        <f t="shared" si="275"/>
        <v>2520.48</v>
      </c>
      <c r="BU309" s="46">
        <f t="shared" si="208"/>
        <v>70.889470575000018</v>
      </c>
      <c r="BV309" s="46">
        <f t="shared" si="209"/>
        <v>42.78356359038461</v>
      </c>
      <c r="BW309" s="46">
        <f t="shared" si="210"/>
        <v>62.729708431867785</v>
      </c>
      <c r="BX309" s="46">
        <f t="shared" si="211"/>
        <v>64.564336200000014</v>
      </c>
      <c r="BY309" s="46">
        <f t="shared" si="212"/>
        <v>70.889470575000018</v>
      </c>
      <c r="BZ309" s="46">
        <f t="shared" si="276"/>
        <v>81693.02589063003</v>
      </c>
      <c r="CA309" s="46">
        <f t="shared" si="277"/>
        <v>49303.778681559226</v>
      </c>
      <c r="CB309" s="46">
        <f t="shared" si="278"/>
        <v>72289.715996884435</v>
      </c>
      <c r="CC309" s="46">
        <f t="shared" si="279"/>
        <v>74403.941036880016</v>
      </c>
      <c r="CD309" s="46">
        <f t="shared" si="280"/>
        <v>81693.02589063003</v>
      </c>
    </row>
    <row r="310" spans="1:82" s="4" customFormat="1" ht="15" customHeight="1" x14ac:dyDescent="0.35">
      <c r="A310" s="39">
        <v>307</v>
      </c>
      <c r="B310" s="40" t="s">
        <v>125</v>
      </c>
      <c r="C310" s="40" t="s">
        <v>432</v>
      </c>
      <c r="D310" s="41">
        <v>276.39999999999998</v>
      </c>
      <c r="E310" s="41">
        <f t="shared" si="247"/>
        <v>1547.8400000000001</v>
      </c>
      <c r="F310" s="41">
        <v>66.599999999999994</v>
      </c>
      <c r="G310" s="42" t="s">
        <v>118</v>
      </c>
      <c r="H310" s="55">
        <v>7</v>
      </c>
      <c r="I310" s="41">
        <v>22.25</v>
      </c>
      <c r="J310" s="41">
        <f t="shared" si="248"/>
        <v>1185.48</v>
      </c>
      <c r="K310" s="42" t="s">
        <v>120</v>
      </c>
      <c r="L310" s="41">
        <v>296.37</v>
      </c>
      <c r="M310" s="41">
        <v>296.37</v>
      </c>
      <c r="N310" s="41">
        <v>290.21999999999997</v>
      </c>
      <c r="O310" s="45" t="s">
        <v>69</v>
      </c>
      <c r="P310" s="45" t="s">
        <v>120</v>
      </c>
      <c r="Q310" s="45" t="s">
        <v>122</v>
      </c>
      <c r="R310" s="45" t="s">
        <v>864</v>
      </c>
      <c r="S310" s="47">
        <f t="shared" si="249"/>
        <v>120368.08584892003</v>
      </c>
      <c r="T310" s="47">
        <f t="shared" si="250"/>
        <v>77.765199147793069</v>
      </c>
      <c r="U310" s="47">
        <f t="shared" si="251"/>
        <v>75050.357611018466</v>
      </c>
      <c r="V310" s="47">
        <f t="shared" si="252"/>
        <v>45317.728237901567</v>
      </c>
      <c r="W310" s="47">
        <f t="shared" si="253"/>
        <v>102013.03744050705</v>
      </c>
      <c r="X310" s="47">
        <f t="shared" si="254"/>
        <v>18355.048408412986</v>
      </c>
      <c r="Y310" s="48">
        <f t="shared" si="255"/>
        <v>120368.08584892003</v>
      </c>
      <c r="Z310" s="47">
        <f t="shared" si="256"/>
        <v>0</v>
      </c>
      <c r="AA310" s="48">
        <f t="shared" si="257"/>
        <v>120368.08584892003</v>
      </c>
      <c r="AB310" s="47">
        <f t="shared" si="258"/>
        <v>0</v>
      </c>
      <c r="AC310" s="47">
        <f t="shared" si="259"/>
        <v>63672.776646314553</v>
      </c>
      <c r="AD310" s="47">
        <f t="shared" si="260"/>
        <v>56695.30920260548</v>
      </c>
      <c r="AE310" s="47">
        <f t="shared" si="282"/>
        <v>36.628662654153835</v>
      </c>
      <c r="AF310" s="49">
        <f t="shared" si="261"/>
        <v>0.52898387639256317</v>
      </c>
      <c r="AG310" s="47">
        <f>IF(ISBLANK($D310),"",S310*_xlfn.XLOOKUP(Q310,DATA!$B$24:$B$25,DATA!$C$24:$C$25,"error",0,1)/1000)</f>
        <v>16.125295108915751</v>
      </c>
      <c r="AH310" s="47">
        <f>IF(ISBLANK($D310),"",V310*_xlfn.XLOOKUP(Q310,DATA!$B$24:$B$25,DATA!$C$24:$C$25,"error",0,1)/1000)</f>
        <v>6.0710589218725532</v>
      </c>
      <c r="AI310" s="47">
        <f>IF(ISBLANK($D310),"",X310*_xlfn.XLOOKUP(Q310,DATA!$B$24:$B$25,DATA!$C$24:$C$25,"error",0,1)/1000)</f>
        <v>2.4589621928157412</v>
      </c>
      <c r="AJ310" s="47">
        <f>IF(ISBLANK($D310),"",Z310*_xlfn.XLOOKUP(Q310,DATA!$B$24:$B$25,DATA!$C$24:$C$25,"error",0,1)/1000)</f>
        <v>0</v>
      </c>
      <c r="AK310" s="47">
        <f>IF(ISBLANK($D310),"",AB310*_xlfn.XLOOKUP(Q310,DATA!$B$24:$B$25,DATA!$C$24:$C$25,"error",0,1)/1000)</f>
        <v>0</v>
      </c>
      <c r="AL310" s="47">
        <f t="shared" si="262"/>
        <v>8.530021114688294</v>
      </c>
      <c r="AM310" s="47">
        <f t="shared" si="263"/>
        <v>7.5952739942274565</v>
      </c>
      <c r="AN310" s="47">
        <f t="shared" si="223"/>
        <v>1.6344801425485218</v>
      </c>
      <c r="AO310" s="47">
        <f t="shared" si="224"/>
        <v>0.61537014888839081</v>
      </c>
      <c r="AP310" s="47">
        <f t="shared" si="225"/>
        <v>0.24924349280359559</v>
      </c>
      <c r="AQ310" s="47">
        <f t="shared" si="226"/>
        <v>0</v>
      </c>
      <c r="AR310" s="47">
        <f t="shared" si="227"/>
        <v>0</v>
      </c>
      <c r="AS310" s="47">
        <f t="shared" si="228"/>
        <v>0.86461364169198629</v>
      </c>
      <c r="AT310" s="47">
        <f t="shared" si="264"/>
        <v>0.76986650085653552</v>
      </c>
      <c r="AU310" s="47">
        <f t="shared" si="230"/>
        <v>8.8893550943511035E-2</v>
      </c>
      <c r="AV310" s="47">
        <f t="shared" si="231"/>
        <v>3.3467789699808001E-2</v>
      </c>
      <c r="AW310" s="47">
        <f t="shared" si="232"/>
        <v>1.3555465464590258E-2</v>
      </c>
      <c r="AX310" s="47">
        <f t="shared" si="233"/>
        <v>0</v>
      </c>
      <c r="AY310" s="47">
        <f t="shared" si="234"/>
        <v>0</v>
      </c>
      <c r="AZ310" s="47">
        <f t="shared" si="235"/>
        <v>4.7023255164398266E-2</v>
      </c>
      <c r="BA310" s="47">
        <f t="shared" si="265"/>
        <v>4.1870295779112769E-2</v>
      </c>
      <c r="BB310" s="23">
        <f>IF(V310&gt;0,J310*DATA!$C$4,0)</f>
        <v>77056.2</v>
      </c>
      <c r="BC310" s="23">
        <f>IF(X310&gt;0,N310*_xlfn.XLOOKUP(Burgas!O310,DATA!$B$5:$B$6,DATA!$C$5:$C$6,"error",0,1),0)</f>
        <v>13930.559999999998</v>
      </c>
      <c r="BD310" s="23" t="str">
        <f>IF(Z310&gt;0,(L310-M310)*DATA!$C$7,"0,00 ")</f>
        <v xml:space="preserve">0,00 </v>
      </c>
      <c r="BE310" s="23">
        <f>IF(G310="basement",D310*DATA!$C$8,IF(G310="ground",0,"error"))</f>
        <v>0</v>
      </c>
      <c r="BF310" s="23">
        <f t="shared" si="266"/>
        <v>90986.76</v>
      </c>
      <c r="BG310" s="23">
        <v>1.48</v>
      </c>
      <c r="BH310" s="23">
        <v>1.1000000000000001</v>
      </c>
      <c r="BI310" s="23">
        <f t="shared" si="267"/>
        <v>0.56999999999999995</v>
      </c>
      <c r="BJ310" s="23">
        <v>2.33</v>
      </c>
      <c r="BK310" s="23">
        <f t="shared" si="268"/>
        <v>0.21630769230769231</v>
      </c>
      <c r="BL310" s="23">
        <f t="shared" si="269"/>
        <v>0.23928112965340181</v>
      </c>
      <c r="BM310" s="5">
        <v>1.1000000000000001</v>
      </c>
      <c r="BN310" s="5">
        <f t="shared" si="270"/>
        <v>0.56999999999999995</v>
      </c>
      <c r="BO310" s="50"/>
      <c r="BP310" s="48">
        <f t="shared" si="271"/>
        <v>6149.9</v>
      </c>
      <c r="BQ310" s="56">
        <f t="shared" si="272"/>
        <v>7</v>
      </c>
      <c r="BR310" s="47">
        <f t="shared" si="273"/>
        <v>1967.9679999999998</v>
      </c>
      <c r="BS310" s="47">
        <f t="shared" si="274"/>
        <v>22.25</v>
      </c>
      <c r="BT310" s="47">
        <f t="shared" si="275"/>
        <v>4919.92</v>
      </c>
      <c r="BU310" s="47">
        <f t="shared" si="208"/>
        <v>104.44991830000002</v>
      </c>
      <c r="BV310" s="47">
        <f t="shared" si="209"/>
        <v>65.125266930769229</v>
      </c>
      <c r="BW310" s="47">
        <f t="shared" si="210"/>
        <v>88.522246998010274</v>
      </c>
      <c r="BX310" s="47">
        <f t="shared" si="211"/>
        <v>104.44991830000002</v>
      </c>
      <c r="BY310" s="47">
        <f t="shared" si="212"/>
        <v>104.44991830000002</v>
      </c>
      <c r="BZ310" s="47">
        <f t="shared" si="276"/>
        <v>120368.08584892003</v>
      </c>
      <c r="CA310" s="47">
        <f t="shared" si="277"/>
        <v>75050.357611018466</v>
      </c>
      <c r="CB310" s="47">
        <f t="shared" si="278"/>
        <v>102013.03744050705</v>
      </c>
      <c r="CC310" s="47">
        <f t="shared" si="279"/>
        <v>120368.08584892003</v>
      </c>
      <c r="CD310" s="47">
        <f t="shared" si="280"/>
        <v>120368.08584892003</v>
      </c>
    </row>
    <row r="311" spans="1:82" ht="15" customHeight="1" x14ac:dyDescent="0.35">
      <c r="A311" s="39">
        <v>308</v>
      </c>
      <c r="B311" s="40" t="s">
        <v>125</v>
      </c>
      <c r="C311" s="40" t="s">
        <v>433</v>
      </c>
      <c r="D311" s="41">
        <v>179.5</v>
      </c>
      <c r="E311" s="41">
        <f t="shared" si="247"/>
        <v>1148.8</v>
      </c>
      <c r="F311" s="41">
        <v>55.6</v>
      </c>
      <c r="G311" s="42" t="s">
        <v>118</v>
      </c>
      <c r="H311" s="43">
        <v>8</v>
      </c>
      <c r="I311" s="44">
        <v>25.5</v>
      </c>
      <c r="J311" s="41">
        <f t="shared" si="248"/>
        <v>1134.24</v>
      </c>
      <c r="K311" s="42" t="s">
        <v>120</v>
      </c>
      <c r="L311" s="44">
        <v>283.56</v>
      </c>
      <c r="M311" s="44">
        <v>170.3</v>
      </c>
      <c r="N311" s="41">
        <v>188.47499999999999</v>
      </c>
      <c r="O311" s="45" t="s">
        <v>69</v>
      </c>
      <c r="P311" s="45" t="s">
        <v>120</v>
      </c>
      <c r="Q311" s="45" t="s">
        <v>122</v>
      </c>
      <c r="R311" s="45" t="s">
        <v>864</v>
      </c>
      <c r="S311" s="46">
        <f t="shared" si="249"/>
        <v>106709.39955007503</v>
      </c>
      <c r="T311" s="46">
        <f t="shared" si="250"/>
        <v>92.887708522001248</v>
      </c>
      <c r="U311" s="47">
        <f t="shared" si="251"/>
        <v>63350.439401816548</v>
      </c>
      <c r="V311" s="47">
        <f t="shared" si="252"/>
        <v>43358.960148258484</v>
      </c>
      <c r="W311" s="47">
        <f t="shared" si="253"/>
        <v>94789.243293526073</v>
      </c>
      <c r="X311" s="47">
        <f t="shared" si="254"/>
        <v>11920.156256548958</v>
      </c>
      <c r="Y311" s="48">
        <f t="shared" si="255"/>
        <v>100713.59919757502</v>
      </c>
      <c r="Z311" s="47">
        <f t="shared" si="256"/>
        <v>5995.8003525000095</v>
      </c>
      <c r="AA311" s="48">
        <f t="shared" si="257"/>
        <v>106709.39955007503</v>
      </c>
      <c r="AB311" s="47">
        <f t="shared" si="258"/>
        <v>0</v>
      </c>
      <c r="AC311" s="47">
        <f t="shared" si="259"/>
        <v>61274.916757307452</v>
      </c>
      <c r="AD311" s="47">
        <f t="shared" si="260"/>
        <v>45434.48279276758</v>
      </c>
      <c r="AE311" s="47">
        <f t="shared" si="282"/>
        <v>39.54951496584922</v>
      </c>
      <c r="AF311" s="49">
        <f t="shared" si="261"/>
        <v>0.57422229921323154</v>
      </c>
      <c r="AG311" s="47">
        <f>IF(ISBLANK($D311),"",S311*_xlfn.XLOOKUP(Q311,DATA!$B$24:$B$25,DATA!$C$24:$C$25,"error",0,1)/1000)</f>
        <v>14.295488264222493</v>
      </c>
      <c r="AH311" s="47">
        <f>IF(ISBLANK($D311),"",V311*_xlfn.XLOOKUP(Q311,DATA!$B$24:$B$25,DATA!$C$24:$C$25,"error",0,1)/1000)</f>
        <v>5.8086495525396664</v>
      </c>
      <c r="AI311" s="47">
        <f>IF(ISBLANK($D311),"",X311*_xlfn.XLOOKUP(Q311,DATA!$B$24:$B$25,DATA!$C$24:$C$25,"error",0,1)/1000)</f>
        <v>1.5969020029320757</v>
      </c>
      <c r="AJ311" s="47">
        <f>IF(ISBLANK($D311),"",Z311*_xlfn.XLOOKUP(Q311,DATA!$B$24:$B$25,DATA!$C$24:$C$25,"error",0,1)/1000)</f>
        <v>0.80323658398586406</v>
      </c>
      <c r="AK311" s="47">
        <f>IF(ISBLANK($D311),"",AB311*_xlfn.XLOOKUP(Q311,DATA!$B$24:$B$25,DATA!$C$24:$C$25,"error",0,1)/1000)</f>
        <v>0</v>
      </c>
      <c r="AL311" s="47">
        <f t="shared" si="262"/>
        <v>8.2087881394576065</v>
      </c>
      <c r="AM311" s="47">
        <f t="shared" si="263"/>
        <v>6.0867001247648869</v>
      </c>
      <c r="AN311" s="47">
        <f t="shared" si="223"/>
        <v>1.4490086251499419</v>
      </c>
      <c r="AO311" s="47">
        <f t="shared" si="224"/>
        <v>0.58877200600193025</v>
      </c>
      <c r="AP311" s="47">
        <f t="shared" si="225"/>
        <v>0.1618639904422772</v>
      </c>
      <c r="AQ311" s="47">
        <f t="shared" si="226"/>
        <v>8.1417067869195656E-2</v>
      </c>
      <c r="AR311" s="47">
        <f t="shared" si="227"/>
        <v>0</v>
      </c>
      <c r="AS311" s="47">
        <f t="shared" si="228"/>
        <v>0.8320530643134032</v>
      </c>
      <c r="AT311" s="47">
        <f t="shared" si="264"/>
        <v>0.61695556083653869</v>
      </c>
      <c r="AU311" s="47">
        <f t="shared" si="230"/>
        <v>7.8806415987724004E-2</v>
      </c>
      <c r="AV311" s="47">
        <f t="shared" si="231"/>
        <v>3.2021211483205303E-2</v>
      </c>
      <c r="AW311" s="47">
        <f t="shared" si="232"/>
        <v>8.8032056834079307E-3</v>
      </c>
      <c r="AX311" s="47">
        <f t="shared" si="233"/>
        <v>4.4279842146120081E-3</v>
      </c>
      <c r="AY311" s="47">
        <f t="shared" si="234"/>
        <v>0</v>
      </c>
      <c r="AZ311" s="47">
        <f t="shared" si="235"/>
        <v>4.525240138122525E-2</v>
      </c>
      <c r="BA311" s="47">
        <f t="shared" si="265"/>
        <v>3.3554014606498754E-2</v>
      </c>
      <c r="BB311" s="23">
        <f>IF(V311&gt;0,J311*DATA!$C$4,0)</f>
        <v>73725.600000000006</v>
      </c>
      <c r="BC311" s="23">
        <f>IF(X311&gt;0,N311*_xlfn.XLOOKUP(Burgas!O311,DATA!$B$5:$B$6,DATA!$C$5:$C$6,"error",0,1),0)</f>
        <v>9046.7999999999993</v>
      </c>
      <c r="BD311" s="23">
        <f>IF(Z311&gt;0,(L311-M311)*DATA!$C$7,"0,00 ")</f>
        <v>16989</v>
      </c>
      <c r="BE311" s="23">
        <f>IF(G311="basement",D311*DATA!$C$8,IF(G311="ground",0,"error"))</f>
        <v>0</v>
      </c>
      <c r="BF311" s="23">
        <f t="shared" si="266"/>
        <v>99761.400000000009</v>
      </c>
      <c r="BG311" s="23">
        <v>1.48</v>
      </c>
      <c r="BH311" s="23">
        <v>1.7989878685287066</v>
      </c>
      <c r="BI311" s="23">
        <f t="shared" si="267"/>
        <v>0.56999999999999995</v>
      </c>
      <c r="BJ311" s="23">
        <v>2.33</v>
      </c>
      <c r="BK311" s="23">
        <f t="shared" si="268"/>
        <v>0.21630769230769231</v>
      </c>
      <c r="BL311" s="23">
        <f t="shared" si="269"/>
        <v>0.23928112965340181</v>
      </c>
      <c r="BM311" s="5">
        <v>1.1000000000000001</v>
      </c>
      <c r="BN311" s="5">
        <f t="shared" si="270"/>
        <v>0.56999999999999995</v>
      </c>
      <c r="BO311" s="50"/>
      <c r="BP311" s="48">
        <f t="shared" si="271"/>
        <v>4577.25</v>
      </c>
      <c r="BQ311" s="51">
        <f t="shared" si="272"/>
        <v>8</v>
      </c>
      <c r="BR311" s="47">
        <f t="shared" si="273"/>
        <v>1464.72</v>
      </c>
      <c r="BS311" s="46">
        <f t="shared" si="274"/>
        <v>25.5</v>
      </c>
      <c r="BT311" s="46">
        <f t="shared" si="275"/>
        <v>3661.8</v>
      </c>
      <c r="BU311" s="46">
        <f t="shared" si="208"/>
        <v>92.597535187500014</v>
      </c>
      <c r="BV311" s="46">
        <f t="shared" si="209"/>
        <v>54.972613156730773</v>
      </c>
      <c r="BW311" s="46">
        <f t="shared" si="210"/>
        <v>82.253768911424913</v>
      </c>
      <c r="BX311" s="46">
        <f t="shared" si="211"/>
        <v>87.39465393750001</v>
      </c>
      <c r="BY311" s="46">
        <f t="shared" si="212"/>
        <v>92.597535187500014</v>
      </c>
      <c r="BZ311" s="46">
        <f t="shared" si="276"/>
        <v>106709.39955007503</v>
      </c>
      <c r="CA311" s="46">
        <f t="shared" si="277"/>
        <v>63350.439401816548</v>
      </c>
      <c r="CB311" s="46">
        <f t="shared" si="278"/>
        <v>94789.243293526073</v>
      </c>
      <c r="CC311" s="46">
        <f t="shared" si="279"/>
        <v>100713.59919757502</v>
      </c>
      <c r="CD311" s="46">
        <f t="shared" si="280"/>
        <v>106709.39955007503</v>
      </c>
    </row>
    <row r="312" spans="1:82" ht="15" customHeight="1" x14ac:dyDescent="0.35">
      <c r="A312" s="39">
        <v>309</v>
      </c>
      <c r="B312" s="40" t="s">
        <v>125</v>
      </c>
      <c r="C312" s="40" t="s">
        <v>434</v>
      </c>
      <c r="D312" s="41">
        <v>158.19999999999999</v>
      </c>
      <c r="E312" s="41">
        <f t="shared" si="247"/>
        <v>885.92000000000007</v>
      </c>
      <c r="F312" s="41">
        <v>50.6</v>
      </c>
      <c r="G312" s="42" t="s">
        <v>118</v>
      </c>
      <c r="H312" s="43">
        <v>7</v>
      </c>
      <c r="I312" s="44">
        <v>22.25</v>
      </c>
      <c r="J312" s="41">
        <f t="shared" si="248"/>
        <v>900.68000000000018</v>
      </c>
      <c r="K312" s="42" t="s">
        <v>121</v>
      </c>
      <c r="L312" s="44">
        <v>225.17</v>
      </c>
      <c r="M312" s="44">
        <v>225.17</v>
      </c>
      <c r="N312" s="41">
        <v>166.10999999999999</v>
      </c>
      <c r="O312" s="45" t="s">
        <v>69</v>
      </c>
      <c r="P312" s="45" t="s">
        <v>121</v>
      </c>
      <c r="Q312" s="45" t="s">
        <v>122</v>
      </c>
      <c r="R312" s="45" t="s">
        <v>864</v>
      </c>
      <c r="S312" s="46">
        <f t="shared" si="249"/>
        <v>36572.96904856</v>
      </c>
      <c r="T312" s="46">
        <f t="shared" si="250"/>
        <v>41.282473641592915</v>
      </c>
      <c r="U312" s="47">
        <f t="shared" si="251"/>
        <v>36572.96904856</v>
      </c>
      <c r="V312" s="47">
        <f t="shared" si="252"/>
        <v>0</v>
      </c>
      <c r="W312" s="47">
        <f t="shared" si="253"/>
        <v>36073.231368706583</v>
      </c>
      <c r="X312" s="47">
        <f t="shared" si="254"/>
        <v>499.73767985341692</v>
      </c>
      <c r="Y312" s="48">
        <f t="shared" si="255"/>
        <v>36572.96904856</v>
      </c>
      <c r="Z312" s="47">
        <f t="shared" si="256"/>
        <v>0</v>
      </c>
      <c r="AA312" s="48">
        <f t="shared" si="257"/>
        <v>36572.96904856</v>
      </c>
      <c r="AB312" s="47">
        <f t="shared" si="258"/>
        <v>0</v>
      </c>
      <c r="AC312" s="47">
        <f t="shared" si="259"/>
        <v>499.73767985341692</v>
      </c>
      <c r="AD312" s="47">
        <f t="shared" si="260"/>
        <v>36073.231368706583</v>
      </c>
      <c r="AE312" s="47">
        <f t="shared" si="282"/>
        <v>40.718384694675116</v>
      </c>
      <c r="AF312" s="49">
        <f t="shared" si="261"/>
        <v>1.3664126617390249E-2</v>
      </c>
      <c r="AG312" s="47">
        <f>IF(ISBLANK($D312),"",S312*_xlfn.XLOOKUP(Q312,DATA!$B$24:$B$25,DATA!$C$24:$C$25,"error",0,1)/1000)</f>
        <v>4.8995538539800005</v>
      </c>
      <c r="AH312" s="47">
        <f>IF(ISBLANK($D312),"",V312*_xlfn.XLOOKUP(Q312,DATA!$B$24:$B$25,DATA!$C$24:$C$25,"error",0,1)/1000)</f>
        <v>0</v>
      </c>
      <c r="AI312" s="47">
        <f>IF(ISBLANK($D312),"",X312*_xlfn.XLOOKUP(Q312,DATA!$B$24:$B$25,DATA!$C$24:$C$25,"error",0,1)/1000)</f>
        <v>6.6948124229504913E-2</v>
      </c>
      <c r="AJ312" s="47">
        <f>IF(ISBLANK($D312),"",Z312*_xlfn.XLOOKUP(Q312,DATA!$B$24:$B$25,DATA!$C$24:$C$25,"error",0,1)/1000)</f>
        <v>0</v>
      </c>
      <c r="AK312" s="47">
        <f>IF(ISBLANK($D312),"",AB312*_xlfn.XLOOKUP(Q312,DATA!$B$24:$B$25,DATA!$C$24:$C$25,"error",0,1)/1000)</f>
        <v>0</v>
      </c>
      <c r="AL312" s="47">
        <f t="shared" si="262"/>
        <v>6.6948124229504913E-2</v>
      </c>
      <c r="AM312" s="47">
        <f t="shared" si="263"/>
        <v>4.8326057297504956</v>
      </c>
      <c r="AN312" s="47">
        <f t="shared" si="223"/>
        <v>0.49662492547188214</v>
      </c>
      <c r="AO312" s="47">
        <f t="shared" si="224"/>
        <v>0</v>
      </c>
      <c r="AP312" s="47">
        <f t="shared" si="225"/>
        <v>6.785945862999773E-3</v>
      </c>
      <c r="AQ312" s="47">
        <f t="shared" si="226"/>
        <v>0</v>
      </c>
      <c r="AR312" s="47">
        <f t="shared" si="227"/>
        <v>0</v>
      </c>
      <c r="AS312" s="47">
        <f t="shared" si="228"/>
        <v>6.785945862999773E-3</v>
      </c>
      <c r="AT312" s="47">
        <f t="shared" si="264"/>
        <v>0.48983897960888234</v>
      </c>
      <c r="AU312" s="47">
        <f t="shared" si="230"/>
        <v>2.7009660113347982E-2</v>
      </c>
      <c r="AV312" s="47">
        <f t="shared" si="231"/>
        <v>0</v>
      </c>
      <c r="AW312" s="47">
        <f t="shared" si="232"/>
        <v>3.690634156814607E-4</v>
      </c>
      <c r="AX312" s="47">
        <f t="shared" si="233"/>
        <v>0</v>
      </c>
      <c r="AY312" s="47">
        <f t="shared" si="234"/>
        <v>0</v>
      </c>
      <c r="AZ312" s="47">
        <f t="shared" si="235"/>
        <v>3.690634156814607E-4</v>
      </c>
      <c r="BA312" s="47">
        <f t="shared" si="265"/>
        <v>2.6640596697666521E-2</v>
      </c>
      <c r="BB312" s="23">
        <f>IF(V312&gt;0,J312*DATA!$C$4,0)</f>
        <v>0</v>
      </c>
      <c r="BC312" s="23">
        <f>IF(X312&gt;0,N312*_xlfn.XLOOKUP(Burgas!O312,DATA!$B$5:$B$6,DATA!$C$5:$C$6,"error",0,1),0)</f>
        <v>7973.2799999999988</v>
      </c>
      <c r="BD312" s="23" t="str">
        <f>IF(Z312&gt;0,(L312-M312)*DATA!$C$7,"0,00 ")</f>
        <v xml:space="preserve">0,00 </v>
      </c>
      <c r="BE312" s="23">
        <f>IF(G312="basement",D312*DATA!$C$8,IF(G312="ground",0,"error"))</f>
        <v>0</v>
      </c>
      <c r="BF312" s="23">
        <f t="shared" si="266"/>
        <v>7973.2799999999988</v>
      </c>
      <c r="BG312" s="23">
        <v>0.25</v>
      </c>
      <c r="BH312" s="23">
        <v>1.1000000000000001</v>
      </c>
      <c r="BI312" s="23">
        <f t="shared" si="267"/>
        <v>0.56999999999999995</v>
      </c>
      <c r="BJ312" s="23">
        <v>0.22</v>
      </c>
      <c r="BK312" s="23">
        <f t="shared" si="268"/>
        <v>0.25</v>
      </c>
      <c r="BL312" s="23">
        <f t="shared" si="269"/>
        <v>0.12054794520547943</v>
      </c>
      <c r="BM312" s="5">
        <v>1.1000000000000001</v>
      </c>
      <c r="BN312" s="5">
        <f t="shared" si="270"/>
        <v>0.56999999999999995</v>
      </c>
      <c r="BO312" s="50"/>
      <c r="BP312" s="48">
        <f t="shared" si="271"/>
        <v>3519.95</v>
      </c>
      <c r="BQ312" s="51">
        <f t="shared" si="272"/>
        <v>7</v>
      </c>
      <c r="BR312" s="47">
        <f t="shared" si="273"/>
        <v>1126.384</v>
      </c>
      <c r="BS312" s="46">
        <f t="shared" si="274"/>
        <v>22.25</v>
      </c>
      <c r="BT312" s="46">
        <f t="shared" si="275"/>
        <v>2815.96</v>
      </c>
      <c r="BU312" s="46">
        <f t="shared" si="208"/>
        <v>31.736349399999998</v>
      </c>
      <c r="BV312" s="46">
        <f t="shared" si="209"/>
        <v>31.736349399999998</v>
      </c>
      <c r="BW312" s="46">
        <f t="shared" si="210"/>
        <v>31.302699903424664</v>
      </c>
      <c r="BX312" s="46">
        <f t="shared" si="211"/>
        <v>31.736349399999998</v>
      </c>
      <c r="BY312" s="46">
        <f t="shared" si="212"/>
        <v>31.736349399999998</v>
      </c>
      <c r="BZ312" s="46">
        <f t="shared" si="276"/>
        <v>36572.96904856</v>
      </c>
      <c r="CA312" s="46">
        <f t="shared" si="277"/>
        <v>36572.96904856</v>
      </c>
      <c r="CB312" s="46">
        <f t="shared" si="278"/>
        <v>36073.231368706583</v>
      </c>
      <c r="CC312" s="46">
        <f t="shared" si="279"/>
        <v>36572.96904856</v>
      </c>
      <c r="CD312" s="46">
        <f t="shared" si="280"/>
        <v>36572.96904856</v>
      </c>
    </row>
    <row r="313" spans="1:82" ht="15" customHeight="1" x14ac:dyDescent="0.35">
      <c r="A313" s="39">
        <v>310</v>
      </c>
      <c r="B313" s="40" t="s">
        <v>125</v>
      </c>
      <c r="C313" s="40" t="s">
        <v>435</v>
      </c>
      <c r="D313" s="41">
        <v>135.80000000000001</v>
      </c>
      <c r="E313" s="41">
        <f t="shared" si="247"/>
        <v>651.84000000000015</v>
      </c>
      <c r="F313" s="41">
        <v>47.4</v>
      </c>
      <c r="G313" s="42" t="s">
        <v>118</v>
      </c>
      <c r="H313" s="43">
        <v>6</v>
      </c>
      <c r="I313" s="44">
        <v>20.5</v>
      </c>
      <c r="J313" s="41">
        <f t="shared" si="248"/>
        <v>777.3599999999999</v>
      </c>
      <c r="K313" s="42" t="s">
        <v>120</v>
      </c>
      <c r="L313" s="44">
        <v>194.34</v>
      </c>
      <c r="M313" s="44">
        <v>48.5</v>
      </c>
      <c r="N313" s="41">
        <v>142.59000000000003</v>
      </c>
      <c r="O313" s="45" t="s">
        <v>69</v>
      </c>
      <c r="P313" s="45" t="s">
        <v>120</v>
      </c>
      <c r="Q313" s="45" t="s">
        <v>122</v>
      </c>
      <c r="R313" s="45" t="s">
        <v>864</v>
      </c>
      <c r="S313" s="46">
        <f t="shared" si="249"/>
        <v>75903.690847390011</v>
      </c>
      <c r="T313" s="46">
        <f t="shared" si="250"/>
        <v>116.44527928232388</v>
      </c>
      <c r="U313" s="47">
        <f t="shared" si="251"/>
        <v>46187.298143156164</v>
      </c>
      <c r="V313" s="47">
        <f t="shared" si="252"/>
        <v>29716.392704233847</v>
      </c>
      <c r="W313" s="47">
        <f t="shared" si="253"/>
        <v>66885.544776975818</v>
      </c>
      <c r="X313" s="47">
        <f t="shared" si="254"/>
        <v>9018.1460704141937</v>
      </c>
      <c r="Y313" s="48">
        <f t="shared" si="255"/>
        <v>68183.158237390002</v>
      </c>
      <c r="Z313" s="47">
        <f t="shared" si="256"/>
        <v>7720.5326100000093</v>
      </c>
      <c r="AA313" s="48">
        <f t="shared" si="257"/>
        <v>75903.690847390011</v>
      </c>
      <c r="AB313" s="47">
        <f t="shared" si="258"/>
        <v>0</v>
      </c>
      <c r="AC313" s="47">
        <f t="shared" si="259"/>
        <v>46455.07138464805</v>
      </c>
      <c r="AD313" s="47">
        <f t="shared" si="260"/>
        <v>29448.619462741961</v>
      </c>
      <c r="AE313" s="47">
        <f t="shared" si="282"/>
        <v>45.177680815448504</v>
      </c>
      <c r="AF313" s="49">
        <f t="shared" si="261"/>
        <v>0.61202651499581773</v>
      </c>
      <c r="AG313" s="47">
        <f>IF(ISBLANK($D313),"",S313*_xlfn.XLOOKUP(Q313,DATA!$B$24:$B$25,DATA!$C$24:$C$25,"error",0,1)/1000)</f>
        <v>10.168554281957563</v>
      </c>
      <c r="AH313" s="47">
        <f>IF(ISBLANK($D313),"",V313*_xlfn.XLOOKUP(Q313,DATA!$B$24:$B$25,DATA!$C$24:$C$25,"error",0,1)/1000)</f>
        <v>3.9810020949377853</v>
      </c>
      <c r="AI313" s="47">
        <f>IF(ISBLANK($D313),"",X313*_xlfn.XLOOKUP(Q313,DATA!$B$24:$B$25,DATA!$C$24:$C$25,"error",0,1)/1000)</f>
        <v>1.2081297604355195</v>
      </c>
      <c r="AJ313" s="47">
        <f>IF(ISBLANK($D313),"",Z313*_xlfn.XLOOKUP(Q313,DATA!$B$24:$B$25,DATA!$C$24:$C$25,"error",0,1)/1000)</f>
        <v>1.0342929843589825</v>
      </c>
      <c r="AK313" s="47">
        <f>IF(ISBLANK($D313),"",AB313*_xlfn.XLOOKUP(Q313,DATA!$B$24:$B$25,DATA!$C$24:$C$25,"error",0,1)/1000)</f>
        <v>0</v>
      </c>
      <c r="AL313" s="47">
        <f t="shared" si="262"/>
        <v>6.2234248397322869</v>
      </c>
      <c r="AM313" s="47">
        <f t="shared" si="263"/>
        <v>3.9451294422252765</v>
      </c>
      <c r="AN313" s="47">
        <f t="shared" si="223"/>
        <v>1.0306974191806846</v>
      </c>
      <c r="AO313" s="47">
        <f t="shared" si="224"/>
        <v>0.40351936678803452</v>
      </c>
      <c r="AP313" s="47">
        <f t="shared" si="225"/>
        <v>0.12245754820089824</v>
      </c>
      <c r="AQ313" s="47">
        <f t="shared" si="226"/>
        <v>0.10483723448740501</v>
      </c>
      <c r="AR313" s="47">
        <f t="shared" si="227"/>
        <v>0</v>
      </c>
      <c r="AS313" s="47">
        <f t="shared" si="228"/>
        <v>0.63081414947633774</v>
      </c>
      <c r="AT313" s="47">
        <f t="shared" si="264"/>
        <v>0.39988326970434684</v>
      </c>
      <c r="AU313" s="47">
        <f t="shared" si="230"/>
        <v>5.6055960029238225E-2</v>
      </c>
      <c r="AV313" s="47">
        <f t="shared" si="231"/>
        <v>2.194598053197248E-2</v>
      </c>
      <c r="AW313" s="47">
        <f t="shared" si="232"/>
        <v>6.6600297036590334E-3</v>
      </c>
      <c r="AX313" s="47">
        <f t="shared" si="233"/>
        <v>5.7017236258080093E-3</v>
      </c>
      <c r="AY313" s="47">
        <f t="shared" si="234"/>
        <v>0</v>
      </c>
      <c r="AZ313" s="47">
        <f t="shared" si="235"/>
        <v>3.4307733861439524E-2</v>
      </c>
      <c r="BA313" s="47">
        <f t="shared" si="265"/>
        <v>2.1748226167798701E-2</v>
      </c>
      <c r="BB313" s="23">
        <f>IF(V313&gt;0,J313*DATA!$C$4,0)</f>
        <v>50528.399999999994</v>
      </c>
      <c r="BC313" s="23">
        <f>IF(X313&gt;0,N313*_xlfn.XLOOKUP(Burgas!O313,DATA!$B$5:$B$6,DATA!$C$5:$C$6,"error",0,1),0)</f>
        <v>6844.3200000000015</v>
      </c>
      <c r="BD313" s="23">
        <f>IF(Z313&gt;0,(L313-M313)*DATA!$C$7,"0,00 ")</f>
        <v>21876</v>
      </c>
      <c r="BE313" s="23">
        <f>IF(G313="basement",D313*DATA!$C$8,IF(G313="ground",0,"error"))</f>
        <v>0</v>
      </c>
      <c r="BF313" s="23">
        <f t="shared" si="266"/>
        <v>79248.72</v>
      </c>
      <c r="BG313" s="23">
        <v>1.48</v>
      </c>
      <c r="BH313" s="23">
        <v>2.4132654111351242</v>
      </c>
      <c r="BI313" s="23">
        <f t="shared" si="267"/>
        <v>0.56999999999999995</v>
      </c>
      <c r="BJ313" s="23">
        <v>2.33</v>
      </c>
      <c r="BK313" s="23">
        <f t="shared" si="268"/>
        <v>0.21630769230769231</v>
      </c>
      <c r="BL313" s="23">
        <f t="shared" si="269"/>
        <v>0.23928112965340181</v>
      </c>
      <c r="BM313" s="5">
        <v>1.1000000000000001</v>
      </c>
      <c r="BN313" s="5">
        <f t="shared" si="270"/>
        <v>0.56999999999999995</v>
      </c>
      <c r="BO313" s="50"/>
      <c r="BP313" s="48">
        <f t="shared" si="271"/>
        <v>2783.9</v>
      </c>
      <c r="BQ313" s="51">
        <f t="shared" si="272"/>
        <v>6</v>
      </c>
      <c r="BR313" s="47">
        <f t="shared" si="273"/>
        <v>890.84800000000007</v>
      </c>
      <c r="BS313" s="46">
        <f t="shared" si="274"/>
        <v>20.5</v>
      </c>
      <c r="BT313" s="46">
        <f t="shared" si="275"/>
        <v>2227.1200000000003</v>
      </c>
      <c r="BU313" s="46">
        <f t="shared" si="208"/>
        <v>65.865750474999999</v>
      </c>
      <c r="BV313" s="46">
        <f t="shared" si="209"/>
        <v>40.079224351923081</v>
      </c>
      <c r="BW313" s="46">
        <f t="shared" si="210"/>
        <v>58.040215877278555</v>
      </c>
      <c r="BX313" s="46">
        <f t="shared" si="211"/>
        <v>59.166225474999997</v>
      </c>
      <c r="BY313" s="46">
        <f t="shared" si="212"/>
        <v>65.865750474999999</v>
      </c>
      <c r="BZ313" s="46">
        <f t="shared" si="276"/>
        <v>75903.690847390011</v>
      </c>
      <c r="CA313" s="46">
        <f t="shared" si="277"/>
        <v>46187.298143156164</v>
      </c>
      <c r="CB313" s="46">
        <f t="shared" si="278"/>
        <v>66885.544776975818</v>
      </c>
      <c r="CC313" s="46">
        <f t="shared" si="279"/>
        <v>68183.158237390002</v>
      </c>
      <c r="CD313" s="46">
        <f t="shared" si="280"/>
        <v>75903.690847390011</v>
      </c>
    </row>
    <row r="314" spans="1:82" ht="15" customHeight="1" x14ac:dyDescent="0.35">
      <c r="A314" s="39">
        <v>311</v>
      </c>
      <c r="B314" s="40" t="s">
        <v>125</v>
      </c>
      <c r="C314" s="40" t="s">
        <v>436</v>
      </c>
      <c r="D314" s="41">
        <v>136.80000000000001</v>
      </c>
      <c r="E314" s="41">
        <f t="shared" si="247"/>
        <v>656.6400000000001</v>
      </c>
      <c r="F314" s="41">
        <v>46.8</v>
      </c>
      <c r="G314" s="42" t="s">
        <v>118</v>
      </c>
      <c r="H314" s="43">
        <v>6</v>
      </c>
      <c r="I314" s="44">
        <v>20.5</v>
      </c>
      <c r="J314" s="41">
        <f t="shared" si="248"/>
        <v>767.52</v>
      </c>
      <c r="K314" s="42" t="s">
        <v>121</v>
      </c>
      <c r="L314" s="44">
        <v>191.88</v>
      </c>
      <c r="M314" s="44">
        <v>191.88</v>
      </c>
      <c r="N314" s="41">
        <v>143.64000000000001</v>
      </c>
      <c r="O314" s="45" t="s">
        <v>69</v>
      </c>
      <c r="P314" s="45" t="s">
        <v>121</v>
      </c>
      <c r="Q314" s="45" t="s">
        <v>122</v>
      </c>
      <c r="R314" s="45" t="s">
        <v>864</v>
      </c>
      <c r="S314" s="46">
        <f t="shared" si="249"/>
        <v>30132.634371840006</v>
      </c>
      <c r="T314" s="46">
        <f t="shared" si="250"/>
        <v>45.889123982456141</v>
      </c>
      <c r="U314" s="47">
        <f t="shared" si="251"/>
        <v>30132.634371840006</v>
      </c>
      <c r="V314" s="47">
        <f t="shared" si="252"/>
        <v>0</v>
      </c>
      <c r="W314" s="47">
        <f t="shared" si="253"/>
        <v>29700.497111385208</v>
      </c>
      <c r="X314" s="47">
        <f t="shared" si="254"/>
        <v>432.1372604547978</v>
      </c>
      <c r="Y314" s="48">
        <f t="shared" si="255"/>
        <v>30132.634371840006</v>
      </c>
      <c r="Z314" s="47">
        <f t="shared" si="256"/>
        <v>0</v>
      </c>
      <c r="AA314" s="48">
        <f t="shared" si="257"/>
        <v>30132.634371840006</v>
      </c>
      <c r="AB314" s="47">
        <f t="shared" si="258"/>
        <v>0</v>
      </c>
      <c r="AC314" s="47">
        <f t="shared" si="259"/>
        <v>432.1372604547978</v>
      </c>
      <c r="AD314" s="47">
        <f t="shared" si="260"/>
        <v>29700.497111385208</v>
      </c>
      <c r="AE314" s="47">
        <f t="shared" si="282"/>
        <v>45.231020211052027</v>
      </c>
      <c r="AF314" s="49">
        <f t="shared" si="261"/>
        <v>1.4341170941849168E-2</v>
      </c>
      <c r="AG314" s="47">
        <f>IF(ISBLANK($D314),"",S314*_xlfn.XLOOKUP(Q314,DATA!$B$24:$B$25,DATA!$C$24:$C$25,"error",0,1)/1000)</f>
        <v>4.0367645479122478</v>
      </c>
      <c r="AH314" s="47">
        <f>IF(ISBLANK($D314),"",V314*_xlfn.XLOOKUP(Q314,DATA!$B$24:$B$25,DATA!$C$24:$C$25,"error",0,1)/1000)</f>
        <v>0</v>
      </c>
      <c r="AI314" s="47">
        <f>IF(ISBLANK($D314),"",X314*_xlfn.XLOOKUP(Q314,DATA!$B$24:$B$25,DATA!$C$24:$C$25,"error",0,1)/1000)</f>
        <v>5.7891930433606083E-2</v>
      </c>
      <c r="AJ314" s="47">
        <f>IF(ISBLANK($D314),"",Z314*_xlfn.XLOOKUP(Q314,DATA!$B$24:$B$25,DATA!$C$24:$C$25,"error",0,1)/1000)</f>
        <v>0</v>
      </c>
      <c r="AK314" s="47">
        <f>IF(ISBLANK($D314),"",AB314*_xlfn.XLOOKUP(Q314,DATA!$B$24:$B$25,DATA!$C$24:$C$25,"error",0,1)/1000)</f>
        <v>0</v>
      </c>
      <c r="AL314" s="47">
        <f t="shared" si="262"/>
        <v>5.7891930433606083E-2</v>
      </c>
      <c r="AM314" s="47">
        <f t="shared" si="263"/>
        <v>3.9788726174786415</v>
      </c>
      <c r="AN314" s="47">
        <f t="shared" si="223"/>
        <v>0.4091715189794175</v>
      </c>
      <c r="AO314" s="47">
        <f t="shared" si="224"/>
        <v>0</v>
      </c>
      <c r="AP314" s="47">
        <f t="shared" si="225"/>
        <v>5.8679986982199143E-3</v>
      </c>
      <c r="AQ314" s="47">
        <f t="shared" si="226"/>
        <v>0</v>
      </c>
      <c r="AR314" s="47">
        <f t="shared" si="227"/>
        <v>0</v>
      </c>
      <c r="AS314" s="47">
        <f t="shared" si="228"/>
        <v>5.8679986982199143E-3</v>
      </c>
      <c r="AT314" s="47">
        <f t="shared" si="264"/>
        <v>0.40330352028119759</v>
      </c>
      <c r="AU314" s="47">
        <f t="shared" si="230"/>
        <v>2.2253380949809165E-2</v>
      </c>
      <c r="AV314" s="47">
        <f t="shared" si="231"/>
        <v>0</v>
      </c>
      <c r="AW314" s="47">
        <f t="shared" si="232"/>
        <v>3.191395402353034E-4</v>
      </c>
      <c r="AX314" s="47">
        <f t="shared" si="233"/>
        <v>0</v>
      </c>
      <c r="AY314" s="47">
        <f t="shared" si="234"/>
        <v>0</v>
      </c>
      <c r="AZ314" s="47">
        <f t="shared" si="235"/>
        <v>3.191395402353034E-4</v>
      </c>
      <c r="BA314" s="47">
        <f t="shared" si="265"/>
        <v>2.1934241409573861E-2</v>
      </c>
      <c r="BB314" s="23">
        <f>IF(V314&gt;0,J314*DATA!$C$4,0)</f>
        <v>0</v>
      </c>
      <c r="BC314" s="23">
        <f>IF(X314&gt;0,N314*_xlfn.XLOOKUP(Burgas!O314,DATA!$B$5:$B$6,DATA!$C$5:$C$6,"error",0,1),0)</f>
        <v>6894.7200000000012</v>
      </c>
      <c r="BD314" s="23" t="str">
        <f>IF(Z314&gt;0,(L314-M314)*DATA!$C$7,"0,00 ")</f>
        <v xml:space="preserve">0,00 </v>
      </c>
      <c r="BE314" s="23">
        <f>IF(G314="basement",D314*DATA!$C$8,IF(G314="ground",0,"error"))</f>
        <v>0</v>
      </c>
      <c r="BF314" s="23">
        <f t="shared" si="266"/>
        <v>6894.7200000000012</v>
      </c>
      <c r="BG314" s="23">
        <v>0.25</v>
      </c>
      <c r="BH314" s="23">
        <v>1.1000000000000001</v>
      </c>
      <c r="BI314" s="23">
        <f t="shared" si="267"/>
        <v>0.56999999999999995</v>
      </c>
      <c r="BJ314" s="23">
        <v>0.22</v>
      </c>
      <c r="BK314" s="23">
        <f t="shared" si="268"/>
        <v>0.25</v>
      </c>
      <c r="BL314" s="23">
        <f t="shared" si="269"/>
        <v>0.12054794520547943</v>
      </c>
      <c r="BM314" s="5">
        <v>1.1000000000000001</v>
      </c>
      <c r="BN314" s="5">
        <f t="shared" si="270"/>
        <v>0.56999999999999995</v>
      </c>
      <c r="BO314" s="50"/>
      <c r="BP314" s="48">
        <f t="shared" si="271"/>
        <v>2804.4</v>
      </c>
      <c r="BQ314" s="51">
        <f t="shared" si="272"/>
        <v>6</v>
      </c>
      <c r="BR314" s="47">
        <f t="shared" si="273"/>
        <v>897.40800000000002</v>
      </c>
      <c r="BS314" s="46">
        <f t="shared" si="274"/>
        <v>20.5</v>
      </c>
      <c r="BT314" s="46">
        <f t="shared" si="275"/>
        <v>2243.52</v>
      </c>
      <c r="BU314" s="46">
        <f t="shared" si="208"/>
        <v>26.147721600000004</v>
      </c>
      <c r="BV314" s="46">
        <f t="shared" si="209"/>
        <v>26.147721600000004</v>
      </c>
      <c r="BW314" s="46">
        <f t="shared" si="210"/>
        <v>25.77273265479452</v>
      </c>
      <c r="BX314" s="46">
        <f t="shared" si="211"/>
        <v>26.147721600000004</v>
      </c>
      <c r="BY314" s="46">
        <f t="shared" si="212"/>
        <v>26.147721600000004</v>
      </c>
      <c r="BZ314" s="46">
        <f t="shared" si="276"/>
        <v>30132.634371840006</v>
      </c>
      <c r="CA314" s="46">
        <f t="shared" si="277"/>
        <v>30132.634371840006</v>
      </c>
      <c r="CB314" s="46">
        <f t="shared" si="278"/>
        <v>29700.497111385208</v>
      </c>
      <c r="CC314" s="46">
        <f t="shared" si="279"/>
        <v>30132.634371840006</v>
      </c>
      <c r="CD314" s="46">
        <f t="shared" si="280"/>
        <v>30132.634371840006</v>
      </c>
    </row>
    <row r="315" spans="1:82" ht="15" hidden="1" customHeight="1" x14ac:dyDescent="0.35">
      <c r="A315" s="39">
        <v>312</v>
      </c>
      <c r="B315" s="40" t="s">
        <v>125</v>
      </c>
      <c r="C315" s="40" t="s">
        <v>437</v>
      </c>
      <c r="D315" s="41">
        <v>108.4</v>
      </c>
      <c r="E315" s="41">
        <f t="shared" si="247"/>
        <v>520.32000000000005</v>
      </c>
      <c r="F315" s="41">
        <v>43.4</v>
      </c>
      <c r="G315" s="42" t="s">
        <v>118</v>
      </c>
      <c r="H315" s="43">
        <v>6</v>
      </c>
      <c r="I315" s="44">
        <v>20.5</v>
      </c>
      <c r="J315" s="41">
        <f t="shared" si="248"/>
        <v>714.76</v>
      </c>
      <c r="K315" s="42" t="s">
        <v>120</v>
      </c>
      <c r="L315" s="44">
        <v>174.94</v>
      </c>
      <c r="M315" s="44">
        <v>61.2</v>
      </c>
      <c r="N315" s="41">
        <v>113.82000000000001</v>
      </c>
      <c r="O315" s="45" t="s">
        <v>69</v>
      </c>
      <c r="P315" s="45" t="s">
        <v>120</v>
      </c>
      <c r="Q315" s="45" t="s">
        <v>108</v>
      </c>
      <c r="R315" s="45" t="s">
        <v>112</v>
      </c>
      <c r="S315" s="46">
        <f t="shared" si="249"/>
        <v>65325.929742920009</v>
      </c>
      <c r="T315" s="46">
        <f t="shared" si="250"/>
        <v>125.54952671994158</v>
      </c>
      <c r="U315" s="47">
        <f t="shared" si="251"/>
        <v>38002.567530716937</v>
      </c>
      <c r="V315" s="47">
        <f t="shared" si="252"/>
        <v>27323.362212203072</v>
      </c>
      <c r="W315" s="47">
        <f t="shared" si="253"/>
        <v>58127.350699967894</v>
      </c>
      <c r="X315" s="47">
        <f t="shared" si="254"/>
        <v>7198.5790429521148</v>
      </c>
      <c r="Y315" s="48">
        <f t="shared" si="255"/>
        <v>59304.718970420014</v>
      </c>
      <c r="Z315" s="47">
        <f t="shared" si="256"/>
        <v>6021.2107724999951</v>
      </c>
      <c r="AA315" s="48">
        <f t="shared" si="257"/>
        <v>65325.929742920009</v>
      </c>
      <c r="AB315" s="47">
        <f t="shared" si="258"/>
        <v>0</v>
      </c>
      <c r="AC315" s="47">
        <f t="shared" si="259"/>
        <v>40543.152027655182</v>
      </c>
      <c r="AD315" s="47">
        <f t="shared" si="260"/>
        <v>24782.777715264827</v>
      </c>
      <c r="AE315" s="47">
        <f t="shared" si="281"/>
        <v>77.919649499644791</v>
      </c>
      <c r="AF315" s="49">
        <f t="shared" si="261"/>
        <v>0.62062877921839643</v>
      </c>
      <c r="AG315" s="47">
        <f>IF(ISBLANK($D315),"",S315*_xlfn.XLOOKUP(Q315,DATA!$B$24:$B$25,DATA!$C$24:$C$25,"error",0,1)/1000)</f>
        <v>26.018011298010183</v>
      </c>
      <c r="AH315" s="47">
        <f>IF(ISBLANK($D315),"",V315*_xlfn.XLOOKUP(Q315,DATA!$B$24:$B$25,DATA!$C$24:$C$25,"error",0,1)/1000)</f>
        <v>10.882348701876241</v>
      </c>
      <c r="AI315" s="47">
        <f>IF(ISBLANK($D315),"",X315*_xlfn.XLOOKUP(Q315,DATA!$B$24:$B$25,DATA!$C$24:$C$25,"error",0,1)/1000)</f>
        <v>2.8670500612269683</v>
      </c>
      <c r="AJ315" s="47">
        <f>IF(ISBLANK($D315),"",Z315*_xlfn.XLOOKUP(Q315,DATA!$B$24:$B$25,DATA!$C$24:$C$25,"error",0,1)/1000)</f>
        <v>2.3981278264712982</v>
      </c>
      <c r="AK315" s="47">
        <f>IF(ISBLANK($D315),"",AB315*_xlfn.XLOOKUP(Q315,DATA!$B$24:$B$25,DATA!$C$24:$C$25,"error",0,1)/1000)</f>
        <v>0</v>
      </c>
      <c r="AL315" s="47">
        <f t="shared" si="262"/>
        <v>16.147526589574507</v>
      </c>
      <c r="AM315" s="47">
        <f t="shared" si="263"/>
        <v>9.8704847084356757</v>
      </c>
      <c r="AN315" s="47">
        <f t="shared" si="223"/>
        <v>0.88706183375167968</v>
      </c>
      <c r="AO315" s="47">
        <f t="shared" si="224"/>
        <v>0.37102436786741733</v>
      </c>
      <c r="AP315" s="47">
        <f t="shared" si="225"/>
        <v>9.7749618740628499E-2</v>
      </c>
      <c r="AQ315" s="47">
        <f t="shared" si="226"/>
        <v>8.1762116364491377E-2</v>
      </c>
      <c r="AR315" s="47">
        <f t="shared" si="227"/>
        <v>0</v>
      </c>
      <c r="AS315" s="47">
        <f t="shared" si="228"/>
        <v>0.55053610297253719</v>
      </c>
      <c r="AT315" s="47">
        <f t="shared" si="264"/>
        <v>0.3365257307791425</v>
      </c>
      <c r="AU315" s="47">
        <f t="shared" si="230"/>
        <v>4.8244132342714199E-2</v>
      </c>
      <c r="AV315" s="47">
        <f t="shared" si="231"/>
        <v>2.0178693327457864E-2</v>
      </c>
      <c r="AW315" s="47">
        <f t="shared" si="232"/>
        <v>5.3162534600636104E-3</v>
      </c>
      <c r="AX315" s="47">
        <f t="shared" si="233"/>
        <v>4.4467501727879976E-3</v>
      </c>
      <c r="AY315" s="47">
        <f t="shared" si="234"/>
        <v>0</v>
      </c>
      <c r="AZ315" s="47">
        <f t="shared" si="235"/>
        <v>2.9941696960309471E-2</v>
      </c>
      <c r="BA315" s="47">
        <f t="shared" si="265"/>
        <v>1.8302435382404728E-2</v>
      </c>
      <c r="BB315" s="23">
        <f>IF(V315&gt;0,J315*DATA!$C$4,0)</f>
        <v>46459.4</v>
      </c>
      <c r="BC315" s="23">
        <f>IF(X315&gt;0,N315*_xlfn.XLOOKUP(Burgas!O315,DATA!$B$5:$B$6,DATA!$C$5:$C$6,"error",0,1),0)</f>
        <v>5463.3600000000006</v>
      </c>
      <c r="BD315" s="23">
        <f>IF(Z315&gt;0,(L315-M315)*DATA!$C$7,"0,00 ")</f>
        <v>17061</v>
      </c>
      <c r="BE315" s="23">
        <f>IF(G315="basement",D315*DATA!$C$8,IF(G315="ground",0,"error"))</f>
        <v>0</v>
      </c>
      <c r="BF315" s="23">
        <f t="shared" si="266"/>
        <v>68983.760000000009</v>
      </c>
      <c r="BG315" s="23">
        <v>1.48</v>
      </c>
      <c r="BH315" s="23">
        <v>2.2377900994626727</v>
      </c>
      <c r="BI315" s="23">
        <f t="shared" si="267"/>
        <v>0.56999999999999995</v>
      </c>
      <c r="BJ315" s="23">
        <v>2.33</v>
      </c>
      <c r="BK315" s="23">
        <f t="shared" si="268"/>
        <v>0.21630769230769231</v>
      </c>
      <c r="BL315" s="23">
        <f t="shared" si="269"/>
        <v>0.23928112965340181</v>
      </c>
      <c r="BM315" s="5">
        <v>1.1000000000000001</v>
      </c>
      <c r="BN315" s="5">
        <f t="shared" si="270"/>
        <v>0.56999999999999995</v>
      </c>
      <c r="BO315" s="50"/>
      <c r="BP315" s="48">
        <f t="shared" si="271"/>
        <v>2222.2000000000003</v>
      </c>
      <c r="BQ315" s="51">
        <f t="shared" si="272"/>
        <v>6</v>
      </c>
      <c r="BR315" s="47">
        <f t="shared" si="273"/>
        <v>711.10400000000016</v>
      </c>
      <c r="BS315" s="46">
        <f t="shared" si="274"/>
        <v>20.5</v>
      </c>
      <c r="BT315" s="46">
        <f t="shared" si="275"/>
        <v>1777.7600000000002</v>
      </c>
      <c r="BU315" s="46">
        <f t="shared" si="208"/>
        <v>56.686853300000003</v>
      </c>
      <c r="BV315" s="46">
        <f t="shared" si="209"/>
        <v>32.976889561538471</v>
      </c>
      <c r="BW315" s="46">
        <f t="shared" si="210"/>
        <v>50.440255727150202</v>
      </c>
      <c r="BX315" s="46">
        <f t="shared" si="211"/>
        <v>51.461922050000005</v>
      </c>
      <c r="BY315" s="46">
        <f t="shared" si="212"/>
        <v>56.686853300000003</v>
      </c>
      <c r="BZ315" s="46">
        <f t="shared" si="276"/>
        <v>65325.929742920009</v>
      </c>
      <c r="CA315" s="46">
        <f t="shared" si="277"/>
        <v>38002.567530716937</v>
      </c>
      <c r="CB315" s="46">
        <f t="shared" si="278"/>
        <v>58127.350699967894</v>
      </c>
      <c r="CC315" s="46">
        <f t="shared" si="279"/>
        <v>59304.718970420014</v>
      </c>
      <c r="CD315" s="46">
        <f t="shared" si="280"/>
        <v>65325.929742920009</v>
      </c>
    </row>
    <row r="316" spans="1:82" ht="15" customHeight="1" x14ac:dyDescent="0.35">
      <c r="A316" s="39">
        <v>313</v>
      </c>
      <c r="B316" s="40" t="s">
        <v>125</v>
      </c>
      <c r="C316" s="40" t="s">
        <v>438</v>
      </c>
      <c r="D316" s="41">
        <v>78.900000000000006</v>
      </c>
      <c r="E316" s="41">
        <f t="shared" si="247"/>
        <v>378.72</v>
      </c>
      <c r="F316" s="41">
        <v>36.200000000000003</v>
      </c>
      <c r="G316" s="42" t="s">
        <v>118</v>
      </c>
      <c r="H316" s="43">
        <v>6</v>
      </c>
      <c r="I316" s="44">
        <v>20.5</v>
      </c>
      <c r="J316" s="41">
        <f t="shared" si="248"/>
        <v>593.68000000000006</v>
      </c>
      <c r="K316" s="42" t="s">
        <v>120</v>
      </c>
      <c r="L316" s="44">
        <v>148.41999999999999</v>
      </c>
      <c r="M316" s="44">
        <v>51.9</v>
      </c>
      <c r="N316" s="41">
        <v>82.845000000000013</v>
      </c>
      <c r="O316" s="45" t="s">
        <v>69</v>
      </c>
      <c r="P316" s="45" t="s">
        <v>120</v>
      </c>
      <c r="Q316" s="45" t="s">
        <v>122</v>
      </c>
      <c r="R316" s="45" t="s">
        <v>864</v>
      </c>
      <c r="S316" s="46">
        <f t="shared" si="249"/>
        <v>52264.590185745015</v>
      </c>
      <c r="T316" s="46">
        <f t="shared" si="250"/>
        <v>138.00324827245726</v>
      </c>
      <c r="U316" s="47">
        <f t="shared" si="251"/>
        <v>29569.792382089618</v>
      </c>
      <c r="V316" s="47">
        <f t="shared" si="252"/>
        <v>22694.797803655398</v>
      </c>
      <c r="W316" s="47">
        <f t="shared" si="253"/>
        <v>47025.034037323217</v>
      </c>
      <c r="X316" s="47">
        <f t="shared" si="254"/>
        <v>5239.5561484217978</v>
      </c>
      <c r="Y316" s="48">
        <f t="shared" si="255"/>
        <v>47154.978230745015</v>
      </c>
      <c r="Z316" s="47">
        <f t="shared" si="256"/>
        <v>5109.6119550000003</v>
      </c>
      <c r="AA316" s="48">
        <f t="shared" si="257"/>
        <v>52264.590185745015</v>
      </c>
      <c r="AB316" s="47">
        <f t="shared" si="258"/>
        <v>0</v>
      </c>
      <c r="AC316" s="47">
        <f t="shared" si="259"/>
        <v>33043.965907077196</v>
      </c>
      <c r="AD316" s="47">
        <f t="shared" si="260"/>
        <v>19220.624278667819</v>
      </c>
      <c r="AE316" s="47">
        <f t="shared" ref="AE316:AE379" si="283">AD316/E316</f>
        <v>50.751542772147808</v>
      </c>
      <c r="AF316" s="49">
        <f t="shared" si="261"/>
        <v>0.63224385362328595</v>
      </c>
      <c r="AG316" s="47">
        <f>IF(ISBLANK($D316),"",S316*_xlfn.XLOOKUP(Q316,DATA!$B$24:$B$25,DATA!$C$24:$C$25,"error",0,1)/1000)</f>
        <v>7.0017059301707087</v>
      </c>
      <c r="AH316" s="47">
        <f>IF(ISBLANK($D316),"",V316*_xlfn.XLOOKUP(Q316,DATA!$B$24:$B$25,DATA!$C$24:$C$25,"error",0,1)/1000)</f>
        <v>3.0403433720832891</v>
      </c>
      <c r="AI316" s="47">
        <f>IF(ISBLANK($D316),"",X316*_xlfn.XLOOKUP(Q316,DATA!$B$24:$B$25,DATA!$C$24:$C$25,"error",0,1)/1000)</f>
        <v>0.70192517009103483</v>
      </c>
      <c r="AJ316" s="47">
        <f>IF(ISBLANK($D316),"",Z316*_xlfn.XLOOKUP(Q316,DATA!$B$24:$B$25,DATA!$C$24:$C$25,"error",0,1)/1000)</f>
        <v>0.68451699705381852</v>
      </c>
      <c r="AK316" s="47">
        <f>IF(ISBLANK($D316),"",AB316*_xlfn.XLOOKUP(Q316,DATA!$B$24:$B$25,DATA!$C$24:$C$25,"error",0,1)/1000)</f>
        <v>0</v>
      </c>
      <c r="AL316" s="47">
        <f t="shared" si="262"/>
        <v>4.4267855392281419</v>
      </c>
      <c r="AM316" s="47">
        <f t="shared" si="263"/>
        <v>2.5749203909425669</v>
      </c>
      <c r="AN316" s="47">
        <f t="shared" si="223"/>
        <v>0.70970169721115517</v>
      </c>
      <c r="AO316" s="47">
        <f t="shared" si="224"/>
        <v>0.30817301851744422</v>
      </c>
      <c r="AP316" s="47">
        <f t="shared" si="225"/>
        <v>7.1148015854571978E-2</v>
      </c>
      <c r="AQ316" s="47">
        <f t="shared" si="226"/>
        <v>6.9383501595750963E-2</v>
      </c>
      <c r="AR316" s="47">
        <f t="shared" si="227"/>
        <v>0</v>
      </c>
      <c r="AS316" s="47">
        <f t="shared" si="228"/>
        <v>0.44870453596776716</v>
      </c>
      <c r="AT316" s="47">
        <f t="shared" si="264"/>
        <v>0.26099716124338801</v>
      </c>
      <c r="AU316" s="47">
        <f t="shared" si="230"/>
        <v>3.859814648917536E-2</v>
      </c>
      <c r="AV316" s="47">
        <f t="shared" si="231"/>
        <v>1.6760432389396712E-2</v>
      </c>
      <c r="AW316" s="47">
        <f t="shared" si="232"/>
        <v>3.8694870664116197E-3</v>
      </c>
      <c r="AX316" s="47">
        <f t="shared" si="233"/>
        <v>3.7735214232240016E-3</v>
      </c>
      <c r="AY316" s="47">
        <f t="shared" si="234"/>
        <v>0</v>
      </c>
      <c r="AZ316" s="47">
        <f t="shared" si="235"/>
        <v>2.4403440879032335E-2</v>
      </c>
      <c r="BA316" s="47">
        <f t="shared" si="265"/>
        <v>1.4194705610143025E-2</v>
      </c>
      <c r="BB316" s="23">
        <f>IF(V316&gt;0,J316*DATA!$C$4,0)</f>
        <v>38589.200000000004</v>
      </c>
      <c r="BC316" s="23">
        <f>IF(X316&gt;0,N316*_xlfn.XLOOKUP(Burgas!O316,DATA!$B$5:$B$6,DATA!$C$5:$C$6,"error",0,1),0)</f>
        <v>3976.5600000000004</v>
      </c>
      <c r="BD316" s="23">
        <f>IF(Z316&gt;0,(L316-M316)*DATA!$C$7,"0,00 ")</f>
        <v>14477.999999999996</v>
      </c>
      <c r="BE316" s="23">
        <f>IF(G316="basement",D316*DATA!$C$8,IF(G316="ground",0,"error"))</f>
        <v>0</v>
      </c>
      <c r="BF316" s="23">
        <f t="shared" si="266"/>
        <v>57043.759999999995</v>
      </c>
      <c r="BG316" s="23">
        <v>1.48</v>
      </c>
      <c r="BH316" s="23">
        <v>2.2380541705969543</v>
      </c>
      <c r="BI316" s="23">
        <f t="shared" si="267"/>
        <v>0.56999999999999995</v>
      </c>
      <c r="BJ316" s="23">
        <v>2.33</v>
      </c>
      <c r="BK316" s="23">
        <f t="shared" si="268"/>
        <v>0.21630769230769231</v>
      </c>
      <c r="BL316" s="23">
        <f t="shared" si="269"/>
        <v>0.23928112965340181</v>
      </c>
      <c r="BM316" s="5">
        <v>1.1000000000000001</v>
      </c>
      <c r="BN316" s="5">
        <f t="shared" si="270"/>
        <v>0.56999999999999995</v>
      </c>
      <c r="BO316" s="50"/>
      <c r="BP316" s="48">
        <f t="shared" si="271"/>
        <v>1617.45</v>
      </c>
      <c r="BQ316" s="51">
        <f t="shared" si="272"/>
        <v>6</v>
      </c>
      <c r="BR316" s="47">
        <f t="shared" si="273"/>
        <v>517.58400000000006</v>
      </c>
      <c r="BS316" s="46">
        <f t="shared" si="274"/>
        <v>20.5</v>
      </c>
      <c r="BT316" s="46">
        <f t="shared" si="275"/>
        <v>1293.96</v>
      </c>
      <c r="BU316" s="46">
        <f t="shared" si="208"/>
        <v>45.352820362500012</v>
      </c>
      <c r="BV316" s="46">
        <f t="shared" si="209"/>
        <v>25.659313070192308</v>
      </c>
      <c r="BW316" s="46">
        <f t="shared" si="210"/>
        <v>40.806173236136075</v>
      </c>
      <c r="BX316" s="46">
        <f t="shared" si="211"/>
        <v>40.918932862500007</v>
      </c>
      <c r="BY316" s="46">
        <f t="shared" si="212"/>
        <v>45.352820362500012</v>
      </c>
      <c r="BZ316" s="46">
        <f t="shared" si="276"/>
        <v>52264.590185745015</v>
      </c>
      <c r="CA316" s="46">
        <f t="shared" si="277"/>
        <v>29569.792382089618</v>
      </c>
      <c r="CB316" s="46">
        <f t="shared" si="278"/>
        <v>47025.034037323217</v>
      </c>
      <c r="CC316" s="46">
        <f t="shared" si="279"/>
        <v>47154.978230745015</v>
      </c>
      <c r="CD316" s="46">
        <f t="shared" si="280"/>
        <v>52264.590185745015</v>
      </c>
    </row>
    <row r="317" spans="1:82" ht="15" customHeight="1" x14ac:dyDescent="0.35">
      <c r="A317" s="39">
        <v>314</v>
      </c>
      <c r="B317" s="40" t="s">
        <v>125</v>
      </c>
      <c r="C317" s="40" t="s">
        <v>439</v>
      </c>
      <c r="D317" s="41">
        <v>331.3</v>
      </c>
      <c r="E317" s="41">
        <f t="shared" si="247"/>
        <v>1855.2800000000002</v>
      </c>
      <c r="F317" s="41">
        <v>73</v>
      </c>
      <c r="G317" s="42" t="s">
        <v>118</v>
      </c>
      <c r="H317" s="43">
        <v>7</v>
      </c>
      <c r="I317" s="44">
        <v>22.25</v>
      </c>
      <c r="J317" s="41">
        <f t="shared" si="248"/>
        <v>1299.4000000000001</v>
      </c>
      <c r="K317" s="42" t="s">
        <v>120</v>
      </c>
      <c r="L317" s="44">
        <v>324.85000000000002</v>
      </c>
      <c r="M317" s="44">
        <v>81.209999999999994</v>
      </c>
      <c r="N317" s="41">
        <v>347.86500000000001</v>
      </c>
      <c r="O317" s="45" t="s">
        <v>69</v>
      </c>
      <c r="P317" s="45" t="s">
        <v>120</v>
      </c>
      <c r="Q317" s="45" t="s">
        <v>122</v>
      </c>
      <c r="R317" s="45" t="s">
        <v>864</v>
      </c>
      <c r="S317" s="46">
        <f t="shared" si="249"/>
        <v>150721.28296886504</v>
      </c>
      <c r="T317" s="46">
        <f t="shared" si="250"/>
        <v>81.239102975758385</v>
      </c>
      <c r="U317" s="47">
        <f t="shared" si="251"/>
        <v>101048.69796335732</v>
      </c>
      <c r="V317" s="47">
        <f t="shared" si="252"/>
        <v>49672.585005507717</v>
      </c>
      <c r="W317" s="47">
        <f t="shared" si="253"/>
        <v>128720.45974995325</v>
      </c>
      <c r="X317" s="47">
        <f t="shared" si="254"/>
        <v>22000.823218911784</v>
      </c>
      <c r="Y317" s="48">
        <f t="shared" si="255"/>
        <v>137823.377283865</v>
      </c>
      <c r="Z317" s="47">
        <f t="shared" si="256"/>
        <v>12897.905685000034</v>
      </c>
      <c r="AA317" s="48">
        <f t="shared" si="257"/>
        <v>150721.28296886504</v>
      </c>
      <c r="AB317" s="47">
        <f t="shared" si="258"/>
        <v>0</v>
      </c>
      <c r="AC317" s="47">
        <f t="shared" si="259"/>
        <v>84571.313909419536</v>
      </c>
      <c r="AD317" s="47">
        <f t="shared" si="260"/>
        <v>66149.969059445502</v>
      </c>
      <c r="AE317" s="47">
        <f t="shared" si="283"/>
        <v>35.654978795354609</v>
      </c>
      <c r="AF317" s="49">
        <f t="shared" si="261"/>
        <v>0.56111062912654275</v>
      </c>
      <c r="AG317" s="47">
        <f>IF(ISBLANK($D317),"",S317*_xlfn.XLOOKUP(Q317,DATA!$B$24:$B$25,DATA!$C$24:$C$25,"error",0,1)/1000)</f>
        <v>20.191607683434412</v>
      </c>
      <c r="AH317" s="47">
        <f>IF(ISBLANK($D317),"",V317*_xlfn.XLOOKUP(Q317,DATA!$B$24:$B$25,DATA!$C$24:$C$25,"error",0,1)/1000)</f>
        <v>6.6544639834338799</v>
      </c>
      <c r="AI317" s="47">
        <f>IF(ISBLANK($D317),"",X317*_xlfn.XLOOKUP(Q317,DATA!$B$24:$B$25,DATA!$C$24:$C$25,"error",0,1)/1000)</f>
        <v>2.9473740031832647</v>
      </c>
      <c r="AJ317" s="47">
        <f>IF(ISBLANK($D317),"",Z317*_xlfn.XLOOKUP(Q317,DATA!$B$24:$B$25,DATA!$C$24:$C$25,"error",0,1)/1000)</f>
        <v>1.7278877037110731</v>
      </c>
      <c r="AK317" s="47">
        <f>IF(ISBLANK($D317),"",AB317*_xlfn.XLOOKUP(Q317,DATA!$B$24:$B$25,DATA!$C$24:$C$25,"error",0,1)/1000)</f>
        <v>0</v>
      </c>
      <c r="AL317" s="47">
        <f t="shared" si="262"/>
        <v>11.329725690328218</v>
      </c>
      <c r="AM317" s="47">
        <f t="shared" si="263"/>
        <v>8.861881993106195</v>
      </c>
      <c r="AN317" s="47">
        <f t="shared" si="223"/>
        <v>2.0466466865748281</v>
      </c>
      <c r="AO317" s="47">
        <f t="shared" si="224"/>
        <v>0.67450481785063843</v>
      </c>
      <c r="AP317" s="47">
        <f t="shared" si="225"/>
        <v>0.29874952664917204</v>
      </c>
      <c r="AQ317" s="47">
        <f t="shared" si="226"/>
        <v>0.17514086540394538</v>
      </c>
      <c r="AR317" s="47">
        <f t="shared" si="227"/>
        <v>0</v>
      </c>
      <c r="AS317" s="47">
        <f t="shared" si="228"/>
        <v>1.1483952099037558</v>
      </c>
      <c r="AT317" s="47">
        <f t="shared" si="264"/>
        <v>0.8982514766710723</v>
      </c>
      <c r="AU317" s="47">
        <f t="shared" si="230"/>
        <v>0.11130982063369214</v>
      </c>
      <c r="AV317" s="47">
        <f t="shared" si="231"/>
        <v>3.6683913634924688E-2</v>
      </c>
      <c r="AW317" s="47">
        <f t="shared" si="232"/>
        <v>1.6247922244640913E-2</v>
      </c>
      <c r="AX317" s="47">
        <f t="shared" si="233"/>
        <v>9.5252876041680302E-3</v>
      </c>
      <c r="AY317" s="47">
        <f t="shared" si="234"/>
        <v>0</v>
      </c>
      <c r="AZ317" s="47">
        <f t="shared" si="235"/>
        <v>6.2457123483733633E-2</v>
      </c>
      <c r="BA317" s="47">
        <f t="shared" si="265"/>
        <v>4.8852697149958511E-2</v>
      </c>
      <c r="BB317" s="23">
        <f>IF(V317&gt;0,J317*DATA!$C$4,0)</f>
        <v>84461</v>
      </c>
      <c r="BC317" s="23">
        <f>IF(X317&gt;0,N317*_xlfn.XLOOKUP(Burgas!O317,DATA!$B$5:$B$6,DATA!$C$5:$C$6,"error",0,1),0)</f>
        <v>16697.52</v>
      </c>
      <c r="BD317" s="23">
        <f>IF(Z317&gt;0,(L317-M317)*DATA!$C$7,"0,00 ")</f>
        <v>36546.000000000007</v>
      </c>
      <c r="BE317" s="23">
        <f>IF(G317="basement",D317*DATA!$C$8,IF(G317="ground",0,"error"))</f>
        <v>0</v>
      </c>
      <c r="BF317" s="23">
        <f t="shared" si="266"/>
        <v>137704.52000000002</v>
      </c>
      <c r="BG317" s="23">
        <v>1.48</v>
      </c>
      <c r="BH317" s="23">
        <v>2.4125134677543483</v>
      </c>
      <c r="BI317" s="23">
        <f t="shared" si="267"/>
        <v>0.56999999999999995</v>
      </c>
      <c r="BJ317" s="23">
        <v>2.33</v>
      </c>
      <c r="BK317" s="23">
        <f t="shared" si="268"/>
        <v>0.21630769230769231</v>
      </c>
      <c r="BL317" s="23">
        <f t="shared" si="269"/>
        <v>0.23928112965340181</v>
      </c>
      <c r="BM317" s="5">
        <v>1.1000000000000001</v>
      </c>
      <c r="BN317" s="5">
        <f t="shared" si="270"/>
        <v>0.56999999999999995</v>
      </c>
      <c r="BO317" s="50"/>
      <c r="BP317" s="48">
        <f t="shared" si="271"/>
        <v>7371.4250000000002</v>
      </c>
      <c r="BQ317" s="51">
        <f t="shared" si="272"/>
        <v>7</v>
      </c>
      <c r="BR317" s="47">
        <f t="shared" si="273"/>
        <v>2358.8560000000002</v>
      </c>
      <c r="BS317" s="46">
        <f t="shared" si="274"/>
        <v>22.25</v>
      </c>
      <c r="BT317" s="46">
        <f t="shared" si="275"/>
        <v>5897.14</v>
      </c>
      <c r="BU317" s="46">
        <f t="shared" si="208"/>
        <v>130.78903416250003</v>
      </c>
      <c r="BV317" s="46">
        <f t="shared" si="209"/>
        <v>87.685437316346153</v>
      </c>
      <c r="BW317" s="46">
        <f t="shared" si="210"/>
        <v>111.69772626688064</v>
      </c>
      <c r="BX317" s="46">
        <f t="shared" si="211"/>
        <v>119.59682166250001</v>
      </c>
      <c r="BY317" s="46">
        <f t="shared" si="212"/>
        <v>130.78903416250003</v>
      </c>
      <c r="BZ317" s="46">
        <f t="shared" si="276"/>
        <v>150721.28296886504</v>
      </c>
      <c r="CA317" s="46">
        <f t="shared" si="277"/>
        <v>101048.69796335732</v>
      </c>
      <c r="CB317" s="46">
        <f t="shared" si="278"/>
        <v>128720.45974995325</v>
      </c>
      <c r="CC317" s="46">
        <f t="shared" si="279"/>
        <v>137823.377283865</v>
      </c>
      <c r="CD317" s="46">
        <f t="shared" si="280"/>
        <v>150721.28296886504</v>
      </c>
    </row>
    <row r="318" spans="1:82" ht="15" customHeight="1" x14ac:dyDescent="0.35">
      <c r="A318" s="39">
        <v>315</v>
      </c>
      <c r="B318" s="40" t="s">
        <v>125</v>
      </c>
      <c r="C318" s="40" t="s">
        <v>440</v>
      </c>
      <c r="D318" s="41">
        <v>253.4</v>
      </c>
      <c r="E318" s="41">
        <f t="shared" si="247"/>
        <v>1419.0400000000002</v>
      </c>
      <c r="F318" s="41">
        <v>65.8</v>
      </c>
      <c r="G318" s="42" t="s">
        <v>118</v>
      </c>
      <c r="H318" s="43">
        <v>7</v>
      </c>
      <c r="I318" s="44">
        <v>22.25</v>
      </c>
      <c r="J318" s="41">
        <f t="shared" si="248"/>
        <v>1171.24</v>
      </c>
      <c r="K318" s="42" t="s">
        <v>120</v>
      </c>
      <c r="L318" s="44">
        <v>292.81</v>
      </c>
      <c r="M318" s="44">
        <v>102.5</v>
      </c>
      <c r="N318" s="41">
        <v>266.07</v>
      </c>
      <c r="O318" s="45" t="s">
        <v>69</v>
      </c>
      <c r="P318" s="45" t="s">
        <v>120</v>
      </c>
      <c r="Q318" s="45" t="s">
        <v>122</v>
      </c>
      <c r="R318" s="45" t="s">
        <v>864</v>
      </c>
      <c r="S318" s="46">
        <f t="shared" si="249"/>
        <v>124907.76830042002</v>
      </c>
      <c r="T318" s="46">
        <f t="shared" si="250"/>
        <v>88.022725434392271</v>
      </c>
      <c r="U318" s="47">
        <f t="shared" si="251"/>
        <v>80134.397158469263</v>
      </c>
      <c r="V318" s="47">
        <f t="shared" si="252"/>
        <v>44773.37114195076</v>
      </c>
      <c r="W318" s="47">
        <f t="shared" si="253"/>
        <v>108080.09367418323</v>
      </c>
      <c r="X318" s="47">
        <f t="shared" si="254"/>
        <v>16827.674626236796</v>
      </c>
      <c r="Y318" s="48">
        <f t="shared" si="255"/>
        <v>114833.06615417004</v>
      </c>
      <c r="Z318" s="47">
        <f t="shared" si="256"/>
        <v>10074.702146249983</v>
      </c>
      <c r="AA318" s="48">
        <f t="shared" si="257"/>
        <v>124907.76830042002</v>
      </c>
      <c r="AB318" s="47">
        <f t="shared" si="258"/>
        <v>0</v>
      </c>
      <c r="AC318" s="47">
        <f t="shared" si="259"/>
        <v>71675.747914437539</v>
      </c>
      <c r="AD318" s="47">
        <f t="shared" si="260"/>
        <v>53232.020385982483</v>
      </c>
      <c r="AE318" s="47">
        <f t="shared" si="283"/>
        <v>37.512698997901737</v>
      </c>
      <c r="AF318" s="49">
        <f t="shared" si="261"/>
        <v>0.57382938539136896</v>
      </c>
      <c r="AG318" s="47">
        <f>IF(ISBLANK($D318),"",S318*_xlfn.XLOOKUP(Q318,DATA!$B$24:$B$25,DATA!$C$24:$C$25,"error",0,1)/1000)</f>
        <v>16.733460626502243</v>
      </c>
      <c r="AH318" s="47">
        <f>IF(ISBLANK($D318),"",V318*_xlfn.XLOOKUP(Q318,DATA!$B$24:$B$25,DATA!$C$24:$C$25,"error",0,1)/1000)</f>
        <v>5.9981332891773826</v>
      </c>
      <c r="AI318" s="47">
        <f>IF(ISBLANK($D318),"",X318*_xlfn.XLOOKUP(Q318,DATA!$B$24:$B$25,DATA!$C$24:$C$25,"error",0,1)/1000)</f>
        <v>2.2543452230807119</v>
      </c>
      <c r="AJ318" s="47">
        <f>IF(ISBLANK($D318),"",Z318*_xlfn.XLOOKUP(Q318,DATA!$B$24:$B$25,DATA!$C$24:$C$25,"error",0,1)/1000)</f>
        <v>1.3496729145183586</v>
      </c>
      <c r="AK318" s="47">
        <f>IF(ISBLANK($D318),"",AB318*_xlfn.XLOOKUP(Q318,DATA!$B$24:$B$25,DATA!$C$24:$C$25,"error",0,1)/1000)</f>
        <v>0</v>
      </c>
      <c r="AL318" s="47">
        <f t="shared" si="262"/>
        <v>9.6021514267764516</v>
      </c>
      <c r="AM318" s="47">
        <f t="shared" si="263"/>
        <v>7.1313091997257914</v>
      </c>
      <c r="AN318" s="47">
        <f t="shared" si="223"/>
        <v>1.6961245623972012</v>
      </c>
      <c r="AO318" s="47">
        <f t="shared" si="224"/>
        <v>0.6079783152681093</v>
      </c>
      <c r="AP318" s="47">
        <f t="shared" si="225"/>
        <v>0.22850326004497509</v>
      </c>
      <c r="AQ318" s="47">
        <f t="shared" si="226"/>
        <v>0.13680453987450625</v>
      </c>
      <c r="AR318" s="47">
        <f t="shared" si="227"/>
        <v>0</v>
      </c>
      <c r="AS318" s="47">
        <f t="shared" si="228"/>
        <v>0.97328611518759067</v>
      </c>
      <c r="AT318" s="47">
        <f t="shared" si="264"/>
        <v>0.72283844720961055</v>
      </c>
      <c r="AU318" s="47">
        <f t="shared" si="230"/>
        <v>9.224617128655023E-2</v>
      </c>
      <c r="AV318" s="47">
        <f t="shared" si="231"/>
        <v>3.3065774207918397E-2</v>
      </c>
      <c r="AW318" s="47">
        <f t="shared" si="232"/>
        <v>1.2427478106827681E-2</v>
      </c>
      <c r="AX318" s="47">
        <f t="shared" si="233"/>
        <v>7.4403114593219908E-3</v>
      </c>
      <c r="AY318" s="47">
        <f t="shared" si="234"/>
        <v>0</v>
      </c>
      <c r="AZ318" s="47">
        <f t="shared" si="235"/>
        <v>5.2933563774068063E-2</v>
      </c>
      <c r="BA318" s="47">
        <f t="shared" si="265"/>
        <v>3.9312607512482167E-2</v>
      </c>
      <c r="BB318" s="23">
        <f>IF(V318&gt;0,J318*DATA!$C$4,0)</f>
        <v>76130.600000000006</v>
      </c>
      <c r="BC318" s="23">
        <f>IF(X318&gt;0,N318*_xlfn.XLOOKUP(Burgas!O318,DATA!$B$5:$B$6,DATA!$C$5:$C$6,"error",0,1),0)</f>
        <v>12771.36</v>
      </c>
      <c r="BD318" s="23">
        <f>IF(Z318&gt;0,(L318-M318)*DATA!$C$7,"0,00 ")</f>
        <v>28546.5</v>
      </c>
      <c r="BE318" s="23">
        <f>IF(G318="basement",D318*DATA!$C$8,IF(G318="ground",0,"error"))</f>
        <v>0</v>
      </c>
      <c r="BF318" s="23">
        <f t="shared" si="266"/>
        <v>117448.46</v>
      </c>
      <c r="BG318" s="23">
        <v>1.48</v>
      </c>
      <c r="BH318" s="23">
        <v>2.2374013865646667</v>
      </c>
      <c r="BI318" s="23">
        <f t="shared" si="267"/>
        <v>0.56999999999999995</v>
      </c>
      <c r="BJ318" s="23">
        <v>2.33</v>
      </c>
      <c r="BK318" s="23">
        <f t="shared" si="268"/>
        <v>0.21630769230769231</v>
      </c>
      <c r="BL318" s="23">
        <f t="shared" si="269"/>
        <v>0.23928112965340181</v>
      </c>
      <c r="BM318" s="5">
        <v>1.1000000000000001</v>
      </c>
      <c r="BN318" s="5">
        <f t="shared" si="270"/>
        <v>0.56999999999999995</v>
      </c>
      <c r="BO318" s="50"/>
      <c r="BP318" s="48">
        <f t="shared" si="271"/>
        <v>5638.1500000000005</v>
      </c>
      <c r="BQ318" s="51">
        <f t="shared" si="272"/>
        <v>7</v>
      </c>
      <c r="BR318" s="47">
        <f t="shared" si="273"/>
        <v>1804.2080000000003</v>
      </c>
      <c r="BS318" s="46">
        <f t="shared" si="274"/>
        <v>22.25</v>
      </c>
      <c r="BT318" s="46">
        <f t="shared" si="275"/>
        <v>4510.5200000000004</v>
      </c>
      <c r="BU318" s="46">
        <f t="shared" si="208"/>
        <v>108.38924705000001</v>
      </c>
      <c r="BV318" s="46">
        <f t="shared" si="209"/>
        <v>69.536963865384635</v>
      </c>
      <c r="BW318" s="46">
        <f t="shared" si="210"/>
        <v>93.786960841880614</v>
      </c>
      <c r="BX318" s="46">
        <f t="shared" si="211"/>
        <v>99.646881425000032</v>
      </c>
      <c r="BY318" s="46">
        <f t="shared" si="212"/>
        <v>108.38924705000001</v>
      </c>
      <c r="BZ318" s="46">
        <f t="shared" si="276"/>
        <v>124907.76830042002</v>
      </c>
      <c r="CA318" s="46">
        <f t="shared" si="277"/>
        <v>80134.397158469263</v>
      </c>
      <c r="CB318" s="46">
        <f t="shared" si="278"/>
        <v>108080.09367418323</v>
      </c>
      <c r="CC318" s="46">
        <f t="shared" si="279"/>
        <v>114833.06615417004</v>
      </c>
      <c r="CD318" s="46">
        <f t="shared" si="280"/>
        <v>124907.76830042002</v>
      </c>
    </row>
    <row r="319" spans="1:82" ht="15" customHeight="1" x14ac:dyDescent="0.35">
      <c r="A319" s="39">
        <v>316</v>
      </c>
      <c r="B319" s="40" t="s">
        <v>125</v>
      </c>
      <c r="C319" s="40" t="s">
        <v>441</v>
      </c>
      <c r="D319" s="41">
        <v>237.4</v>
      </c>
      <c r="E319" s="41">
        <f t="shared" si="247"/>
        <v>1139.52</v>
      </c>
      <c r="F319" s="41">
        <v>62</v>
      </c>
      <c r="G319" s="42" t="s">
        <v>118</v>
      </c>
      <c r="H319" s="43">
        <v>6</v>
      </c>
      <c r="I319" s="44">
        <v>20.5</v>
      </c>
      <c r="J319" s="41">
        <f t="shared" si="248"/>
        <v>1016.8</v>
      </c>
      <c r="K319" s="42" t="s">
        <v>121</v>
      </c>
      <c r="L319" s="44">
        <v>254.2</v>
      </c>
      <c r="M319" s="44">
        <v>254.2</v>
      </c>
      <c r="N319" s="41">
        <v>249.27</v>
      </c>
      <c r="O319" s="45" t="s">
        <v>69</v>
      </c>
      <c r="P319" s="45" t="s">
        <v>121</v>
      </c>
      <c r="Q319" s="45" t="s">
        <v>122</v>
      </c>
      <c r="R319" s="45" t="s">
        <v>864</v>
      </c>
      <c r="S319" s="46">
        <f t="shared" si="249"/>
        <v>47286.691428620012</v>
      </c>
      <c r="T319" s="46">
        <f t="shared" si="250"/>
        <v>41.497026316887826</v>
      </c>
      <c r="U319" s="47">
        <f t="shared" si="251"/>
        <v>47286.691428620012</v>
      </c>
      <c r="V319" s="47">
        <f t="shared" si="252"/>
        <v>0</v>
      </c>
      <c r="W319" s="47">
        <f t="shared" si="253"/>
        <v>46536.769019029598</v>
      </c>
      <c r="X319" s="47">
        <f t="shared" si="254"/>
        <v>749.92240959041374</v>
      </c>
      <c r="Y319" s="48">
        <f t="shared" si="255"/>
        <v>47286.691428620012</v>
      </c>
      <c r="Z319" s="47">
        <f t="shared" si="256"/>
        <v>0</v>
      </c>
      <c r="AA319" s="48">
        <f t="shared" si="257"/>
        <v>47286.691428620012</v>
      </c>
      <c r="AB319" s="47">
        <f t="shared" si="258"/>
        <v>0</v>
      </c>
      <c r="AC319" s="47">
        <f t="shared" si="259"/>
        <v>749.92240959041374</v>
      </c>
      <c r="AD319" s="47">
        <f t="shared" si="260"/>
        <v>46536.769019029598</v>
      </c>
      <c r="AE319" s="47">
        <f t="shared" si="283"/>
        <v>40.838922545483712</v>
      </c>
      <c r="AF319" s="49">
        <f t="shared" si="261"/>
        <v>1.5859058583585495E-2</v>
      </c>
      <c r="AG319" s="47">
        <f>IF(ISBLANK($D319),"",S319*_xlfn.XLOOKUP(Q319,DATA!$B$24:$B$25,DATA!$C$24:$C$25,"error",0,1)/1000)</f>
        <v>6.3348340935470322</v>
      </c>
      <c r="AH319" s="47">
        <f>IF(ISBLANK($D319),"",V319*_xlfn.XLOOKUP(Q319,DATA!$B$24:$B$25,DATA!$C$24:$C$25,"error",0,1)/1000)</f>
        <v>0</v>
      </c>
      <c r="AI319" s="47">
        <f>IF(ISBLANK($D319),"",X319*_xlfn.XLOOKUP(Q319,DATA!$B$24:$B$25,DATA!$C$24:$C$25,"error",0,1)/1000)</f>
        <v>0.10046450500685696</v>
      </c>
      <c r="AJ319" s="47">
        <f>IF(ISBLANK($D319),"",Z319*_xlfn.XLOOKUP(Q319,DATA!$B$24:$B$25,DATA!$C$24:$C$25,"error",0,1)/1000)</f>
        <v>0</v>
      </c>
      <c r="AK319" s="47">
        <f>IF(ISBLANK($D319),"",AB319*_xlfn.XLOOKUP(Q319,DATA!$B$24:$B$25,DATA!$C$24:$C$25,"error",0,1)/1000)</f>
        <v>0</v>
      </c>
      <c r="AL319" s="47">
        <f t="shared" si="262"/>
        <v>0.10046450500685696</v>
      </c>
      <c r="AM319" s="47">
        <f t="shared" si="263"/>
        <v>6.2343695885401749</v>
      </c>
      <c r="AN319" s="47">
        <f t="shared" si="223"/>
        <v>0.64210673121368955</v>
      </c>
      <c r="AO319" s="47">
        <f t="shared" si="224"/>
        <v>0</v>
      </c>
      <c r="AP319" s="47">
        <f t="shared" si="225"/>
        <v>1.0183208267232471E-2</v>
      </c>
      <c r="AQ319" s="47">
        <f t="shared" si="226"/>
        <v>0</v>
      </c>
      <c r="AR319" s="47">
        <f t="shared" si="227"/>
        <v>0</v>
      </c>
      <c r="AS319" s="47">
        <f t="shared" si="228"/>
        <v>1.0183208267232471E-2</v>
      </c>
      <c r="AT319" s="47">
        <f t="shared" si="264"/>
        <v>0.63192352294645704</v>
      </c>
      <c r="AU319" s="47">
        <f t="shared" si="230"/>
        <v>3.492189714419916E-2</v>
      </c>
      <c r="AV319" s="47">
        <f t="shared" si="231"/>
        <v>0</v>
      </c>
      <c r="AW319" s="47">
        <f t="shared" si="232"/>
        <v>5.5382841265980067E-4</v>
      </c>
      <c r="AX319" s="47">
        <f t="shared" si="233"/>
        <v>0</v>
      </c>
      <c r="AY319" s="47">
        <f t="shared" si="234"/>
        <v>0</v>
      </c>
      <c r="AZ319" s="47">
        <f t="shared" si="235"/>
        <v>5.5382841265980067E-4</v>
      </c>
      <c r="BA319" s="47">
        <f t="shared" si="265"/>
        <v>3.4368068731539358E-2</v>
      </c>
      <c r="BB319" s="23">
        <f>IF(V319&gt;0,J319*DATA!$C$4,0)</f>
        <v>0</v>
      </c>
      <c r="BC319" s="23">
        <f>IF(X319&gt;0,N319*_xlfn.XLOOKUP(Burgas!O319,DATA!$B$5:$B$6,DATA!$C$5:$C$6,"error",0,1),0)</f>
        <v>11964.960000000001</v>
      </c>
      <c r="BD319" s="23" t="str">
        <f>IF(Z319&gt;0,(L319-M319)*DATA!$C$7,"0,00 ")</f>
        <v xml:space="preserve">0,00 </v>
      </c>
      <c r="BE319" s="23">
        <f>IF(G319="basement",D319*DATA!$C$8,IF(G319="ground",0,"error"))</f>
        <v>0</v>
      </c>
      <c r="BF319" s="23">
        <f t="shared" si="266"/>
        <v>11964.960000000001</v>
      </c>
      <c r="BG319" s="23">
        <v>0.25</v>
      </c>
      <c r="BH319" s="23">
        <v>1.1000000000000001</v>
      </c>
      <c r="BI319" s="23">
        <f t="shared" si="267"/>
        <v>0.56999999999999995</v>
      </c>
      <c r="BJ319" s="23">
        <v>0.22</v>
      </c>
      <c r="BK319" s="23">
        <f t="shared" si="268"/>
        <v>0.25</v>
      </c>
      <c r="BL319" s="23">
        <f t="shared" si="269"/>
        <v>0.12054794520547943</v>
      </c>
      <c r="BM319" s="5">
        <v>1.1000000000000001</v>
      </c>
      <c r="BN319" s="5">
        <f t="shared" si="270"/>
        <v>0.56999999999999995</v>
      </c>
      <c r="BO319" s="50"/>
      <c r="BP319" s="48">
        <f t="shared" si="271"/>
        <v>4866.7</v>
      </c>
      <c r="BQ319" s="51">
        <f t="shared" si="272"/>
        <v>6</v>
      </c>
      <c r="BR319" s="47">
        <f t="shared" si="273"/>
        <v>1557.3440000000001</v>
      </c>
      <c r="BS319" s="46">
        <f t="shared" si="274"/>
        <v>20.5</v>
      </c>
      <c r="BT319" s="46">
        <f t="shared" si="275"/>
        <v>3893.36</v>
      </c>
      <c r="BU319" s="46">
        <f t="shared" si="208"/>
        <v>41.033227550000007</v>
      </c>
      <c r="BV319" s="46">
        <f t="shared" si="209"/>
        <v>41.033227550000007</v>
      </c>
      <c r="BW319" s="46">
        <f t="shared" si="210"/>
        <v>40.382479190410962</v>
      </c>
      <c r="BX319" s="46">
        <f t="shared" si="211"/>
        <v>41.033227550000007</v>
      </c>
      <c r="BY319" s="46">
        <f t="shared" si="212"/>
        <v>41.033227550000007</v>
      </c>
      <c r="BZ319" s="46">
        <f t="shared" si="276"/>
        <v>47286.691428620012</v>
      </c>
      <c r="CA319" s="46">
        <f t="shared" si="277"/>
        <v>47286.691428620012</v>
      </c>
      <c r="CB319" s="46">
        <f t="shared" si="278"/>
        <v>46536.769019029598</v>
      </c>
      <c r="CC319" s="46">
        <f t="shared" si="279"/>
        <v>47286.691428620012</v>
      </c>
      <c r="CD319" s="46">
        <f t="shared" si="280"/>
        <v>47286.691428620012</v>
      </c>
    </row>
    <row r="320" spans="1:82" ht="15" customHeight="1" x14ac:dyDescent="0.35">
      <c r="A320" s="39">
        <v>317</v>
      </c>
      <c r="B320" s="40" t="s">
        <v>125</v>
      </c>
      <c r="C320" s="40" t="s">
        <v>442</v>
      </c>
      <c r="D320" s="41">
        <v>233.2</v>
      </c>
      <c r="E320" s="41">
        <f t="shared" si="247"/>
        <v>1119.3600000000001</v>
      </c>
      <c r="F320" s="41">
        <v>63</v>
      </c>
      <c r="G320" s="42" t="s">
        <v>118</v>
      </c>
      <c r="H320" s="43">
        <v>6</v>
      </c>
      <c r="I320" s="44">
        <v>20.5</v>
      </c>
      <c r="J320" s="41">
        <f t="shared" si="248"/>
        <v>1033.2</v>
      </c>
      <c r="K320" s="42" t="s">
        <v>120</v>
      </c>
      <c r="L320" s="44">
        <v>258.3</v>
      </c>
      <c r="M320" s="44">
        <v>219.6</v>
      </c>
      <c r="N320" s="41">
        <v>244.85999999999999</v>
      </c>
      <c r="O320" s="45" t="s">
        <v>69</v>
      </c>
      <c r="P320" s="45" t="s">
        <v>120</v>
      </c>
      <c r="Q320" s="45" t="s">
        <v>122</v>
      </c>
      <c r="R320" s="45" t="s">
        <v>864</v>
      </c>
      <c r="S320" s="46">
        <f t="shared" si="249"/>
        <v>103117.45830596001</v>
      </c>
      <c r="T320" s="46">
        <f t="shared" si="250"/>
        <v>92.121800230453118</v>
      </c>
      <c r="U320" s="47">
        <f t="shared" si="251"/>
        <v>63620.986990206155</v>
      </c>
      <c r="V320" s="47">
        <f t="shared" si="252"/>
        <v>39496.471315753857</v>
      </c>
      <c r="W320" s="47">
        <f t="shared" si="253"/>
        <v>87631.216305808412</v>
      </c>
      <c r="X320" s="47">
        <f t="shared" si="254"/>
        <v>15486.2420001516</v>
      </c>
      <c r="Y320" s="48">
        <f t="shared" si="255"/>
        <v>101068.74319346</v>
      </c>
      <c r="Z320" s="47">
        <f t="shared" si="256"/>
        <v>2048.7151125000091</v>
      </c>
      <c r="AA320" s="48">
        <f t="shared" si="257"/>
        <v>103117.45830596001</v>
      </c>
      <c r="AB320" s="47">
        <f t="shared" si="258"/>
        <v>0</v>
      </c>
      <c r="AC320" s="47">
        <f t="shared" si="259"/>
        <v>57031.428428405467</v>
      </c>
      <c r="AD320" s="47">
        <f t="shared" si="260"/>
        <v>46086.029877554545</v>
      </c>
      <c r="AE320" s="47">
        <f t="shared" si="283"/>
        <v>41.171767686494547</v>
      </c>
      <c r="AF320" s="49">
        <f t="shared" si="261"/>
        <v>0.55307248030869227</v>
      </c>
      <c r="AG320" s="47">
        <f>IF(ISBLANK($D320),"",S320*_xlfn.XLOOKUP(Q320,DATA!$B$24:$B$25,DATA!$C$24:$C$25,"error",0,1)/1000)</f>
        <v>13.814288350086279</v>
      </c>
      <c r="AH320" s="47">
        <f>IF(ISBLANK($D320),"",V320*_xlfn.XLOOKUP(Q320,DATA!$B$24:$B$25,DATA!$C$24:$C$25,"error",0,1)/1000)</f>
        <v>5.2912053160565513</v>
      </c>
      <c r="AI320" s="47">
        <f>IF(ISBLANK($D320),"",X320*_xlfn.XLOOKUP(Q320,DATA!$B$24:$B$25,DATA!$C$24:$C$25,"error",0,1)/1000)</f>
        <v>2.0746381453134228</v>
      </c>
      <c r="AJ320" s="47">
        <f>IF(ISBLANK($D320),"",Z320*_xlfn.XLOOKUP(Q320,DATA!$B$24:$B$25,DATA!$C$24:$C$25,"error",0,1)/1000)</f>
        <v>0.27445926011171667</v>
      </c>
      <c r="AK320" s="47">
        <f>IF(ISBLANK($D320),"",AB320*_xlfn.XLOOKUP(Q320,DATA!$B$24:$B$25,DATA!$C$24:$C$25,"error",0,1)/1000)</f>
        <v>0</v>
      </c>
      <c r="AL320" s="47">
        <f t="shared" si="262"/>
        <v>7.6403027214816905</v>
      </c>
      <c r="AM320" s="47">
        <f t="shared" si="263"/>
        <v>6.1739856286045889</v>
      </c>
      <c r="AN320" s="47">
        <f t="shared" si="223"/>
        <v>1.4002335981541987</v>
      </c>
      <c r="AO320" s="47">
        <f t="shared" si="224"/>
        <v>0.53632320902207131</v>
      </c>
      <c r="AP320" s="47">
        <f t="shared" si="225"/>
        <v>0.2102879251874038</v>
      </c>
      <c r="AQ320" s="47">
        <f t="shared" si="226"/>
        <v>2.7819534933232221E-2</v>
      </c>
      <c r="AR320" s="47">
        <f t="shared" si="227"/>
        <v>0</v>
      </c>
      <c r="AS320" s="47">
        <f t="shared" si="228"/>
        <v>0.77443066914270731</v>
      </c>
      <c r="AT320" s="47">
        <f t="shared" si="264"/>
        <v>0.62580292901149137</v>
      </c>
      <c r="AU320" s="47">
        <f t="shared" si="230"/>
        <v>7.6153716065498728E-2</v>
      </c>
      <c r="AV320" s="47">
        <f t="shared" si="231"/>
        <v>2.9168708301988748E-2</v>
      </c>
      <c r="AW320" s="47">
        <f t="shared" si="232"/>
        <v>1.1436810949140534E-2</v>
      </c>
      <c r="AX320" s="47">
        <f t="shared" si="233"/>
        <v>1.5130053779400074E-3</v>
      </c>
      <c r="AY320" s="47">
        <f t="shared" si="234"/>
        <v>0</v>
      </c>
      <c r="AZ320" s="47">
        <f t="shared" si="235"/>
        <v>4.2118524629069294E-2</v>
      </c>
      <c r="BA320" s="47">
        <f t="shared" si="265"/>
        <v>3.4035191436429434E-2</v>
      </c>
      <c r="BB320" s="23">
        <f>IF(V320&gt;0,J320*DATA!$C$4,0)</f>
        <v>67158</v>
      </c>
      <c r="BC320" s="23">
        <f>IF(X320&gt;0,N320*_xlfn.XLOOKUP(Burgas!O320,DATA!$B$5:$B$6,DATA!$C$5:$C$6,"error",0,1),0)</f>
        <v>11753.279999999999</v>
      </c>
      <c r="BD320" s="23">
        <f>IF(Z320&gt;0,(L320-M320)*DATA!$C$7,"0,00 ")</f>
        <v>5805.0000000000027</v>
      </c>
      <c r="BE320" s="23">
        <f>IF(G320="basement",D320*DATA!$C$8,IF(G320="ground",0,"error"))</f>
        <v>0</v>
      </c>
      <c r="BF320" s="23">
        <f t="shared" si="266"/>
        <v>84716.28</v>
      </c>
      <c r="BG320" s="23">
        <v>1.48</v>
      </c>
      <c r="BH320" s="23">
        <v>1.3621951219512198</v>
      </c>
      <c r="BI320" s="23">
        <f t="shared" si="267"/>
        <v>0.56999999999999995</v>
      </c>
      <c r="BJ320" s="23">
        <v>2.33</v>
      </c>
      <c r="BK320" s="23">
        <f t="shared" si="268"/>
        <v>0.21630769230769231</v>
      </c>
      <c r="BL320" s="23">
        <f t="shared" si="269"/>
        <v>0.23928112965340181</v>
      </c>
      <c r="BM320" s="5">
        <v>1.1000000000000001</v>
      </c>
      <c r="BN320" s="5">
        <f t="shared" si="270"/>
        <v>0.56999999999999995</v>
      </c>
      <c r="BO320" s="50"/>
      <c r="BP320" s="48">
        <f t="shared" si="271"/>
        <v>4780.5999999999995</v>
      </c>
      <c r="BQ320" s="51">
        <f t="shared" si="272"/>
        <v>6</v>
      </c>
      <c r="BR320" s="47">
        <f t="shared" si="273"/>
        <v>1529.7919999999999</v>
      </c>
      <c r="BS320" s="46">
        <f t="shared" si="274"/>
        <v>20.5</v>
      </c>
      <c r="BT320" s="46">
        <f t="shared" si="275"/>
        <v>3824.4799999999996</v>
      </c>
      <c r="BU320" s="46">
        <f t="shared" si="208"/>
        <v>89.480612899999997</v>
      </c>
      <c r="BV320" s="46">
        <f t="shared" si="209"/>
        <v>55.207381976923074</v>
      </c>
      <c r="BW320" s="46">
        <f t="shared" si="210"/>
        <v>76.042360556931968</v>
      </c>
      <c r="BX320" s="46">
        <f t="shared" si="211"/>
        <v>87.702831649999993</v>
      </c>
      <c r="BY320" s="46">
        <f t="shared" si="212"/>
        <v>89.480612899999997</v>
      </c>
      <c r="BZ320" s="46">
        <f t="shared" si="276"/>
        <v>103117.45830596001</v>
      </c>
      <c r="CA320" s="46">
        <f t="shared" si="277"/>
        <v>63620.986990206155</v>
      </c>
      <c r="CB320" s="46">
        <f t="shared" si="278"/>
        <v>87631.216305808412</v>
      </c>
      <c r="CC320" s="46">
        <f t="shared" si="279"/>
        <v>101068.74319346</v>
      </c>
      <c r="CD320" s="46">
        <f t="shared" si="280"/>
        <v>103117.45830596001</v>
      </c>
    </row>
    <row r="321" spans="1:82" ht="15" customHeight="1" x14ac:dyDescent="0.35">
      <c r="A321" s="39">
        <v>318</v>
      </c>
      <c r="B321" s="40" t="s">
        <v>125</v>
      </c>
      <c r="C321" s="40" t="s">
        <v>443</v>
      </c>
      <c r="D321" s="41">
        <v>82.5</v>
      </c>
      <c r="E321" s="41">
        <f t="shared" si="247"/>
        <v>396</v>
      </c>
      <c r="F321" s="41">
        <v>41</v>
      </c>
      <c r="G321" s="42" t="s">
        <v>118</v>
      </c>
      <c r="H321" s="43">
        <v>6</v>
      </c>
      <c r="I321" s="44">
        <v>20.5</v>
      </c>
      <c r="J321" s="41">
        <f t="shared" si="248"/>
        <v>672.4</v>
      </c>
      <c r="K321" s="42" t="s">
        <v>120</v>
      </c>
      <c r="L321" s="44">
        <v>168.1</v>
      </c>
      <c r="M321" s="44">
        <v>33.619999999999997</v>
      </c>
      <c r="N321" s="41">
        <v>86.625</v>
      </c>
      <c r="O321" s="45" t="s">
        <v>69</v>
      </c>
      <c r="P321" s="45" t="s">
        <v>120</v>
      </c>
      <c r="Q321" s="45" t="s">
        <v>122</v>
      </c>
      <c r="R321" s="45" t="s">
        <v>864</v>
      </c>
      <c r="S321" s="46">
        <f t="shared" si="249"/>
        <v>59166.809260125003</v>
      </c>
      <c r="T321" s="46">
        <f t="shared" si="250"/>
        <v>149.41113449526515</v>
      </c>
      <c r="U321" s="47">
        <f t="shared" si="251"/>
        <v>33462.756499078852</v>
      </c>
      <c r="V321" s="47">
        <f t="shared" si="252"/>
        <v>25704.05276104615</v>
      </c>
      <c r="W321" s="47">
        <f t="shared" si="253"/>
        <v>53688.185911014771</v>
      </c>
      <c r="X321" s="47">
        <f t="shared" si="254"/>
        <v>5478.6233491102321</v>
      </c>
      <c r="Y321" s="48">
        <f t="shared" si="255"/>
        <v>52047.656590125</v>
      </c>
      <c r="Z321" s="47">
        <f t="shared" si="256"/>
        <v>7119.1526700000031</v>
      </c>
      <c r="AA321" s="48">
        <f t="shared" si="257"/>
        <v>59166.809260125003</v>
      </c>
      <c r="AB321" s="47">
        <f t="shared" si="258"/>
        <v>0</v>
      </c>
      <c r="AC321" s="47">
        <f t="shared" si="259"/>
        <v>38301.828780156386</v>
      </c>
      <c r="AD321" s="47">
        <f t="shared" si="260"/>
        <v>20864.980479968617</v>
      </c>
      <c r="AE321" s="47">
        <f t="shared" si="283"/>
        <v>52.689344646385393</v>
      </c>
      <c r="AF321" s="49">
        <f t="shared" si="261"/>
        <v>0.64735329248132356</v>
      </c>
      <c r="AG321" s="47">
        <f>IF(ISBLANK($D321),"",S321*_xlfn.XLOOKUP(Q321,DATA!$B$24:$B$25,DATA!$C$24:$C$25,"error",0,1)/1000)</f>
        <v>7.9263722875011986</v>
      </c>
      <c r="AH321" s="47">
        <f>IF(ISBLANK($D321),"",V321*_xlfn.XLOOKUP(Q321,DATA!$B$24:$B$25,DATA!$C$24:$C$25,"error",0,1)/1000)</f>
        <v>3.4434828247352143</v>
      </c>
      <c r="AI321" s="47">
        <f>IF(ISBLANK($D321),"",X321*_xlfn.XLOOKUP(Q321,DATA!$B$24:$B$25,DATA!$C$24:$C$25,"error",0,1)/1000)</f>
        <v>0.73395217404955937</v>
      </c>
      <c r="AJ321" s="47">
        <f>IF(ISBLANK($D321),"",Z321*_xlfn.XLOOKUP(Q321,DATA!$B$24:$B$25,DATA!$C$24:$C$25,"error",0,1)/1000)</f>
        <v>0.95372819896184768</v>
      </c>
      <c r="AK321" s="47">
        <f>IF(ISBLANK($D321),"",AB321*_xlfn.XLOOKUP(Q321,DATA!$B$24:$B$25,DATA!$C$24:$C$25,"error",0,1)/1000)</f>
        <v>0</v>
      </c>
      <c r="AL321" s="47">
        <f t="shared" si="262"/>
        <v>5.1311631977466217</v>
      </c>
      <c r="AM321" s="47">
        <f t="shared" si="263"/>
        <v>2.7952090897545769</v>
      </c>
      <c r="AN321" s="47">
        <f t="shared" si="223"/>
        <v>0.80342703924869296</v>
      </c>
      <c r="AO321" s="47">
        <f t="shared" si="224"/>
        <v>0.34903573920483993</v>
      </c>
      <c r="AP321" s="47">
        <f t="shared" si="225"/>
        <v>7.4394313155921099E-2</v>
      </c>
      <c r="AQ321" s="47">
        <f t="shared" si="226"/>
        <v>9.6671086765401912E-2</v>
      </c>
      <c r="AR321" s="47">
        <f t="shared" si="227"/>
        <v>0</v>
      </c>
      <c r="AS321" s="47">
        <f t="shared" si="228"/>
        <v>0.52010113912616296</v>
      </c>
      <c r="AT321" s="47">
        <f t="shared" si="264"/>
        <v>0.28332590012253001</v>
      </c>
      <c r="AU321" s="47">
        <f t="shared" si="230"/>
        <v>4.3695533878734621E-2</v>
      </c>
      <c r="AV321" s="47">
        <f t="shared" si="231"/>
        <v>1.8982810164786319E-2</v>
      </c>
      <c r="AW321" s="47">
        <f t="shared" si="232"/>
        <v>4.0460416093657525E-3</v>
      </c>
      <c r="AX321" s="47">
        <f t="shared" si="233"/>
        <v>5.2575959489760049E-3</v>
      </c>
      <c r="AY321" s="47">
        <f t="shared" si="234"/>
        <v>0</v>
      </c>
      <c r="AZ321" s="47">
        <f t="shared" si="235"/>
        <v>2.8286447723128078E-2</v>
      </c>
      <c r="BA321" s="47">
        <f t="shared" si="265"/>
        <v>1.5409086155606544E-2</v>
      </c>
      <c r="BB321" s="23">
        <f>IF(V321&gt;0,J321*DATA!$C$4,0)</f>
        <v>43706</v>
      </c>
      <c r="BC321" s="23">
        <f>IF(X321&gt;0,N321*_xlfn.XLOOKUP(Burgas!O321,DATA!$B$5:$B$6,DATA!$C$5:$C$6,"error",0,1),0)</f>
        <v>4158</v>
      </c>
      <c r="BD321" s="23">
        <f>IF(Z321&gt;0,(L321-M321)*DATA!$C$7,"0,00 ")</f>
        <v>20172</v>
      </c>
      <c r="BE321" s="23">
        <f>IF(G321="basement",D321*DATA!$C$8,IF(G321="ground",0,"error"))</f>
        <v>0</v>
      </c>
      <c r="BF321" s="23">
        <f t="shared" si="266"/>
        <v>68036</v>
      </c>
      <c r="BG321" s="23">
        <v>1.48</v>
      </c>
      <c r="BH321" s="23">
        <v>2.5</v>
      </c>
      <c r="BI321" s="23">
        <f t="shared" si="267"/>
        <v>0.56999999999999995</v>
      </c>
      <c r="BJ321" s="23">
        <v>2.33</v>
      </c>
      <c r="BK321" s="23">
        <f t="shared" si="268"/>
        <v>0.21630769230769231</v>
      </c>
      <c r="BL321" s="23">
        <f t="shared" si="269"/>
        <v>0.23928112965340181</v>
      </c>
      <c r="BM321" s="5">
        <v>1.1000000000000001</v>
      </c>
      <c r="BN321" s="5">
        <f t="shared" si="270"/>
        <v>0.56999999999999995</v>
      </c>
      <c r="BO321" s="50"/>
      <c r="BP321" s="48">
        <f t="shared" si="271"/>
        <v>1691.25</v>
      </c>
      <c r="BQ321" s="51">
        <f t="shared" si="272"/>
        <v>6</v>
      </c>
      <c r="BR321" s="47">
        <f t="shared" si="273"/>
        <v>541.20000000000005</v>
      </c>
      <c r="BS321" s="46">
        <f t="shared" si="274"/>
        <v>20.5</v>
      </c>
      <c r="BT321" s="46">
        <f t="shared" si="275"/>
        <v>1353</v>
      </c>
      <c r="BU321" s="46">
        <f t="shared" si="208"/>
        <v>51.342250312499999</v>
      </c>
      <c r="BV321" s="46">
        <f t="shared" si="209"/>
        <v>29.037449235576926</v>
      </c>
      <c r="BW321" s="46">
        <f t="shared" si="210"/>
        <v>46.588151606225935</v>
      </c>
      <c r="BX321" s="46">
        <f t="shared" si="211"/>
        <v>45.164575312499998</v>
      </c>
      <c r="BY321" s="46">
        <f t="shared" si="212"/>
        <v>51.342250312499999</v>
      </c>
      <c r="BZ321" s="46">
        <f t="shared" si="276"/>
        <v>59166.809260125003</v>
      </c>
      <c r="CA321" s="46">
        <f t="shared" si="277"/>
        <v>33462.756499078852</v>
      </c>
      <c r="CB321" s="46">
        <f t="shared" si="278"/>
        <v>53688.185911014771</v>
      </c>
      <c r="CC321" s="46">
        <f t="shared" si="279"/>
        <v>52047.656590125</v>
      </c>
      <c r="CD321" s="46">
        <f t="shared" si="280"/>
        <v>59166.809260125003</v>
      </c>
    </row>
    <row r="322" spans="1:82" ht="15" customHeight="1" x14ac:dyDescent="0.35">
      <c r="A322" s="39">
        <v>319</v>
      </c>
      <c r="B322" s="40" t="s">
        <v>125</v>
      </c>
      <c r="C322" s="40" t="s">
        <v>444</v>
      </c>
      <c r="D322" s="41">
        <v>286.8</v>
      </c>
      <c r="E322" s="41">
        <f t="shared" si="247"/>
        <v>1376.64</v>
      </c>
      <c r="F322" s="41">
        <v>72</v>
      </c>
      <c r="G322" s="42" t="s">
        <v>118</v>
      </c>
      <c r="H322" s="43">
        <v>6</v>
      </c>
      <c r="I322" s="44">
        <v>20.5</v>
      </c>
      <c r="J322" s="41">
        <f t="shared" si="248"/>
        <v>1180.8</v>
      </c>
      <c r="K322" s="42" t="s">
        <v>120</v>
      </c>
      <c r="L322" s="44">
        <v>295.2</v>
      </c>
      <c r="M322" s="44">
        <v>103.46</v>
      </c>
      <c r="N322" s="41">
        <v>301.14000000000004</v>
      </c>
      <c r="O322" s="45" t="s">
        <v>69</v>
      </c>
      <c r="P322" s="45" t="s">
        <v>120</v>
      </c>
      <c r="Q322" s="45" t="s">
        <v>122</v>
      </c>
      <c r="R322" s="45" t="s">
        <v>864</v>
      </c>
      <c r="S322" s="46">
        <f t="shared" si="249"/>
        <v>129677.84582004001</v>
      </c>
      <c r="T322" s="46">
        <f t="shared" si="250"/>
        <v>94.198807110094137</v>
      </c>
      <c r="U322" s="47">
        <f t="shared" si="251"/>
        <v>84539.021459178461</v>
      </c>
      <c r="V322" s="47">
        <f t="shared" si="252"/>
        <v>45138.824360861545</v>
      </c>
      <c r="W322" s="47">
        <f t="shared" si="253"/>
        <v>110632.15883186042</v>
      </c>
      <c r="X322" s="47">
        <f t="shared" si="254"/>
        <v>19045.686988179586</v>
      </c>
      <c r="Y322" s="48">
        <f t="shared" si="255"/>
        <v>119527.44179754001</v>
      </c>
      <c r="Z322" s="47">
        <f t="shared" si="256"/>
        <v>10150.404022499992</v>
      </c>
      <c r="AA322" s="48">
        <f t="shared" si="257"/>
        <v>129677.84582004001</v>
      </c>
      <c r="AB322" s="47">
        <f t="shared" si="258"/>
        <v>0</v>
      </c>
      <c r="AC322" s="47">
        <f t="shared" si="259"/>
        <v>74334.915371541123</v>
      </c>
      <c r="AD322" s="47">
        <f t="shared" si="260"/>
        <v>55342.930448498882</v>
      </c>
      <c r="AE322" s="47">
        <f t="shared" si="283"/>
        <v>40.201454591250346</v>
      </c>
      <c r="AF322" s="49">
        <f t="shared" si="261"/>
        <v>0.57322756174326917</v>
      </c>
      <c r="AG322" s="47">
        <f>IF(ISBLANK($D322),"",S322*_xlfn.XLOOKUP(Q322,DATA!$B$24:$B$25,DATA!$C$24:$C$25,"error",0,1)/1000)</f>
        <v>17.372491372515949</v>
      </c>
      <c r="AH322" s="47">
        <f>IF(ISBLANK($D322),"",V322*_xlfn.XLOOKUP(Q322,DATA!$B$24:$B$25,DATA!$C$24:$C$25,"error",0,1)/1000)</f>
        <v>6.0470917897789151</v>
      </c>
      <c r="AI322" s="47">
        <f>IF(ISBLANK($D322),"",X322*_xlfn.XLOOKUP(Q322,DATA!$B$24:$B$25,DATA!$C$24:$C$25,"error",0,1)/1000)</f>
        <v>2.5514846486959248</v>
      </c>
      <c r="AJ322" s="47">
        <f>IF(ISBLANK($D322),"",Z322*_xlfn.XLOOKUP(Q322,DATA!$B$24:$B$25,DATA!$C$24:$C$25,"error",0,1)/1000)</f>
        <v>1.3598144323984569</v>
      </c>
      <c r="AK322" s="47">
        <f>IF(ISBLANK($D322),"",AB322*_xlfn.XLOOKUP(Q322,DATA!$B$24:$B$25,DATA!$C$24:$C$25,"error",0,1)/1000)</f>
        <v>0</v>
      </c>
      <c r="AL322" s="47">
        <f t="shared" si="262"/>
        <v>9.9583908708732967</v>
      </c>
      <c r="AM322" s="47">
        <f t="shared" si="263"/>
        <v>7.4141005016426522</v>
      </c>
      <c r="AN322" s="47">
        <f t="shared" si="223"/>
        <v>1.760897520521848</v>
      </c>
      <c r="AO322" s="47">
        <f t="shared" si="224"/>
        <v>0.61294081031093861</v>
      </c>
      <c r="AP322" s="47">
        <f t="shared" si="225"/>
        <v>0.25862168500749322</v>
      </c>
      <c r="AQ322" s="47">
        <f t="shared" si="226"/>
        <v>0.1378324968500754</v>
      </c>
      <c r="AR322" s="47">
        <f t="shared" si="227"/>
        <v>0</v>
      </c>
      <c r="AS322" s="47">
        <f t="shared" si="228"/>
        <v>1.0093949921685073</v>
      </c>
      <c r="AT322" s="47">
        <f t="shared" si="264"/>
        <v>0.75150252835334075</v>
      </c>
      <c r="AU322" s="47">
        <f t="shared" si="230"/>
        <v>9.576894167875416E-2</v>
      </c>
      <c r="AV322" s="47">
        <f t="shared" si="231"/>
        <v>3.333566663084428E-2</v>
      </c>
      <c r="AW322" s="47">
        <f t="shared" si="232"/>
        <v>1.4065511922013317E-2</v>
      </c>
      <c r="AX322" s="47">
        <f t="shared" si="233"/>
        <v>7.496218376387997E-3</v>
      </c>
      <c r="AY322" s="47">
        <f t="shared" si="234"/>
        <v>0</v>
      </c>
      <c r="AZ322" s="47">
        <f t="shared" si="235"/>
        <v>5.4897396929245598E-2</v>
      </c>
      <c r="BA322" s="47">
        <f t="shared" si="265"/>
        <v>4.0871544749508562E-2</v>
      </c>
      <c r="BB322" s="23">
        <f>IF(V322&gt;0,J322*DATA!$C$4,0)</f>
        <v>76752</v>
      </c>
      <c r="BC322" s="23">
        <f>IF(X322&gt;0,N322*_xlfn.XLOOKUP(Burgas!O322,DATA!$B$5:$B$6,DATA!$C$5:$C$6,"error",0,1),0)</f>
        <v>14454.720000000001</v>
      </c>
      <c r="BD322" s="23">
        <f>IF(Z322&gt;0,(L322-M322)*DATA!$C$7,"0,00 ")</f>
        <v>28761</v>
      </c>
      <c r="BE322" s="23">
        <f>IF(G322="basement",D322*DATA!$C$8,IF(G322="ground",0,"error"))</f>
        <v>0</v>
      </c>
      <c r="BF322" s="23">
        <f t="shared" si="266"/>
        <v>119967.72</v>
      </c>
      <c r="BG322" s="23">
        <v>1.48</v>
      </c>
      <c r="BH322" s="23">
        <v>2.2366700542005424</v>
      </c>
      <c r="BI322" s="23">
        <f t="shared" si="267"/>
        <v>0.56999999999999995</v>
      </c>
      <c r="BJ322" s="23">
        <v>2.33</v>
      </c>
      <c r="BK322" s="23">
        <f t="shared" si="268"/>
        <v>0.21630769230769231</v>
      </c>
      <c r="BL322" s="23">
        <f t="shared" si="269"/>
        <v>0.23928112965340181</v>
      </c>
      <c r="BM322" s="5">
        <v>1.1000000000000001</v>
      </c>
      <c r="BN322" s="5">
        <f t="shared" si="270"/>
        <v>0.56999999999999995</v>
      </c>
      <c r="BO322" s="50"/>
      <c r="BP322" s="48">
        <f t="shared" si="271"/>
        <v>5879.4000000000005</v>
      </c>
      <c r="BQ322" s="51">
        <f t="shared" si="272"/>
        <v>6</v>
      </c>
      <c r="BR322" s="47">
        <f t="shared" si="273"/>
        <v>1881.4080000000001</v>
      </c>
      <c r="BS322" s="46">
        <f t="shared" si="274"/>
        <v>20.5</v>
      </c>
      <c r="BT322" s="46">
        <f t="shared" si="275"/>
        <v>4703.5200000000004</v>
      </c>
      <c r="BU322" s="46">
        <f t="shared" si="208"/>
        <v>112.5285021</v>
      </c>
      <c r="BV322" s="46">
        <f t="shared" si="209"/>
        <v>73.359095330769222</v>
      </c>
      <c r="BW322" s="46">
        <f t="shared" si="210"/>
        <v>96.001526233825416</v>
      </c>
      <c r="BX322" s="46">
        <f t="shared" si="211"/>
        <v>103.72044585</v>
      </c>
      <c r="BY322" s="46">
        <f t="shared" si="212"/>
        <v>112.5285021</v>
      </c>
      <c r="BZ322" s="46">
        <f t="shared" si="276"/>
        <v>129677.84582004001</v>
      </c>
      <c r="CA322" s="46">
        <f t="shared" si="277"/>
        <v>84539.021459178461</v>
      </c>
      <c r="CB322" s="46">
        <f t="shared" si="278"/>
        <v>110632.15883186042</v>
      </c>
      <c r="CC322" s="46">
        <f t="shared" si="279"/>
        <v>119527.44179754001</v>
      </c>
      <c r="CD322" s="46">
        <f t="shared" si="280"/>
        <v>129677.84582004001</v>
      </c>
    </row>
    <row r="323" spans="1:82" ht="15" customHeight="1" x14ac:dyDescent="0.35">
      <c r="A323" s="39">
        <v>320</v>
      </c>
      <c r="B323" s="40" t="s">
        <v>125</v>
      </c>
      <c r="C323" s="40" t="s">
        <v>445</v>
      </c>
      <c r="D323" s="41">
        <v>86.3</v>
      </c>
      <c r="E323" s="41">
        <f t="shared" si="247"/>
        <v>345.20000000000005</v>
      </c>
      <c r="F323" s="41">
        <v>38.799999999999997</v>
      </c>
      <c r="G323" s="42" t="s">
        <v>118</v>
      </c>
      <c r="H323" s="43">
        <v>5</v>
      </c>
      <c r="I323" s="44">
        <v>17.5</v>
      </c>
      <c r="J323" s="41">
        <f t="shared" si="248"/>
        <v>543.20000000000005</v>
      </c>
      <c r="K323" s="42" t="s">
        <v>120</v>
      </c>
      <c r="L323" s="44">
        <v>135.80000000000001</v>
      </c>
      <c r="M323" s="44">
        <v>20.37</v>
      </c>
      <c r="N323" s="41">
        <v>90.614999999999995</v>
      </c>
      <c r="O323" s="45" t="s">
        <v>69</v>
      </c>
      <c r="P323" s="45" t="s">
        <v>120</v>
      </c>
      <c r="Q323" s="45" t="s">
        <v>122</v>
      </c>
      <c r="R323" s="45" t="s">
        <v>864</v>
      </c>
      <c r="S323" s="46">
        <f t="shared" si="249"/>
        <v>50632.076779165007</v>
      </c>
      <c r="T323" s="46">
        <f t="shared" si="250"/>
        <v>146.674614076376</v>
      </c>
      <c r="U323" s="47">
        <f t="shared" si="251"/>
        <v>29866.994298795773</v>
      </c>
      <c r="V323" s="47">
        <f t="shared" si="252"/>
        <v>20765.082480369234</v>
      </c>
      <c r="W323" s="47">
        <f t="shared" si="253"/>
        <v>44901.104718216964</v>
      </c>
      <c r="X323" s="47">
        <f t="shared" si="254"/>
        <v>5730.9720609480428</v>
      </c>
      <c r="Y323" s="48">
        <f t="shared" si="255"/>
        <v>44521.400152914997</v>
      </c>
      <c r="Z323" s="47">
        <f t="shared" si="256"/>
        <v>6110.6766262500096</v>
      </c>
      <c r="AA323" s="48">
        <f t="shared" si="257"/>
        <v>50632.076779165007</v>
      </c>
      <c r="AB323" s="47">
        <f t="shared" si="258"/>
        <v>0</v>
      </c>
      <c r="AC323" s="47">
        <f t="shared" si="259"/>
        <v>32606.731167567286</v>
      </c>
      <c r="AD323" s="47">
        <f t="shared" si="260"/>
        <v>18025.345611597721</v>
      </c>
      <c r="AE323" s="47">
        <f t="shared" si="283"/>
        <v>52.217107797212392</v>
      </c>
      <c r="AF323" s="49">
        <f t="shared" si="261"/>
        <v>0.64399355589903218</v>
      </c>
      <c r="AG323" s="47">
        <f>IF(ISBLANK($D323),"",S323*_xlfn.XLOOKUP(Q323,DATA!$B$24:$B$25,DATA!$C$24:$C$25,"error",0,1)/1000)</f>
        <v>6.7830037695049192</v>
      </c>
      <c r="AH323" s="47">
        <f>IF(ISBLANK($D323),"",V323*_xlfn.XLOOKUP(Q323,DATA!$B$24:$B$25,DATA!$C$24:$C$25,"error",0,1)/1000)</f>
        <v>2.7818261011245822</v>
      </c>
      <c r="AI323" s="47">
        <f>IF(ISBLANK($D323),"",X323*_xlfn.XLOOKUP(Q323,DATA!$B$24:$B$25,DATA!$C$24:$C$25,"error",0,1)/1000)</f>
        <v>0.76775845600578241</v>
      </c>
      <c r="AJ323" s="47">
        <f>IF(ISBLANK($D323),"",Z323*_xlfn.XLOOKUP(Q323,DATA!$B$24:$B$25,DATA!$C$24:$C$25,"error",0,1)/1000)</f>
        <v>0.8186261600696475</v>
      </c>
      <c r="AK323" s="47">
        <f>IF(ISBLANK($D323),"",AB323*_xlfn.XLOOKUP(Q323,DATA!$B$24:$B$25,DATA!$C$24:$C$25,"error",0,1)/1000)</f>
        <v>0</v>
      </c>
      <c r="AL323" s="47">
        <f t="shared" si="262"/>
        <v>4.3682107172000118</v>
      </c>
      <c r="AM323" s="47">
        <f t="shared" si="263"/>
        <v>2.4147930523049075</v>
      </c>
      <c r="AN323" s="47">
        <f t="shared" si="223"/>
        <v>0.68753377182893727</v>
      </c>
      <c r="AO323" s="47">
        <f t="shared" si="224"/>
        <v>0.28196938360509977</v>
      </c>
      <c r="AP323" s="47">
        <f t="shared" si="225"/>
        <v>7.7820960307345435E-2</v>
      </c>
      <c r="AQ323" s="47">
        <f t="shared" si="226"/>
        <v>8.2976974608345883E-2</v>
      </c>
      <c r="AR323" s="47">
        <f t="shared" si="227"/>
        <v>0</v>
      </c>
      <c r="AS323" s="47">
        <f t="shared" si="228"/>
        <v>0.44276731852079115</v>
      </c>
      <c r="AT323" s="47">
        <f t="shared" si="264"/>
        <v>0.24476645330814611</v>
      </c>
      <c r="AU323" s="47">
        <f t="shared" si="230"/>
        <v>3.7392512016795935E-2</v>
      </c>
      <c r="AV323" s="47">
        <f t="shared" si="231"/>
        <v>1.5335310055788118E-2</v>
      </c>
      <c r="AW323" s="47">
        <f t="shared" si="232"/>
        <v>4.2324047380395734E-3</v>
      </c>
      <c r="AX323" s="47">
        <f t="shared" si="233"/>
        <v>4.5128219838660088E-3</v>
      </c>
      <c r="AY323" s="47">
        <f t="shared" si="234"/>
        <v>0</v>
      </c>
      <c r="AZ323" s="47">
        <f t="shared" si="235"/>
        <v>2.4080536777693701E-2</v>
      </c>
      <c r="BA323" s="47">
        <f t="shared" si="265"/>
        <v>1.3311975239102235E-2</v>
      </c>
      <c r="BB323" s="23">
        <f>IF(V323&gt;0,J323*DATA!$C$4,0)</f>
        <v>35308</v>
      </c>
      <c r="BC323" s="23">
        <f>IF(X323&gt;0,N323*_xlfn.XLOOKUP(Burgas!O323,DATA!$B$5:$B$6,DATA!$C$5:$C$6,"error",0,1),0)</f>
        <v>4349.5199999999995</v>
      </c>
      <c r="BD323" s="23">
        <f>IF(Z323&gt;0,(L323-M323)*DATA!$C$7,"0,00 ")</f>
        <v>17314.5</v>
      </c>
      <c r="BE323" s="23">
        <f>IF(G323="basement",D323*DATA!$C$8,IF(G323="ground",0,"error"))</f>
        <v>0</v>
      </c>
      <c r="BF323" s="23">
        <f t="shared" si="266"/>
        <v>56972.02</v>
      </c>
      <c r="BG323" s="23">
        <v>1.48</v>
      </c>
      <c r="BH323" s="23">
        <v>2.5874999999999999</v>
      </c>
      <c r="BI323" s="23">
        <f t="shared" si="267"/>
        <v>0.56999999999999995</v>
      </c>
      <c r="BJ323" s="23">
        <v>2.33</v>
      </c>
      <c r="BK323" s="23">
        <f t="shared" si="268"/>
        <v>0.21630769230769231</v>
      </c>
      <c r="BL323" s="23">
        <f t="shared" si="269"/>
        <v>0.23928112965340181</v>
      </c>
      <c r="BM323" s="5">
        <v>1.1000000000000001</v>
      </c>
      <c r="BN323" s="5">
        <f t="shared" si="270"/>
        <v>0.56999999999999995</v>
      </c>
      <c r="BO323" s="50"/>
      <c r="BP323" s="48">
        <f t="shared" si="271"/>
        <v>1510.25</v>
      </c>
      <c r="BQ323" s="51">
        <f t="shared" si="272"/>
        <v>5</v>
      </c>
      <c r="BR323" s="47">
        <f t="shared" si="273"/>
        <v>483.28000000000003</v>
      </c>
      <c r="BS323" s="46">
        <f t="shared" si="274"/>
        <v>17.5</v>
      </c>
      <c r="BT323" s="46">
        <f t="shared" si="275"/>
        <v>1208.2</v>
      </c>
      <c r="BU323" s="46">
        <f t="shared" si="208"/>
        <v>43.936199912500001</v>
      </c>
      <c r="BV323" s="46">
        <f t="shared" si="209"/>
        <v>25.917211297115387</v>
      </c>
      <c r="BW323" s="46">
        <f t="shared" si="210"/>
        <v>38.963124538543006</v>
      </c>
      <c r="BX323" s="46">
        <f t="shared" si="211"/>
        <v>38.633634287499994</v>
      </c>
      <c r="BY323" s="46">
        <f t="shared" si="212"/>
        <v>43.936199912500001</v>
      </c>
      <c r="BZ323" s="46">
        <f t="shared" si="276"/>
        <v>50632.076779165007</v>
      </c>
      <c r="CA323" s="46">
        <f t="shared" si="277"/>
        <v>29866.994298795773</v>
      </c>
      <c r="CB323" s="46">
        <f t="shared" si="278"/>
        <v>44901.104718216964</v>
      </c>
      <c r="CC323" s="46">
        <f t="shared" si="279"/>
        <v>44521.400152914997</v>
      </c>
      <c r="CD323" s="46">
        <f t="shared" si="280"/>
        <v>50632.076779165007</v>
      </c>
    </row>
    <row r="324" spans="1:82" ht="15" customHeight="1" x14ac:dyDescent="0.35">
      <c r="A324" s="39">
        <v>321</v>
      </c>
      <c r="B324" s="40" t="s">
        <v>125</v>
      </c>
      <c r="C324" s="40" t="s">
        <v>446</v>
      </c>
      <c r="D324" s="41">
        <v>157.69999999999999</v>
      </c>
      <c r="E324" s="41">
        <f t="shared" si="247"/>
        <v>630.79999999999995</v>
      </c>
      <c r="F324" s="41">
        <v>50.8</v>
      </c>
      <c r="G324" s="42" t="s">
        <v>118</v>
      </c>
      <c r="H324" s="43">
        <v>5</v>
      </c>
      <c r="I324" s="44">
        <v>17.5</v>
      </c>
      <c r="J324" s="41">
        <f t="shared" si="248"/>
        <v>711.2</v>
      </c>
      <c r="K324" s="42" t="s">
        <v>120</v>
      </c>
      <c r="L324" s="44">
        <v>177.8</v>
      </c>
      <c r="M324" s="44">
        <v>177.8</v>
      </c>
      <c r="N324" s="41">
        <v>165.58500000000001</v>
      </c>
      <c r="O324" s="45" t="s">
        <v>69</v>
      </c>
      <c r="P324" s="45" t="s">
        <v>120</v>
      </c>
      <c r="Q324" s="45" t="s">
        <v>122</v>
      </c>
      <c r="R324" s="45" t="s">
        <v>864</v>
      </c>
      <c r="S324" s="46">
        <f t="shared" si="249"/>
        <v>66415.826923285014</v>
      </c>
      <c r="T324" s="46">
        <f t="shared" si="250"/>
        <v>105.28824813456724</v>
      </c>
      <c r="U324" s="47">
        <f t="shared" si="251"/>
        <v>39228.553985069622</v>
      </c>
      <c r="V324" s="47">
        <f t="shared" si="252"/>
        <v>27187.272938215392</v>
      </c>
      <c r="W324" s="47">
        <f t="shared" si="253"/>
        <v>55943.355382016111</v>
      </c>
      <c r="X324" s="47">
        <f t="shared" si="254"/>
        <v>10472.471541268904</v>
      </c>
      <c r="Y324" s="48">
        <f t="shared" si="255"/>
        <v>66415.826923285014</v>
      </c>
      <c r="Z324" s="47">
        <f t="shared" si="256"/>
        <v>0</v>
      </c>
      <c r="AA324" s="48">
        <f t="shared" si="257"/>
        <v>66415.826923285014</v>
      </c>
      <c r="AB324" s="47">
        <f t="shared" si="258"/>
        <v>0</v>
      </c>
      <c r="AC324" s="47">
        <f t="shared" si="259"/>
        <v>37659.744479484296</v>
      </c>
      <c r="AD324" s="47">
        <f t="shared" si="260"/>
        <v>28756.082443800718</v>
      </c>
      <c r="AE324" s="47">
        <f t="shared" si="283"/>
        <v>45.58668745054014</v>
      </c>
      <c r="AF324" s="49">
        <f t="shared" si="261"/>
        <v>0.56702967084914824</v>
      </c>
      <c r="AG324" s="47">
        <f>IF(ISBLANK($D324),"",S324*_xlfn.XLOOKUP(Q324,DATA!$B$24:$B$25,DATA!$C$24:$C$25,"error",0,1)/1000)</f>
        <v>8.8974980493158018</v>
      </c>
      <c r="AH324" s="47">
        <f>IF(ISBLANK($D324),"",V324*_xlfn.XLOOKUP(Q324,DATA!$B$24:$B$25,DATA!$C$24:$C$25,"error",0,1)/1000)</f>
        <v>3.6421846891012573</v>
      </c>
      <c r="AI324" s="47">
        <f>IF(ISBLANK($D324),"",X324*_xlfn.XLOOKUP(Q324,DATA!$B$24:$B$25,DATA!$C$24:$C$25,"error",0,1)/1000)</f>
        <v>1.4029607011832199</v>
      </c>
      <c r="AJ324" s="47">
        <f>IF(ISBLANK($D324),"",Z324*_xlfn.XLOOKUP(Q324,DATA!$B$24:$B$25,DATA!$C$24:$C$25,"error",0,1)/1000)</f>
        <v>0</v>
      </c>
      <c r="AK324" s="47">
        <f>IF(ISBLANK($D324),"",AB324*_xlfn.XLOOKUP(Q324,DATA!$B$24:$B$25,DATA!$C$24:$C$25,"error",0,1)/1000)</f>
        <v>0</v>
      </c>
      <c r="AL324" s="47">
        <f t="shared" si="262"/>
        <v>5.0451453902844774</v>
      </c>
      <c r="AM324" s="47">
        <f t="shared" si="263"/>
        <v>3.8523526590313244</v>
      </c>
      <c r="AN324" s="47">
        <f t="shared" si="223"/>
        <v>0.90186156481130775</v>
      </c>
      <c r="AO324" s="47">
        <f t="shared" si="224"/>
        <v>0.36917640946234725</v>
      </c>
      <c r="AP324" s="47">
        <f t="shared" si="225"/>
        <v>0.14220585678410633</v>
      </c>
      <c r="AQ324" s="47">
        <f t="shared" si="226"/>
        <v>0</v>
      </c>
      <c r="AR324" s="47">
        <f t="shared" si="227"/>
        <v>0</v>
      </c>
      <c r="AS324" s="47">
        <f t="shared" si="228"/>
        <v>0.51138226624645355</v>
      </c>
      <c r="AT324" s="47">
        <f t="shared" si="264"/>
        <v>0.39047929856485419</v>
      </c>
      <c r="AU324" s="47">
        <f t="shared" si="230"/>
        <v>4.9049036980373481E-2</v>
      </c>
      <c r="AV324" s="47">
        <f t="shared" si="231"/>
        <v>2.007818945448548E-2</v>
      </c>
      <c r="AW324" s="47">
        <f t="shared" si="232"/>
        <v>7.7340698399633919E-3</v>
      </c>
      <c r="AX324" s="47">
        <f t="shared" si="233"/>
        <v>0</v>
      </c>
      <c r="AY324" s="47">
        <f t="shared" si="234"/>
        <v>0</v>
      </c>
      <c r="AZ324" s="47">
        <f t="shared" si="235"/>
        <v>2.781225929444887E-2</v>
      </c>
      <c r="BA324" s="47">
        <f t="shared" si="265"/>
        <v>2.1236777685924611E-2</v>
      </c>
      <c r="BB324" s="23">
        <f>IF(V324&gt;0,J324*DATA!$C$4,0)</f>
        <v>46228</v>
      </c>
      <c r="BC324" s="23">
        <f>IF(X324&gt;0,N324*_xlfn.XLOOKUP(Burgas!O324,DATA!$B$5:$B$6,DATA!$C$5:$C$6,"error",0,1),0)</f>
        <v>7948.08</v>
      </c>
      <c r="BD324" s="23" t="str">
        <f>IF(Z324&gt;0,(L324-M324)*DATA!$C$7,"0,00 ")</f>
        <v xml:space="preserve">0,00 </v>
      </c>
      <c r="BE324" s="23">
        <f>IF(G324="basement",D324*DATA!$C$8,IF(G324="ground",0,"error"))</f>
        <v>0</v>
      </c>
      <c r="BF324" s="23">
        <f t="shared" si="266"/>
        <v>54176.08</v>
      </c>
      <c r="BG324" s="23">
        <v>1.48</v>
      </c>
      <c r="BH324" s="23">
        <v>1.1000000000000001</v>
      </c>
      <c r="BI324" s="23">
        <f t="shared" si="267"/>
        <v>0.56999999999999995</v>
      </c>
      <c r="BJ324" s="23">
        <v>2.33</v>
      </c>
      <c r="BK324" s="23">
        <f t="shared" si="268"/>
        <v>0.21630769230769231</v>
      </c>
      <c r="BL324" s="23">
        <f t="shared" si="269"/>
        <v>0.23928112965340181</v>
      </c>
      <c r="BM324" s="5">
        <v>1.1000000000000001</v>
      </c>
      <c r="BN324" s="5">
        <f t="shared" si="270"/>
        <v>0.56999999999999995</v>
      </c>
      <c r="BO324" s="50"/>
      <c r="BP324" s="48">
        <f t="shared" si="271"/>
        <v>2759.75</v>
      </c>
      <c r="BQ324" s="51">
        <f t="shared" si="272"/>
        <v>5</v>
      </c>
      <c r="BR324" s="47">
        <f t="shared" si="273"/>
        <v>883.12</v>
      </c>
      <c r="BS324" s="46">
        <f t="shared" si="274"/>
        <v>17.5</v>
      </c>
      <c r="BT324" s="46">
        <f t="shared" si="275"/>
        <v>2207.8000000000002</v>
      </c>
      <c r="BU324" s="46">
        <f t="shared" ref="BU324:BU387" si="284">(($D324*$BI324*($BU$1-$BX$1)+$J324*$BG324*($BU$1-$BW$1)+$L324*$BH324*($BU$1-$BW$1)+$N324*$BJ324*($BU$1-$BV$1))*1.05+$BT324*(5.95))/1000</f>
        <v>57.632616212500011</v>
      </c>
      <c r="BV324" s="46">
        <f t="shared" ref="BV324:BV387" si="285">(($D324*$BI324*($BU$1-$BX$1)+$J324*$BK324*($BU$1-$BW$1)+$L324*$BH324*($BU$1-$BW$1)+$N324*$BJ324*($BU$1-$BV$1))*1.05+$BT324*(5.95))/1000</f>
        <v>34.040744520192312</v>
      </c>
      <c r="BW324" s="46">
        <f t="shared" ref="BW324:BW387" si="286">(($D324*$BI324*($BU$1-$BX$1)+$J324*$BG324*($BU$1-$BW$1)+$L324*$BH324*($BU$1-$BW$1)+$N324*$BL324*($BU$1-$BV$1))*1.05+$BT324*(5.95))/1000</f>
        <v>48.545084503658543</v>
      </c>
      <c r="BX324" s="46">
        <f t="shared" ref="BX324:BX387" si="287">(($D324*$BI324*($BU$1-$BX$1)+$J324*$BG324*($BU$1-$BW$1)+$L324*$BM324*($BU$1-$BW$1)+$N324*$BJ324*($BU$1-$BV$1))*1.05+$BT324*(5.95))/1000</f>
        <v>57.632616212500011</v>
      </c>
      <c r="BY324" s="46">
        <f t="shared" ref="BY324:BY387" si="288">(($D324*$BN324*($BU$1-$BX$1)+$J324*$BG324*($BU$1-$BW$1)+$L324*$BH324*($BU$1-$BW$1)+$N324*$BJ324*($BU$1-$BV$1))*1.05+$BT324*(5.95))/1000</f>
        <v>57.632616212500011</v>
      </c>
      <c r="BZ324" s="46">
        <f t="shared" si="276"/>
        <v>66415.826923285014</v>
      </c>
      <c r="CA324" s="46">
        <f t="shared" si="277"/>
        <v>39228.553985069622</v>
      </c>
      <c r="CB324" s="46">
        <f t="shared" si="278"/>
        <v>55943.355382016111</v>
      </c>
      <c r="CC324" s="46">
        <f t="shared" si="279"/>
        <v>66415.826923285014</v>
      </c>
      <c r="CD324" s="46">
        <f t="shared" si="280"/>
        <v>66415.826923285014</v>
      </c>
    </row>
    <row r="325" spans="1:82" ht="15" customHeight="1" x14ac:dyDescent="0.35">
      <c r="A325" s="39">
        <v>322</v>
      </c>
      <c r="B325" s="40" t="s">
        <v>125</v>
      </c>
      <c r="C325" s="40" t="s">
        <v>447</v>
      </c>
      <c r="D325" s="41">
        <v>174.8</v>
      </c>
      <c r="E325" s="41">
        <f t="shared" si="247"/>
        <v>839.04</v>
      </c>
      <c r="F325" s="41">
        <v>55.6</v>
      </c>
      <c r="G325" s="42" t="s">
        <v>118</v>
      </c>
      <c r="H325" s="43">
        <v>6</v>
      </c>
      <c r="I325" s="44">
        <v>20.5</v>
      </c>
      <c r="J325" s="41">
        <f t="shared" si="248"/>
        <v>911.83999999999992</v>
      </c>
      <c r="K325" s="42" t="s">
        <v>121</v>
      </c>
      <c r="L325" s="44">
        <v>227.96</v>
      </c>
      <c r="M325" s="44">
        <v>227.96</v>
      </c>
      <c r="N325" s="41">
        <v>183.54000000000002</v>
      </c>
      <c r="O325" s="45" t="s">
        <v>69</v>
      </c>
      <c r="P325" s="45" t="s">
        <v>121</v>
      </c>
      <c r="Q325" s="45" t="s">
        <v>122</v>
      </c>
      <c r="R325" s="45" t="s">
        <v>864</v>
      </c>
      <c r="S325" s="46">
        <f t="shared" si="249"/>
        <v>37408.892005240006</v>
      </c>
      <c r="T325" s="46">
        <f t="shared" si="250"/>
        <v>44.585349929967592</v>
      </c>
      <c r="U325" s="47">
        <f t="shared" si="251"/>
        <v>37408.892005240006</v>
      </c>
      <c r="V325" s="47">
        <f t="shared" si="252"/>
        <v>0</v>
      </c>
      <c r="W325" s="47">
        <f t="shared" si="253"/>
        <v>36856.716616881102</v>
      </c>
      <c r="X325" s="47">
        <f t="shared" si="254"/>
        <v>552.17538835890446</v>
      </c>
      <c r="Y325" s="48">
        <f t="shared" si="255"/>
        <v>37408.892005240006</v>
      </c>
      <c r="Z325" s="47">
        <f t="shared" si="256"/>
        <v>0</v>
      </c>
      <c r="AA325" s="48">
        <f t="shared" si="257"/>
        <v>37408.892005240006</v>
      </c>
      <c r="AB325" s="47">
        <f t="shared" si="258"/>
        <v>0</v>
      </c>
      <c r="AC325" s="47">
        <f t="shared" si="259"/>
        <v>552.17538835890446</v>
      </c>
      <c r="AD325" s="47">
        <f t="shared" si="260"/>
        <v>36856.716616881102</v>
      </c>
      <c r="AE325" s="47">
        <f t="shared" si="283"/>
        <v>43.927246158563484</v>
      </c>
      <c r="AF325" s="49">
        <f t="shared" si="261"/>
        <v>1.476053843780134E-2</v>
      </c>
      <c r="AG325" s="47">
        <f>IF(ISBLANK($D325),"",S325*_xlfn.XLOOKUP(Q325,DATA!$B$24:$B$25,DATA!$C$24:$C$25,"error",0,1)/1000)</f>
        <v>5.0115395540907537</v>
      </c>
      <c r="AH325" s="47">
        <f>IF(ISBLANK($D325),"",V325*_xlfn.XLOOKUP(Q325,DATA!$B$24:$B$25,DATA!$C$24:$C$25,"error",0,1)/1000)</f>
        <v>0</v>
      </c>
      <c r="AI325" s="47">
        <f>IF(ISBLANK($D325),"",X325*_xlfn.XLOOKUP(Q325,DATA!$B$24:$B$25,DATA!$C$24:$C$25,"error",0,1)/1000)</f>
        <v>7.3973022220718374E-2</v>
      </c>
      <c r="AJ325" s="47">
        <f>IF(ISBLANK($D325),"",Z325*_xlfn.XLOOKUP(Q325,DATA!$B$24:$B$25,DATA!$C$24:$C$25,"error",0,1)/1000)</f>
        <v>0</v>
      </c>
      <c r="AK325" s="47">
        <f>IF(ISBLANK($D325),"",AB325*_xlfn.XLOOKUP(Q325,DATA!$B$24:$B$25,DATA!$C$24:$C$25,"error",0,1)/1000)</f>
        <v>0</v>
      </c>
      <c r="AL325" s="47">
        <f t="shared" si="262"/>
        <v>7.3973022220718374E-2</v>
      </c>
      <c r="AM325" s="47">
        <f t="shared" si="263"/>
        <v>4.9375665318700355</v>
      </c>
      <c r="AN325" s="47">
        <f t="shared" ref="AN325:AN388" si="289">IF(ISBLANK($D325),"",$S325*0.0135790158248428/1000)</f>
        <v>0.50797593652898931</v>
      </c>
      <c r="AO325" s="47">
        <f t="shared" ref="AO325:AO388" si="290">IF(ISBLANK($D325),"",$V325*0.0135790158248428/1000)</f>
        <v>0</v>
      </c>
      <c r="AP325" s="47">
        <f t="shared" ref="AP325:AP388" si="291">IF(ISBLANK($D325),"",$X325*0.0135790158248428/1000)</f>
        <v>7.4979983366142821E-3</v>
      </c>
      <c r="AQ325" s="47">
        <f t="shared" ref="AQ325:AQ388" si="292">IF(ISBLANK($D325),"",$Z325*0.0135790158248428/1000)</f>
        <v>0</v>
      </c>
      <c r="AR325" s="47">
        <f t="shared" ref="AR325:AR388" si="293">IF(ISBLANK($D325),"",$AB325*0.0135790158248428/1000)</f>
        <v>0</v>
      </c>
      <c r="AS325" s="47">
        <f t="shared" ref="AS325:AS388" si="294">IF(ISBLANK($D325),"",$AC325*0.0135790158248428/1000)</f>
        <v>7.4979983366142821E-3</v>
      </c>
      <c r="AT325" s="47">
        <f t="shared" si="264"/>
        <v>0.50047793819237507</v>
      </c>
      <c r="AU325" s="47">
        <f t="shared" ref="AU325:AU388" si="295">IF(ISBLANK($D325),"",$S325*0.000738514285714286/1000)</f>
        <v>2.7627001158612691E-2</v>
      </c>
      <c r="AV325" s="47">
        <f t="shared" ref="AV325:AV388" si="296">IF(ISBLANK($D325),"",$V325*0.000738514285714286/1000)</f>
        <v>0</v>
      </c>
      <c r="AW325" s="47">
        <f t="shared" ref="AW325:AW388" si="297">IF(ISBLANK($D325),"",$X325*0.000738514285714286/1000)</f>
        <v>4.0778941252288481E-4</v>
      </c>
      <c r="AX325" s="47">
        <f t="shared" ref="AX325:AX388" si="298">IF(ISBLANK($D325),"",$Z325*0.000738514285714286/1000)</f>
        <v>0</v>
      </c>
      <c r="AY325" s="47">
        <f t="shared" ref="AY325:AY388" si="299">IF(ISBLANK($D325),"",$AB325*0.000738514285714286/1000)</f>
        <v>0</v>
      </c>
      <c r="AZ325" s="47">
        <f t="shared" ref="AZ325:AZ388" si="300">IF(ISBLANK($D325),"",$AC325*0.000738514285714286/1000)</f>
        <v>4.0778941252288481E-4</v>
      </c>
      <c r="BA325" s="47">
        <f t="shared" si="265"/>
        <v>2.7219211746089805E-2</v>
      </c>
      <c r="BB325" s="23">
        <f>IF(V325&gt;0,J325*DATA!$C$4,0)</f>
        <v>0</v>
      </c>
      <c r="BC325" s="23">
        <f>IF(X325&gt;0,N325*_xlfn.XLOOKUP(Burgas!O325,DATA!$B$5:$B$6,DATA!$C$5:$C$6,"error",0,1),0)</f>
        <v>8809.9200000000019</v>
      </c>
      <c r="BD325" s="23" t="str">
        <f>IF(Z325&gt;0,(L325-M325)*DATA!$C$7,"0,00 ")</f>
        <v xml:space="preserve">0,00 </v>
      </c>
      <c r="BE325" s="23">
        <f>IF(G325="basement",D325*DATA!$C$8,IF(G325="ground",0,"error"))</f>
        <v>0</v>
      </c>
      <c r="BF325" s="23">
        <f t="shared" si="266"/>
        <v>8809.9200000000019</v>
      </c>
      <c r="BG325" s="23">
        <v>0.25</v>
      </c>
      <c r="BH325" s="23">
        <v>1.1000000000000001</v>
      </c>
      <c r="BI325" s="23">
        <f t="shared" si="267"/>
        <v>0.56999999999999995</v>
      </c>
      <c r="BJ325" s="23">
        <v>0.22</v>
      </c>
      <c r="BK325" s="23">
        <f t="shared" si="268"/>
        <v>0.25</v>
      </c>
      <c r="BL325" s="23">
        <f t="shared" si="269"/>
        <v>0.12054794520547943</v>
      </c>
      <c r="BM325" s="5">
        <v>1.1000000000000001</v>
      </c>
      <c r="BN325" s="5">
        <f t="shared" si="270"/>
        <v>0.56999999999999995</v>
      </c>
      <c r="BO325" s="50"/>
      <c r="BP325" s="48">
        <f t="shared" si="271"/>
        <v>3583.4</v>
      </c>
      <c r="BQ325" s="51">
        <f t="shared" si="272"/>
        <v>6</v>
      </c>
      <c r="BR325" s="47">
        <f t="shared" si="273"/>
        <v>1146.6880000000001</v>
      </c>
      <c r="BS325" s="46">
        <f t="shared" si="274"/>
        <v>20.5</v>
      </c>
      <c r="BT325" s="46">
        <f t="shared" si="275"/>
        <v>2866.7200000000003</v>
      </c>
      <c r="BU325" s="46">
        <f t="shared" si="284"/>
        <v>32.461725100000002</v>
      </c>
      <c r="BV325" s="46">
        <f t="shared" si="285"/>
        <v>32.461725100000002</v>
      </c>
      <c r="BW325" s="46">
        <f t="shared" si="286"/>
        <v>31.98257255890411</v>
      </c>
      <c r="BX325" s="46">
        <f t="shared" si="287"/>
        <v>32.461725100000002</v>
      </c>
      <c r="BY325" s="46">
        <f t="shared" si="288"/>
        <v>32.461725100000002</v>
      </c>
      <c r="BZ325" s="46">
        <f t="shared" si="276"/>
        <v>37408.892005240006</v>
      </c>
      <c r="CA325" s="46">
        <f t="shared" si="277"/>
        <v>37408.892005240006</v>
      </c>
      <c r="CB325" s="46">
        <f t="shared" si="278"/>
        <v>36856.716616881102</v>
      </c>
      <c r="CC325" s="46">
        <f t="shared" si="279"/>
        <v>37408.892005240006</v>
      </c>
      <c r="CD325" s="46">
        <f t="shared" si="280"/>
        <v>37408.892005240006</v>
      </c>
    </row>
    <row r="326" spans="1:82" ht="15" customHeight="1" x14ac:dyDescent="0.35">
      <c r="A326" s="39">
        <v>323</v>
      </c>
      <c r="B326" s="40" t="s">
        <v>125</v>
      </c>
      <c r="C326" s="40" t="s">
        <v>448</v>
      </c>
      <c r="D326" s="41">
        <v>312.10000000000002</v>
      </c>
      <c r="E326" s="41">
        <f t="shared" si="247"/>
        <v>1498.0800000000002</v>
      </c>
      <c r="F326" s="41">
        <v>70.8</v>
      </c>
      <c r="G326" s="42" t="s">
        <v>118</v>
      </c>
      <c r="H326" s="43">
        <v>6</v>
      </c>
      <c r="I326" s="44">
        <v>20.5</v>
      </c>
      <c r="J326" s="41">
        <f t="shared" si="248"/>
        <v>1161.1199999999999</v>
      </c>
      <c r="K326" s="42" t="s">
        <v>120</v>
      </c>
      <c r="L326" s="44">
        <v>290.27999999999997</v>
      </c>
      <c r="M326" s="44">
        <v>87.1</v>
      </c>
      <c r="N326" s="41">
        <v>327.70500000000004</v>
      </c>
      <c r="O326" s="45" t="s">
        <v>69</v>
      </c>
      <c r="P326" s="45" t="s">
        <v>120</v>
      </c>
      <c r="Q326" s="45" t="s">
        <v>122</v>
      </c>
      <c r="R326" s="45" t="s">
        <v>864</v>
      </c>
      <c r="S326" s="46">
        <f t="shared" si="249"/>
        <v>134252.71555230502</v>
      </c>
      <c r="T326" s="46">
        <f t="shared" si="250"/>
        <v>89.616519513180208</v>
      </c>
      <c r="U326" s="47">
        <f t="shared" si="251"/>
        <v>89866.204930791195</v>
      </c>
      <c r="V326" s="47">
        <f t="shared" si="252"/>
        <v>44386.510621513822</v>
      </c>
      <c r="W326" s="47">
        <f t="shared" si="253"/>
        <v>113526.91740373163</v>
      </c>
      <c r="X326" s="47">
        <f t="shared" si="254"/>
        <v>20725.798148573391</v>
      </c>
      <c r="Y326" s="48">
        <f t="shared" si="255"/>
        <v>123496.69651980502</v>
      </c>
      <c r="Z326" s="47">
        <f t="shared" si="256"/>
        <v>10756.0190325</v>
      </c>
      <c r="AA326" s="48">
        <f t="shared" si="257"/>
        <v>134252.71555230502</v>
      </c>
      <c r="AB326" s="47">
        <f t="shared" si="258"/>
        <v>0</v>
      </c>
      <c r="AC326" s="47">
        <f t="shared" si="259"/>
        <v>75868.327802587213</v>
      </c>
      <c r="AD326" s="47">
        <f t="shared" si="260"/>
        <v>58384.387749717804</v>
      </c>
      <c r="AE326" s="47">
        <f t="shared" si="283"/>
        <v>38.972810363744124</v>
      </c>
      <c r="AF326" s="49">
        <f t="shared" si="261"/>
        <v>0.56511577803451452</v>
      </c>
      <c r="AG326" s="47">
        <f>IF(ISBLANK($D326),"",S326*_xlfn.XLOOKUP(Q326,DATA!$B$24:$B$25,DATA!$C$24:$C$25,"error",0,1)/1000)</f>
        <v>17.985370808101671</v>
      </c>
      <c r="AH326" s="47">
        <f>IF(ISBLANK($D326),"",V326*_xlfn.XLOOKUP(Q326,DATA!$B$24:$B$25,DATA!$C$24:$C$25,"error",0,1)/1000)</f>
        <v>5.9463069266159287</v>
      </c>
      <c r="AI326" s="47">
        <f>IF(ISBLANK($D326),"",X326*_xlfn.XLOOKUP(Q326,DATA!$B$24:$B$25,DATA!$C$24:$C$25,"error",0,1)/1000)</f>
        <v>2.7765633154044567</v>
      </c>
      <c r="AJ326" s="47">
        <f>IF(ISBLANK($D326),"",Z326*_xlfn.XLOOKUP(Q326,DATA!$B$24:$B$25,DATA!$C$24:$C$25,"error",0,1)/1000)</f>
        <v>1.4409465754392337</v>
      </c>
      <c r="AK326" s="47">
        <f>IF(ISBLANK($D326),"",AB326*_xlfn.XLOOKUP(Q326,DATA!$B$24:$B$25,DATA!$C$24:$C$25,"error",0,1)/1000)</f>
        <v>0</v>
      </c>
      <c r="AL326" s="47">
        <f t="shared" si="262"/>
        <v>10.163816817459619</v>
      </c>
      <c r="AM326" s="47">
        <f t="shared" si="263"/>
        <v>7.8215539906420517</v>
      </c>
      <c r="AN326" s="47">
        <f t="shared" si="289"/>
        <v>1.823019749012869</v>
      </c>
      <c r="AO326" s="47">
        <f t="shared" si="290"/>
        <v>0.60272513013908913</v>
      </c>
      <c r="AP326" s="47">
        <f t="shared" si="291"/>
        <v>0.28143594104197567</v>
      </c>
      <c r="AQ326" s="47">
        <f t="shared" si="292"/>
        <v>0.14605615265462785</v>
      </c>
      <c r="AR326" s="47">
        <f t="shared" si="293"/>
        <v>0</v>
      </c>
      <c r="AS326" s="47">
        <f t="shared" si="294"/>
        <v>1.0302172238356928</v>
      </c>
      <c r="AT326" s="47">
        <f t="shared" si="264"/>
        <v>0.7928025251771762</v>
      </c>
      <c r="AU326" s="47">
        <f t="shared" si="295"/>
        <v>9.9147548331313756E-2</v>
      </c>
      <c r="AV326" s="47">
        <f t="shared" si="296"/>
        <v>3.2780072186996849E-2</v>
      </c>
      <c r="AW326" s="47">
        <f t="shared" si="297"/>
        <v>1.5306298015552149E-2</v>
      </c>
      <c r="AX326" s="47">
        <f t="shared" si="298"/>
        <v>7.9434737129160035E-3</v>
      </c>
      <c r="AY326" s="47">
        <f t="shared" si="299"/>
        <v>0</v>
      </c>
      <c r="AZ326" s="47">
        <f t="shared" si="300"/>
        <v>5.6029843915464998E-2</v>
      </c>
      <c r="BA326" s="47">
        <f t="shared" si="265"/>
        <v>4.3117704415848758E-2</v>
      </c>
      <c r="BB326" s="23">
        <f>IF(V326&gt;0,J326*DATA!$C$4,0)</f>
        <v>75472.799999999988</v>
      </c>
      <c r="BC326" s="23">
        <f>IF(X326&gt;0,N326*_xlfn.XLOOKUP(Burgas!O326,DATA!$B$5:$B$6,DATA!$C$5:$C$6,"error",0,1),0)</f>
        <v>15729.840000000002</v>
      </c>
      <c r="BD326" s="23">
        <f>IF(Z326&gt;0,(L326-M326)*DATA!$C$7,"0,00 ")</f>
        <v>30476.999999999996</v>
      </c>
      <c r="BE326" s="23">
        <f>IF(G326="basement",D326*DATA!$C$8,IF(G326="ground",0,"error"))</f>
        <v>0</v>
      </c>
      <c r="BF326" s="23">
        <f t="shared" si="266"/>
        <v>121679.63999999998</v>
      </c>
      <c r="BG326" s="23">
        <v>1.48</v>
      </c>
      <c r="BH326" s="23">
        <v>2.3249035414082959</v>
      </c>
      <c r="BI326" s="23">
        <f t="shared" si="267"/>
        <v>0.56999999999999995</v>
      </c>
      <c r="BJ326" s="23">
        <v>2.33</v>
      </c>
      <c r="BK326" s="23">
        <f t="shared" si="268"/>
        <v>0.21630769230769231</v>
      </c>
      <c r="BL326" s="23">
        <f t="shared" si="269"/>
        <v>0.23928112965340181</v>
      </c>
      <c r="BM326" s="5">
        <v>1.1000000000000001</v>
      </c>
      <c r="BN326" s="5">
        <f t="shared" si="270"/>
        <v>0.56999999999999995</v>
      </c>
      <c r="BO326" s="50"/>
      <c r="BP326" s="48">
        <f t="shared" si="271"/>
        <v>6398.05</v>
      </c>
      <c r="BQ326" s="51">
        <f t="shared" si="272"/>
        <v>6</v>
      </c>
      <c r="BR326" s="47">
        <f t="shared" si="273"/>
        <v>2047.3760000000002</v>
      </c>
      <c r="BS326" s="46">
        <f t="shared" si="274"/>
        <v>20.5</v>
      </c>
      <c r="BT326" s="46">
        <f t="shared" si="275"/>
        <v>5118.4400000000005</v>
      </c>
      <c r="BU326" s="46">
        <f t="shared" si="284"/>
        <v>116.49836476250002</v>
      </c>
      <c r="BV326" s="46">
        <f t="shared" si="285"/>
        <v>77.981781439423102</v>
      </c>
      <c r="BW326" s="46">
        <f t="shared" si="286"/>
        <v>98.513465293068052</v>
      </c>
      <c r="BX326" s="46">
        <f t="shared" si="287"/>
        <v>107.16478351250001</v>
      </c>
      <c r="BY326" s="46">
        <f t="shared" si="288"/>
        <v>116.49836476250002</v>
      </c>
      <c r="BZ326" s="46">
        <f t="shared" si="276"/>
        <v>134252.71555230502</v>
      </c>
      <c r="CA326" s="46">
        <f t="shared" si="277"/>
        <v>89866.204930791195</v>
      </c>
      <c r="CB326" s="46">
        <f t="shared" si="278"/>
        <v>113526.91740373163</v>
      </c>
      <c r="CC326" s="46">
        <f t="shared" si="279"/>
        <v>123496.69651980502</v>
      </c>
      <c r="CD326" s="46">
        <f t="shared" si="280"/>
        <v>134252.71555230502</v>
      </c>
    </row>
    <row r="327" spans="1:82" ht="15" customHeight="1" x14ac:dyDescent="0.35">
      <c r="A327" s="39">
        <v>324</v>
      </c>
      <c r="B327" s="40" t="s">
        <v>125</v>
      </c>
      <c r="C327" s="40" t="s">
        <v>449</v>
      </c>
      <c r="D327" s="41">
        <v>245.7</v>
      </c>
      <c r="E327" s="41">
        <f t="shared" si="247"/>
        <v>1375.92</v>
      </c>
      <c r="F327" s="41">
        <v>63.4</v>
      </c>
      <c r="G327" s="42" t="s">
        <v>118</v>
      </c>
      <c r="H327" s="43">
        <v>7</v>
      </c>
      <c r="I327" s="44">
        <v>22.25</v>
      </c>
      <c r="J327" s="41">
        <f t="shared" si="248"/>
        <v>1128.52</v>
      </c>
      <c r="K327" s="42" t="s">
        <v>120</v>
      </c>
      <c r="L327" s="44">
        <v>282.13</v>
      </c>
      <c r="M327" s="44">
        <v>268.10000000000002</v>
      </c>
      <c r="N327" s="41">
        <v>257.98500000000001</v>
      </c>
      <c r="O327" s="45" t="s">
        <v>69</v>
      </c>
      <c r="P327" s="45" t="s">
        <v>120</v>
      </c>
      <c r="Q327" s="45" t="s">
        <v>122</v>
      </c>
      <c r="R327" s="45" t="s">
        <v>864</v>
      </c>
      <c r="S327" s="46">
        <f t="shared" si="249"/>
        <v>111707.86874803499</v>
      </c>
      <c r="T327" s="46">
        <f t="shared" si="250"/>
        <v>81.187764367139792</v>
      </c>
      <c r="U327" s="47">
        <f t="shared" si="251"/>
        <v>68567.56889393655</v>
      </c>
      <c r="V327" s="47">
        <f t="shared" si="252"/>
        <v>43140.299854098441</v>
      </c>
      <c r="W327" s="47">
        <f t="shared" si="253"/>
        <v>95391.53230104853</v>
      </c>
      <c r="X327" s="47">
        <f t="shared" si="254"/>
        <v>16316.336446986461</v>
      </c>
      <c r="Y327" s="48">
        <f t="shared" si="255"/>
        <v>110965.14334678503</v>
      </c>
      <c r="Z327" s="47">
        <f t="shared" si="256"/>
        <v>742.72540124996158</v>
      </c>
      <c r="AA327" s="48">
        <f t="shared" si="257"/>
        <v>111707.86874803499</v>
      </c>
      <c r="AB327" s="47">
        <f t="shared" si="258"/>
        <v>0</v>
      </c>
      <c r="AC327" s="47">
        <f t="shared" si="259"/>
        <v>60199.361702334863</v>
      </c>
      <c r="AD327" s="47">
        <f t="shared" si="260"/>
        <v>51508.507045700127</v>
      </c>
      <c r="AE327" s="47">
        <f t="shared" si="283"/>
        <v>37.435684520684433</v>
      </c>
      <c r="AF327" s="49">
        <f t="shared" si="261"/>
        <v>0.53889992152763011</v>
      </c>
      <c r="AG327" s="47">
        <f>IF(ISBLANK($D327),"",S327*_xlfn.XLOOKUP(Q327,DATA!$B$24:$B$25,DATA!$C$24:$C$25,"error",0,1)/1000)</f>
        <v>14.965115851480938</v>
      </c>
      <c r="AH327" s="47">
        <f>IF(ISBLANK($D327),"",V327*_xlfn.XLOOKUP(Q327,DATA!$B$24:$B$25,DATA!$C$24:$C$25,"error",0,1)/1000)</f>
        <v>5.7793563910918841</v>
      </c>
      <c r="AI327" s="47">
        <f>IF(ISBLANK($D327),"",X327*_xlfn.XLOOKUP(Q327,DATA!$B$24:$B$25,DATA!$C$24:$C$25,"error",0,1)/1000)</f>
        <v>2.1858430201694135</v>
      </c>
      <c r="AJ327" s="47">
        <f>IF(ISBLANK($D327),"",Z327*_xlfn.XLOOKUP(Q327,DATA!$B$24:$B$25,DATA!$C$24:$C$25,"error",0,1)/1000)</f>
        <v>9.9500346753673599E-2</v>
      </c>
      <c r="AK327" s="47">
        <f>IF(ISBLANK($D327),"",AB327*_xlfn.XLOOKUP(Q327,DATA!$B$24:$B$25,DATA!$C$24:$C$25,"error",0,1)/1000)</f>
        <v>0</v>
      </c>
      <c r="AL327" s="47">
        <f t="shared" si="262"/>
        <v>8.0646997580149709</v>
      </c>
      <c r="AM327" s="47">
        <f t="shared" si="263"/>
        <v>6.9004160934659673</v>
      </c>
      <c r="AN327" s="47">
        <f t="shared" si="289"/>
        <v>1.5168829174890295</v>
      </c>
      <c r="AO327" s="47">
        <f t="shared" si="290"/>
        <v>0.58580281440726634</v>
      </c>
      <c r="AP327" s="47">
        <f t="shared" si="291"/>
        <v>0.22155979081708849</v>
      </c>
      <c r="AQ327" s="47">
        <f t="shared" si="292"/>
        <v>1.0085479977085946E-2</v>
      </c>
      <c r="AR327" s="47">
        <f t="shared" si="293"/>
        <v>0</v>
      </c>
      <c r="AS327" s="47">
        <f t="shared" si="294"/>
        <v>0.81744808520144063</v>
      </c>
      <c r="AT327" s="47">
        <f t="shared" si="264"/>
        <v>0.69943483228758885</v>
      </c>
      <c r="AU327" s="47">
        <f t="shared" si="295"/>
        <v>8.2497856897120275E-2</v>
      </c>
      <c r="AV327" s="47">
        <f t="shared" si="296"/>
        <v>3.1859727732249626E-2</v>
      </c>
      <c r="AW327" s="47">
        <f t="shared" si="297"/>
        <v>1.2049847556620178E-2</v>
      </c>
      <c r="AX327" s="47">
        <f t="shared" si="298"/>
        <v>5.4851331918597175E-4</v>
      </c>
      <c r="AY327" s="47">
        <f t="shared" si="299"/>
        <v>0</v>
      </c>
      <c r="AZ327" s="47">
        <f t="shared" si="300"/>
        <v>4.4458088608055772E-2</v>
      </c>
      <c r="BA327" s="47">
        <f t="shared" si="265"/>
        <v>3.8039768289064503E-2</v>
      </c>
      <c r="BB327" s="23">
        <f>IF(V327&gt;0,J327*DATA!$C$4,0)</f>
        <v>73353.8</v>
      </c>
      <c r="BC327" s="23">
        <f>IF(X327&gt;0,N327*_xlfn.XLOOKUP(Burgas!O327,DATA!$B$5:$B$6,DATA!$C$5:$C$6,"error",0,1),0)</f>
        <v>12383.28</v>
      </c>
      <c r="BD327" s="23">
        <f>IF(Z327&gt;0,(L327-M327)*DATA!$C$7,"0,00 ")</f>
        <v>2104.4999999999959</v>
      </c>
      <c r="BE327" s="23">
        <f>IF(G327="basement",D327*DATA!$C$8,IF(G327="ground",0,"error"))</f>
        <v>0</v>
      </c>
      <c r="BF327" s="23">
        <f t="shared" si="266"/>
        <v>87841.58</v>
      </c>
      <c r="BG327" s="23">
        <v>1.48</v>
      </c>
      <c r="BH327" s="23">
        <v>1.1870254847056321</v>
      </c>
      <c r="BI327" s="23">
        <f t="shared" si="267"/>
        <v>0.56999999999999995</v>
      </c>
      <c r="BJ327" s="23">
        <v>2.33</v>
      </c>
      <c r="BK327" s="23">
        <f t="shared" si="268"/>
        <v>0.21630769230769231</v>
      </c>
      <c r="BL327" s="23">
        <f t="shared" si="269"/>
        <v>0.23928112965340181</v>
      </c>
      <c r="BM327" s="5">
        <v>1.1000000000000001</v>
      </c>
      <c r="BN327" s="5">
        <f t="shared" si="270"/>
        <v>0.56999999999999995</v>
      </c>
      <c r="BO327" s="50"/>
      <c r="BP327" s="48">
        <f t="shared" si="271"/>
        <v>5466.8249999999998</v>
      </c>
      <c r="BQ327" s="51">
        <f t="shared" si="272"/>
        <v>7</v>
      </c>
      <c r="BR327" s="47">
        <f t="shared" si="273"/>
        <v>1749.384</v>
      </c>
      <c r="BS327" s="46">
        <f t="shared" si="274"/>
        <v>22.25</v>
      </c>
      <c r="BT327" s="46">
        <f t="shared" si="275"/>
        <v>4373.46</v>
      </c>
      <c r="BU327" s="46">
        <f t="shared" si="284"/>
        <v>96.934978087499985</v>
      </c>
      <c r="BV327" s="46">
        <f t="shared" si="285"/>
        <v>59.49979945673077</v>
      </c>
      <c r="BW327" s="46">
        <f t="shared" si="286"/>
        <v>82.776407758632871</v>
      </c>
      <c r="BX327" s="46">
        <f t="shared" si="287"/>
        <v>96.290474962500014</v>
      </c>
      <c r="BY327" s="46">
        <f t="shared" si="288"/>
        <v>96.934978087499985</v>
      </c>
      <c r="BZ327" s="46">
        <f t="shared" si="276"/>
        <v>111707.86874803499</v>
      </c>
      <c r="CA327" s="46">
        <f t="shared" si="277"/>
        <v>68567.56889393655</v>
      </c>
      <c r="CB327" s="46">
        <f t="shared" si="278"/>
        <v>95391.53230104853</v>
      </c>
      <c r="CC327" s="46">
        <f t="shared" si="279"/>
        <v>110965.14334678503</v>
      </c>
      <c r="CD327" s="46">
        <f t="shared" si="280"/>
        <v>111707.86874803499</v>
      </c>
    </row>
    <row r="328" spans="1:82" ht="15" customHeight="1" x14ac:dyDescent="0.35">
      <c r="A328" s="39">
        <v>325</v>
      </c>
      <c r="B328" s="40" t="s">
        <v>125</v>
      </c>
      <c r="C328" s="40" t="s">
        <v>450</v>
      </c>
      <c r="D328" s="41">
        <v>190.8</v>
      </c>
      <c r="E328" s="41">
        <f t="shared" si="247"/>
        <v>915.84000000000015</v>
      </c>
      <c r="F328" s="41">
        <v>56.8</v>
      </c>
      <c r="G328" s="42" t="s">
        <v>118</v>
      </c>
      <c r="H328" s="43">
        <v>6</v>
      </c>
      <c r="I328" s="44">
        <v>20.5</v>
      </c>
      <c r="J328" s="41">
        <f t="shared" si="248"/>
        <v>931.51999999999987</v>
      </c>
      <c r="K328" s="42" t="s">
        <v>120</v>
      </c>
      <c r="L328" s="44">
        <v>232.88</v>
      </c>
      <c r="M328" s="44">
        <v>34.9</v>
      </c>
      <c r="N328" s="41">
        <v>200.34000000000003</v>
      </c>
      <c r="O328" s="45" t="s">
        <v>69</v>
      </c>
      <c r="P328" s="45" t="s">
        <v>120</v>
      </c>
      <c r="Q328" s="45" t="s">
        <v>122</v>
      </c>
      <c r="R328" s="45" t="s">
        <v>864</v>
      </c>
      <c r="S328" s="46">
        <f t="shared" si="249"/>
        <v>97748.322068039997</v>
      </c>
      <c r="T328" s="46">
        <f t="shared" si="250"/>
        <v>106.7307849275419</v>
      </c>
      <c r="U328" s="47">
        <f t="shared" si="251"/>
        <v>62138.805072249241</v>
      </c>
      <c r="V328" s="47">
        <f t="shared" si="252"/>
        <v>35609.516995790756</v>
      </c>
      <c r="W328" s="47">
        <f t="shared" si="253"/>
        <v>85077.760431552306</v>
      </c>
      <c r="X328" s="47">
        <f t="shared" si="254"/>
        <v>12670.561636487691</v>
      </c>
      <c r="Y328" s="48">
        <f t="shared" si="255"/>
        <v>87267.582585539989</v>
      </c>
      <c r="Z328" s="47">
        <f t="shared" si="256"/>
        <v>10480.739482500008</v>
      </c>
      <c r="AA328" s="48">
        <f t="shared" si="257"/>
        <v>97748.322068039997</v>
      </c>
      <c r="AB328" s="47">
        <f t="shared" si="258"/>
        <v>0</v>
      </c>
      <c r="AC328" s="47">
        <f t="shared" si="259"/>
        <v>58760.818114778456</v>
      </c>
      <c r="AD328" s="47">
        <f t="shared" si="260"/>
        <v>38987.503953261541</v>
      </c>
      <c r="AE328" s="47">
        <f t="shared" si="283"/>
        <v>42.570213086632528</v>
      </c>
      <c r="AF328" s="49">
        <f t="shared" si="261"/>
        <v>0.60114400811787461</v>
      </c>
      <c r="AG328" s="47">
        <f>IF(ISBLANK($D328),"",S328*_xlfn.XLOOKUP(Q328,DATA!$B$24:$B$25,DATA!$C$24:$C$25,"error",0,1)/1000)</f>
        <v>13.095003784698212</v>
      </c>
      <c r="AH328" s="47">
        <f>IF(ISBLANK($D328),"",V328*_xlfn.XLOOKUP(Q328,DATA!$B$24:$B$25,DATA!$C$24:$C$25,"error",0,1)/1000)</f>
        <v>4.7704835230478082</v>
      </c>
      <c r="AI328" s="47">
        <f>IF(ISBLANK($D328),"",X328*_xlfn.XLOOKUP(Q328,DATA!$B$24:$B$25,DATA!$C$24:$C$25,"error",0,1)/1000)</f>
        <v>1.6974312098018938</v>
      </c>
      <c r="AJ328" s="47">
        <f>IF(ISBLANK($D328),"",Z328*_xlfn.XLOOKUP(Q328,DATA!$B$24:$B$25,DATA!$C$24:$C$25,"error",0,1)/1000)</f>
        <v>1.4040683286025184</v>
      </c>
      <c r="AK328" s="47">
        <f>IF(ISBLANK($D328),"",AB328*_xlfn.XLOOKUP(Q328,DATA!$B$24:$B$25,DATA!$C$24:$C$25,"error",0,1)/1000)</f>
        <v>0</v>
      </c>
      <c r="AL328" s="47">
        <f t="shared" si="262"/>
        <v>7.8719830614522204</v>
      </c>
      <c r="AM328" s="47">
        <f t="shared" si="263"/>
        <v>5.223020723245992</v>
      </c>
      <c r="AN328" s="47">
        <f t="shared" si="289"/>
        <v>1.3273260122137458</v>
      </c>
      <c r="AO328" s="47">
        <f t="shared" si="290"/>
        <v>0.48354219480085131</v>
      </c>
      <c r="AP328" s="47">
        <f t="shared" si="291"/>
        <v>0.17205375697151246</v>
      </c>
      <c r="AQ328" s="47">
        <f t="shared" si="292"/>
        <v>0.14231812728892235</v>
      </c>
      <c r="AR328" s="47">
        <f t="shared" si="293"/>
        <v>0</v>
      </c>
      <c r="AS328" s="47">
        <f t="shared" si="294"/>
        <v>0.79791407906128609</v>
      </c>
      <c r="AT328" s="47">
        <f t="shared" si="264"/>
        <v>0.52941193315245971</v>
      </c>
      <c r="AU328" s="47">
        <f t="shared" si="295"/>
        <v>7.2188532251848542E-2</v>
      </c>
      <c r="AV328" s="47">
        <f t="shared" si="296"/>
        <v>2.6298137008777138E-2</v>
      </c>
      <c r="AW328" s="47">
        <f t="shared" si="297"/>
        <v>9.3573907765695415E-3</v>
      </c>
      <c r="AX328" s="47">
        <f t="shared" si="298"/>
        <v>7.7401758326760091E-3</v>
      </c>
      <c r="AY328" s="47">
        <f t="shared" si="299"/>
        <v>0</v>
      </c>
      <c r="AZ328" s="47">
        <f t="shared" si="300"/>
        <v>4.3395703618022689E-2</v>
      </c>
      <c r="BA328" s="47">
        <f t="shared" si="265"/>
        <v>2.8792828633825852E-2</v>
      </c>
      <c r="BB328" s="23">
        <f>IF(V328&gt;0,J328*DATA!$C$4,0)</f>
        <v>60548.799999999988</v>
      </c>
      <c r="BC328" s="23">
        <f>IF(X328&gt;0,N328*_xlfn.XLOOKUP(Burgas!O328,DATA!$B$5:$B$6,DATA!$C$5:$C$6,"error",0,1),0)</f>
        <v>9616.3200000000015</v>
      </c>
      <c r="BD328" s="23">
        <f>IF(Z328&gt;0,(L328-M328)*DATA!$C$7,"0,00 ")</f>
        <v>29697</v>
      </c>
      <c r="BE328" s="23">
        <f>IF(G328="basement",D328*DATA!$C$8,IF(G328="ground",0,"error"))</f>
        <v>0</v>
      </c>
      <c r="BF328" s="23">
        <f t="shared" si="266"/>
        <v>99862.12</v>
      </c>
      <c r="BG328" s="23">
        <v>1.48</v>
      </c>
      <c r="BH328" s="23">
        <v>2.5877404671934041</v>
      </c>
      <c r="BI328" s="23">
        <f t="shared" si="267"/>
        <v>0.56999999999999995</v>
      </c>
      <c r="BJ328" s="23">
        <v>2.33</v>
      </c>
      <c r="BK328" s="23">
        <f t="shared" si="268"/>
        <v>0.21630769230769231</v>
      </c>
      <c r="BL328" s="23">
        <f t="shared" si="269"/>
        <v>0.23928112965340181</v>
      </c>
      <c r="BM328" s="5">
        <v>1.1000000000000001</v>
      </c>
      <c r="BN328" s="5">
        <f t="shared" si="270"/>
        <v>0.56999999999999995</v>
      </c>
      <c r="BO328" s="50"/>
      <c r="BP328" s="48">
        <f t="shared" si="271"/>
        <v>3911.4</v>
      </c>
      <c r="BQ328" s="51">
        <f t="shared" si="272"/>
        <v>6</v>
      </c>
      <c r="BR328" s="47">
        <f t="shared" si="273"/>
        <v>1251.6480000000001</v>
      </c>
      <c r="BS328" s="46">
        <f t="shared" si="274"/>
        <v>20.5</v>
      </c>
      <c r="BT328" s="46">
        <f t="shared" si="275"/>
        <v>3129.1200000000003</v>
      </c>
      <c r="BU328" s="46">
        <f t="shared" si="284"/>
        <v>84.821522099999996</v>
      </c>
      <c r="BV328" s="46">
        <f t="shared" si="285"/>
        <v>53.921212315384622</v>
      </c>
      <c r="BW328" s="46">
        <f t="shared" si="286"/>
        <v>73.8265883647625</v>
      </c>
      <c r="BX328" s="46">
        <f t="shared" si="287"/>
        <v>75.72681584999998</v>
      </c>
      <c r="BY328" s="46">
        <f t="shared" si="288"/>
        <v>84.821522099999996</v>
      </c>
      <c r="BZ328" s="46">
        <f t="shared" si="276"/>
        <v>97748.322068039997</v>
      </c>
      <c r="CA328" s="46">
        <f t="shared" si="277"/>
        <v>62138.805072249241</v>
      </c>
      <c r="CB328" s="46">
        <f t="shared" si="278"/>
        <v>85077.760431552306</v>
      </c>
      <c r="CC328" s="46">
        <f t="shared" si="279"/>
        <v>87267.582585539989</v>
      </c>
      <c r="CD328" s="46">
        <f t="shared" si="280"/>
        <v>97748.322068039997</v>
      </c>
    </row>
    <row r="329" spans="1:82" ht="15" customHeight="1" x14ac:dyDescent="0.35">
      <c r="A329" s="39">
        <v>326</v>
      </c>
      <c r="B329" s="40" t="s">
        <v>125</v>
      </c>
      <c r="C329" s="40" t="s">
        <v>451</v>
      </c>
      <c r="D329" s="41">
        <v>186.2</v>
      </c>
      <c r="E329" s="41">
        <f t="shared" si="247"/>
        <v>1042.72</v>
      </c>
      <c r="F329" s="41">
        <v>57.4</v>
      </c>
      <c r="G329" s="42" t="s">
        <v>118</v>
      </c>
      <c r="H329" s="43">
        <v>7</v>
      </c>
      <c r="I329" s="44">
        <v>22.25</v>
      </c>
      <c r="J329" s="41">
        <f t="shared" si="248"/>
        <v>1021.7199999999998</v>
      </c>
      <c r="K329" s="42" t="s">
        <v>121</v>
      </c>
      <c r="L329" s="44">
        <v>255.43</v>
      </c>
      <c r="M329" s="44">
        <v>255.43</v>
      </c>
      <c r="N329" s="41">
        <v>195.51</v>
      </c>
      <c r="O329" s="45" t="s">
        <v>69</v>
      </c>
      <c r="P329" s="45" t="s">
        <v>121</v>
      </c>
      <c r="Q329" s="45" t="s">
        <v>122</v>
      </c>
      <c r="R329" s="45" t="s">
        <v>864</v>
      </c>
      <c r="S329" s="46">
        <f t="shared" si="249"/>
        <v>42436.649333960006</v>
      </c>
      <c r="T329" s="46">
        <f t="shared" si="250"/>
        <v>40.698029513157898</v>
      </c>
      <c r="U329" s="47">
        <f t="shared" si="251"/>
        <v>42436.649333960006</v>
      </c>
      <c r="V329" s="47">
        <f t="shared" si="252"/>
        <v>0</v>
      </c>
      <c r="W329" s="47">
        <f t="shared" si="253"/>
        <v>41848.462507229873</v>
      </c>
      <c r="X329" s="47">
        <f t="shared" si="254"/>
        <v>588.18682673013245</v>
      </c>
      <c r="Y329" s="48">
        <f t="shared" si="255"/>
        <v>42436.649333960006</v>
      </c>
      <c r="Z329" s="47">
        <f t="shared" si="256"/>
        <v>0</v>
      </c>
      <c r="AA329" s="48">
        <f t="shared" si="257"/>
        <v>42436.649333960006</v>
      </c>
      <c r="AB329" s="47">
        <f t="shared" si="258"/>
        <v>0</v>
      </c>
      <c r="AC329" s="47">
        <f t="shared" si="259"/>
        <v>588.18682673013245</v>
      </c>
      <c r="AD329" s="47">
        <f t="shared" si="260"/>
        <v>41848.462507229873</v>
      </c>
      <c r="AE329" s="47">
        <f t="shared" si="283"/>
        <v>40.133940566240092</v>
      </c>
      <c r="AF329" s="49">
        <f t="shared" si="261"/>
        <v>1.386035033306543E-2</v>
      </c>
      <c r="AG329" s="47">
        <f>IF(ISBLANK($D329),"",S329*_xlfn.XLOOKUP(Q329,DATA!$B$24:$B$25,DATA!$C$24:$C$25,"error",0,1)/1000)</f>
        <v>5.6850907706763865</v>
      </c>
      <c r="AH329" s="47">
        <f>IF(ISBLANK($D329),"",V329*_xlfn.XLOOKUP(Q329,DATA!$B$24:$B$25,DATA!$C$24:$C$25,"error",0,1)/1000)</f>
        <v>0</v>
      </c>
      <c r="AI329" s="47">
        <f>IF(ISBLANK($D329),"",X329*_xlfn.XLOOKUP(Q329,DATA!$B$24:$B$25,DATA!$C$24:$C$25,"error",0,1)/1000)</f>
        <v>7.8797349756851529E-2</v>
      </c>
      <c r="AJ329" s="47">
        <f>IF(ISBLANK($D329),"",Z329*_xlfn.XLOOKUP(Q329,DATA!$B$24:$B$25,DATA!$C$24:$C$25,"error",0,1)/1000)</f>
        <v>0</v>
      </c>
      <c r="AK329" s="47">
        <f>IF(ISBLANK($D329),"",AB329*_xlfn.XLOOKUP(Q329,DATA!$B$24:$B$25,DATA!$C$24:$C$25,"error",0,1)/1000)</f>
        <v>0</v>
      </c>
      <c r="AL329" s="47">
        <f t="shared" si="262"/>
        <v>7.8797349756851529E-2</v>
      </c>
      <c r="AM329" s="47">
        <f t="shared" si="263"/>
        <v>5.6062934209195348</v>
      </c>
      <c r="AN329" s="47">
        <f t="shared" si="289"/>
        <v>0.57624793285914755</v>
      </c>
      <c r="AO329" s="47">
        <f t="shared" si="290"/>
        <v>0</v>
      </c>
      <c r="AP329" s="47">
        <f t="shared" si="291"/>
        <v>7.9869982281325393E-3</v>
      </c>
      <c r="AQ329" s="47">
        <f t="shared" si="292"/>
        <v>0</v>
      </c>
      <c r="AR329" s="47">
        <f t="shared" si="293"/>
        <v>0</v>
      </c>
      <c r="AS329" s="47">
        <f t="shared" si="294"/>
        <v>7.9869982281325393E-3</v>
      </c>
      <c r="AT329" s="47">
        <f t="shared" si="264"/>
        <v>0.56826093463101501</v>
      </c>
      <c r="AU329" s="47">
        <f t="shared" si="295"/>
        <v>3.1340071770977106E-2</v>
      </c>
      <c r="AV329" s="47">
        <f t="shared" si="296"/>
        <v>0</v>
      </c>
      <c r="AW329" s="47">
        <f t="shared" si="297"/>
        <v>4.3438437420915629E-4</v>
      </c>
      <c r="AX329" s="47">
        <f t="shared" si="298"/>
        <v>0</v>
      </c>
      <c r="AY329" s="47">
        <f t="shared" si="299"/>
        <v>0</v>
      </c>
      <c r="AZ329" s="47">
        <f t="shared" si="300"/>
        <v>4.3438437420915629E-4</v>
      </c>
      <c r="BA329" s="47">
        <f t="shared" si="265"/>
        <v>3.0905687396767949E-2</v>
      </c>
      <c r="BB329" s="23">
        <f>IF(V329&gt;0,J329*DATA!$C$4,0)</f>
        <v>0</v>
      </c>
      <c r="BC329" s="23">
        <f>IF(X329&gt;0,N329*_xlfn.XLOOKUP(Burgas!O329,DATA!$B$5:$B$6,DATA!$C$5:$C$6,"error",0,1),0)</f>
        <v>9384.48</v>
      </c>
      <c r="BD329" s="23" t="str">
        <f>IF(Z329&gt;0,(L329-M329)*DATA!$C$7,"0,00 ")</f>
        <v xml:space="preserve">0,00 </v>
      </c>
      <c r="BE329" s="23">
        <f>IF(G329="basement",D329*DATA!$C$8,IF(G329="ground",0,"error"))</f>
        <v>0</v>
      </c>
      <c r="BF329" s="23">
        <f t="shared" si="266"/>
        <v>9384.48</v>
      </c>
      <c r="BG329" s="23">
        <v>0.25</v>
      </c>
      <c r="BH329" s="23">
        <v>1.1000000000000001</v>
      </c>
      <c r="BI329" s="23">
        <f t="shared" si="267"/>
        <v>0.56999999999999995</v>
      </c>
      <c r="BJ329" s="23">
        <v>0.22</v>
      </c>
      <c r="BK329" s="23">
        <f t="shared" si="268"/>
        <v>0.25</v>
      </c>
      <c r="BL329" s="23">
        <f t="shared" si="269"/>
        <v>0.12054794520547943</v>
      </c>
      <c r="BM329" s="5">
        <v>1.1000000000000001</v>
      </c>
      <c r="BN329" s="5">
        <f t="shared" si="270"/>
        <v>0.56999999999999995</v>
      </c>
      <c r="BO329" s="50"/>
      <c r="BP329" s="48">
        <f t="shared" si="271"/>
        <v>4142.95</v>
      </c>
      <c r="BQ329" s="51">
        <f t="shared" si="272"/>
        <v>7</v>
      </c>
      <c r="BR329" s="47">
        <f t="shared" si="273"/>
        <v>1325.7439999999999</v>
      </c>
      <c r="BS329" s="46">
        <f t="shared" si="274"/>
        <v>22.25</v>
      </c>
      <c r="BT329" s="46">
        <f t="shared" si="275"/>
        <v>3314.36</v>
      </c>
      <c r="BU329" s="46">
        <f t="shared" si="284"/>
        <v>36.824582900000003</v>
      </c>
      <c r="BV329" s="46">
        <f t="shared" si="285"/>
        <v>36.824582900000003</v>
      </c>
      <c r="BW329" s="46">
        <f t="shared" si="286"/>
        <v>36.314181280136992</v>
      </c>
      <c r="BX329" s="46">
        <f t="shared" si="287"/>
        <v>36.824582900000003</v>
      </c>
      <c r="BY329" s="46">
        <f t="shared" si="288"/>
        <v>36.824582900000003</v>
      </c>
      <c r="BZ329" s="46">
        <f t="shared" si="276"/>
        <v>42436.649333960006</v>
      </c>
      <c r="CA329" s="46">
        <f t="shared" si="277"/>
        <v>42436.649333960006</v>
      </c>
      <c r="CB329" s="46">
        <f t="shared" si="278"/>
        <v>41848.462507229873</v>
      </c>
      <c r="CC329" s="46">
        <f t="shared" si="279"/>
        <v>42436.649333960006</v>
      </c>
      <c r="CD329" s="46">
        <f t="shared" si="280"/>
        <v>42436.649333960006</v>
      </c>
    </row>
    <row r="330" spans="1:82" ht="15" customHeight="1" x14ac:dyDescent="0.35">
      <c r="A330" s="39">
        <v>327</v>
      </c>
      <c r="B330" s="40" t="s">
        <v>125</v>
      </c>
      <c r="C330" s="40" t="s">
        <v>452</v>
      </c>
      <c r="D330" s="41">
        <v>97.4</v>
      </c>
      <c r="E330" s="41">
        <f t="shared" si="247"/>
        <v>467.5200000000001</v>
      </c>
      <c r="F330" s="41">
        <v>39.6</v>
      </c>
      <c r="G330" s="42" t="s">
        <v>118</v>
      </c>
      <c r="H330" s="43">
        <v>6</v>
      </c>
      <c r="I330" s="44">
        <v>20.5</v>
      </c>
      <c r="J330" s="41">
        <f t="shared" si="248"/>
        <v>649.44000000000005</v>
      </c>
      <c r="K330" s="42" t="s">
        <v>120</v>
      </c>
      <c r="L330" s="44">
        <v>162.36000000000001</v>
      </c>
      <c r="M330" s="44">
        <v>32.5</v>
      </c>
      <c r="N330" s="41">
        <v>102.27000000000001</v>
      </c>
      <c r="O330" s="45" t="s">
        <v>69</v>
      </c>
      <c r="P330" s="45" t="s">
        <v>120</v>
      </c>
      <c r="Q330" s="45" t="s">
        <v>122</v>
      </c>
      <c r="R330" s="45" t="s">
        <v>864</v>
      </c>
      <c r="S330" s="46">
        <f t="shared" si="249"/>
        <v>60656.239717570017</v>
      </c>
      <c r="T330" s="46">
        <f t="shared" si="250"/>
        <v>129.74041691814256</v>
      </c>
      <c r="U330" s="47">
        <f t="shared" si="251"/>
        <v>35829.886319096164</v>
      </c>
      <c r="V330" s="47">
        <f t="shared" si="252"/>
        <v>24826.353398473853</v>
      </c>
      <c r="W330" s="47">
        <f t="shared" si="253"/>
        <v>54188.143787832596</v>
      </c>
      <c r="X330" s="47">
        <f t="shared" si="254"/>
        <v>6468.0959297374211</v>
      </c>
      <c r="Y330" s="48">
        <f t="shared" si="255"/>
        <v>53781.662340070019</v>
      </c>
      <c r="Z330" s="47">
        <f t="shared" si="256"/>
        <v>6874.577377499998</v>
      </c>
      <c r="AA330" s="48">
        <f t="shared" si="257"/>
        <v>60656.239717570017</v>
      </c>
      <c r="AB330" s="47">
        <f t="shared" si="258"/>
        <v>0</v>
      </c>
      <c r="AC330" s="47">
        <f t="shared" si="259"/>
        <v>38169.026705711272</v>
      </c>
      <c r="AD330" s="47">
        <f t="shared" si="260"/>
        <v>22487.213011858745</v>
      </c>
      <c r="AE330" s="47">
        <f t="shared" si="283"/>
        <v>48.098932691347407</v>
      </c>
      <c r="AF330" s="49">
        <f t="shared" si="261"/>
        <v>0.62926793489730659</v>
      </c>
      <c r="AG330" s="47">
        <f>IF(ISBLANK($D330),"",S330*_xlfn.XLOOKUP(Q330,DATA!$B$24:$B$25,DATA!$C$24:$C$25,"error",0,1)/1000)</f>
        <v>8.1259061215828829</v>
      </c>
      <c r="AH330" s="47">
        <f>IF(ISBLANK($D330),"",V330*_xlfn.XLOOKUP(Q330,DATA!$B$24:$B$25,DATA!$C$24:$C$25,"error",0,1)/1000)</f>
        <v>3.3259004843784039</v>
      </c>
      <c r="AI330" s="47">
        <f>IF(ISBLANK($D330),"",X330*_xlfn.XLOOKUP(Q330,DATA!$B$24:$B$25,DATA!$C$24:$C$25,"error",0,1)/1000)</f>
        <v>0.86650838487790505</v>
      </c>
      <c r="AJ330" s="47">
        <f>IF(ISBLANK($D330),"",Z330*_xlfn.XLOOKUP(Q330,DATA!$B$24:$B$25,DATA!$C$24:$C$25,"error",0,1)/1000)</f>
        <v>0.92096329504153374</v>
      </c>
      <c r="AK330" s="47">
        <f>IF(ISBLANK($D330),"",AB330*_xlfn.XLOOKUP(Q330,DATA!$B$24:$B$25,DATA!$C$24:$C$25,"error",0,1)/1000)</f>
        <v>0</v>
      </c>
      <c r="AL330" s="47">
        <f t="shared" si="262"/>
        <v>5.1133721642978429</v>
      </c>
      <c r="AM330" s="47">
        <f t="shared" si="263"/>
        <v>3.01253395728504</v>
      </c>
      <c r="AN330" s="47">
        <f t="shared" si="289"/>
        <v>0.82365203900034156</v>
      </c>
      <c r="AO330" s="47">
        <f t="shared" si="290"/>
        <v>0.33711744567101631</v>
      </c>
      <c r="AP330" s="47">
        <f t="shared" si="291"/>
        <v>8.783037698650574E-2</v>
      </c>
      <c r="AQ330" s="47">
        <f t="shared" si="292"/>
        <v>9.3349994998178781E-2</v>
      </c>
      <c r="AR330" s="47">
        <f t="shared" si="293"/>
        <v>0</v>
      </c>
      <c r="AS330" s="47">
        <f t="shared" si="294"/>
        <v>0.51829781765570082</v>
      </c>
      <c r="AT330" s="47">
        <f t="shared" si="264"/>
        <v>0.30535422134464074</v>
      </c>
      <c r="AU330" s="47">
        <f t="shared" si="295"/>
        <v>4.4795499549135726E-2</v>
      </c>
      <c r="AV330" s="47">
        <f t="shared" si="296"/>
        <v>1.8334616646964355E-2</v>
      </c>
      <c r="AW330" s="47">
        <f t="shared" si="297"/>
        <v>4.7767812454815118E-3</v>
      </c>
      <c r="AX330" s="47">
        <f t="shared" si="298"/>
        <v>5.0769736015320007E-3</v>
      </c>
      <c r="AY330" s="47">
        <f t="shared" si="299"/>
        <v>0</v>
      </c>
      <c r="AZ330" s="47">
        <f t="shared" si="300"/>
        <v>2.8188371493977869E-2</v>
      </c>
      <c r="BA330" s="47">
        <f t="shared" si="265"/>
        <v>1.6607128055157856E-2</v>
      </c>
      <c r="BB330" s="23">
        <f>IF(V330&gt;0,J330*DATA!$C$4,0)</f>
        <v>42213.600000000006</v>
      </c>
      <c r="BC330" s="23">
        <f>IF(X330&gt;0,N330*_xlfn.XLOOKUP(Burgas!O330,DATA!$B$5:$B$6,DATA!$C$5:$C$6,"error",0,1),0)</f>
        <v>4908.9600000000009</v>
      </c>
      <c r="BD330" s="23">
        <f>IF(Z330&gt;0,(L330-M330)*DATA!$C$7,"0,00 ")</f>
        <v>19479.000000000004</v>
      </c>
      <c r="BE330" s="23">
        <f>IF(G330="basement",D330*DATA!$C$8,IF(G330="ground",0,"error"))</f>
        <v>0</v>
      </c>
      <c r="BF330" s="23">
        <f t="shared" si="266"/>
        <v>66601.560000000012</v>
      </c>
      <c r="BG330" s="23">
        <v>1.48</v>
      </c>
      <c r="BH330" s="23">
        <v>2.4996982015274698</v>
      </c>
      <c r="BI330" s="23">
        <f t="shared" si="267"/>
        <v>0.56999999999999995</v>
      </c>
      <c r="BJ330" s="23">
        <v>2.33</v>
      </c>
      <c r="BK330" s="23">
        <f t="shared" si="268"/>
        <v>0.21630769230769231</v>
      </c>
      <c r="BL330" s="23">
        <f t="shared" si="269"/>
        <v>0.23928112965340181</v>
      </c>
      <c r="BM330" s="5">
        <v>1.1000000000000001</v>
      </c>
      <c r="BN330" s="5">
        <f t="shared" si="270"/>
        <v>0.56999999999999995</v>
      </c>
      <c r="BO330" s="50"/>
      <c r="BP330" s="48">
        <f t="shared" si="271"/>
        <v>1996.7</v>
      </c>
      <c r="BQ330" s="51">
        <f t="shared" si="272"/>
        <v>6</v>
      </c>
      <c r="BR330" s="47">
        <f t="shared" si="273"/>
        <v>638.94400000000007</v>
      </c>
      <c r="BS330" s="46">
        <f t="shared" si="274"/>
        <v>20.5</v>
      </c>
      <c r="BT330" s="46">
        <f t="shared" si="275"/>
        <v>1597.3600000000001</v>
      </c>
      <c r="BU330" s="46">
        <f t="shared" si="284"/>
        <v>52.63470992500001</v>
      </c>
      <c r="BV330" s="46">
        <f t="shared" si="285"/>
        <v>31.091536201923081</v>
      </c>
      <c r="BW330" s="46">
        <f t="shared" si="286"/>
        <v>47.021992179653409</v>
      </c>
      <c r="BX330" s="46">
        <f t="shared" si="287"/>
        <v>46.669266175000011</v>
      </c>
      <c r="BY330" s="46">
        <f t="shared" si="288"/>
        <v>52.63470992500001</v>
      </c>
      <c r="BZ330" s="46">
        <f t="shared" si="276"/>
        <v>60656.239717570017</v>
      </c>
      <c r="CA330" s="46">
        <f t="shared" si="277"/>
        <v>35829.886319096164</v>
      </c>
      <c r="CB330" s="46">
        <f t="shared" si="278"/>
        <v>54188.143787832596</v>
      </c>
      <c r="CC330" s="46">
        <f t="shared" si="279"/>
        <v>53781.662340070019</v>
      </c>
      <c r="CD330" s="46">
        <f t="shared" si="280"/>
        <v>60656.239717570017</v>
      </c>
    </row>
    <row r="331" spans="1:82" ht="15" customHeight="1" x14ac:dyDescent="0.35">
      <c r="A331" s="39">
        <v>328</v>
      </c>
      <c r="B331" s="40" t="s">
        <v>125</v>
      </c>
      <c r="C331" s="40" t="s">
        <v>453</v>
      </c>
      <c r="D331" s="41">
        <v>75.599999999999994</v>
      </c>
      <c r="E331" s="41">
        <f t="shared" si="247"/>
        <v>302.39999999999998</v>
      </c>
      <c r="F331" s="41">
        <v>36.4</v>
      </c>
      <c r="G331" s="42" t="s">
        <v>118</v>
      </c>
      <c r="H331" s="43">
        <v>5</v>
      </c>
      <c r="I331" s="44">
        <v>17.5</v>
      </c>
      <c r="J331" s="41">
        <f t="shared" si="248"/>
        <v>509.6</v>
      </c>
      <c r="K331" s="42" t="s">
        <v>120</v>
      </c>
      <c r="L331" s="44">
        <v>127.4</v>
      </c>
      <c r="M331" s="44">
        <v>19.11</v>
      </c>
      <c r="N331" s="41">
        <v>79.38</v>
      </c>
      <c r="O331" s="45" t="s">
        <v>69</v>
      </c>
      <c r="P331" s="45" t="s">
        <v>120</v>
      </c>
      <c r="Q331" s="45" t="s">
        <v>122</v>
      </c>
      <c r="R331" s="45" t="s">
        <v>864</v>
      </c>
      <c r="S331" s="46">
        <f t="shared" si="249"/>
        <v>46525.797173730003</v>
      </c>
      <c r="T331" s="46">
        <f t="shared" si="250"/>
        <v>153.85514938402781</v>
      </c>
      <c r="U331" s="47">
        <f t="shared" si="251"/>
        <v>27045.15278493</v>
      </c>
      <c r="V331" s="47">
        <f t="shared" si="252"/>
        <v>19480.644388800003</v>
      </c>
      <c r="W331" s="47">
        <f t="shared" si="253"/>
        <v>41505.385959272629</v>
      </c>
      <c r="X331" s="47">
        <f t="shared" si="254"/>
        <v>5020.4112144573737</v>
      </c>
      <c r="Y331" s="48">
        <f t="shared" si="255"/>
        <v>40793.10054498</v>
      </c>
      <c r="Z331" s="47">
        <f t="shared" si="256"/>
        <v>5732.6966287500036</v>
      </c>
      <c r="AA331" s="48">
        <f t="shared" si="257"/>
        <v>46525.797173730003</v>
      </c>
      <c r="AB331" s="47">
        <f t="shared" si="258"/>
        <v>0</v>
      </c>
      <c r="AC331" s="47">
        <f t="shared" si="259"/>
        <v>30233.75223200738</v>
      </c>
      <c r="AD331" s="47">
        <f t="shared" si="260"/>
        <v>16292.044941722623</v>
      </c>
      <c r="AE331" s="47">
        <f t="shared" si="283"/>
        <v>53.875809992468994</v>
      </c>
      <c r="AF331" s="49">
        <f t="shared" si="261"/>
        <v>0.64982770997158434</v>
      </c>
      <c r="AG331" s="47">
        <f>IF(ISBLANK($D331),"",S331*_xlfn.XLOOKUP(Q331,DATA!$B$24:$B$25,DATA!$C$24:$C$25,"error",0,1)/1000)</f>
        <v>6.2328997284680678</v>
      </c>
      <c r="AH331" s="47">
        <f>IF(ISBLANK($D331),"",V331*_xlfn.XLOOKUP(Q331,DATA!$B$24:$B$25,DATA!$C$24:$C$25,"error",0,1)/1000)</f>
        <v>2.6097543835292472</v>
      </c>
      <c r="AI331" s="47">
        <f>IF(ISBLANK($D331),"",X331*_xlfn.XLOOKUP(Q331,DATA!$B$24:$B$25,DATA!$C$24:$C$25,"error",0,1)/1000)</f>
        <v>0.67256708312905045</v>
      </c>
      <c r="AJ331" s="47">
        <f>IF(ISBLANK($D331),"",Z331*_xlfn.XLOOKUP(Q331,DATA!$B$24:$B$25,DATA!$C$24:$C$25,"error",0,1)/1000)</f>
        <v>0.76798949037461717</v>
      </c>
      <c r="AK331" s="47">
        <f>IF(ISBLANK($D331),"",AB331*_xlfn.XLOOKUP(Q331,DATA!$B$24:$B$25,DATA!$C$24:$C$25,"error",0,1)/1000)</f>
        <v>0</v>
      </c>
      <c r="AL331" s="47">
        <f t="shared" si="262"/>
        <v>4.0503109570329148</v>
      </c>
      <c r="AM331" s="47">
        <f t="shared" si="263"/>
        <v>2.1825887714351531</v>
      </c>
      <c r="AN331" s="47">
        <f t="shared" si="289"/>
        <v>0.63177453608550616</v>
      </c>
      <c r="AO331" s="47">
        <f t="shared" si="290"/>
        <v>0.26452797843365033</v>
      </c>
      <c r="AP331" s="47">
        <f t="shared" si="291"/>
        <v>6.817224332833495E-2</v>
      </c>
      <c r="AQ331" s="47">
        <f t="shared" si="292"/>
        <v>7.7844378240819273E-2</v>
      </c>
      <c r="AR331" s="47">
        <f t="shared" si="293"/>
        <v>0</v>
      </c>
      <c r="AS331" s="47">
        <f t="shared" si="294"/>
        <v>0.41054460000280452</v>
      </c>
      <c r="AT331" s="47">
        <f t="shared" si="264"/>
        <v>0.22122993608270164</v>
      </c>
      <c r="AU331" s="47">
        <f t="shared" si="295"/>
        <v>3.4359965867044963E-2</v>
      </c>
      <c r="AV331" s="47">
        <f t="shared" si="296"/>
        <v>1.4386734176048648E-2</v>
      </c>
      <c r="AW331" s="47">
        <f t="shared" si="297"/>
        <v>3.7076454020369787E-3</v>
      </c>
      <c r="AX331" s="47">
        <f t="shared" si="298"/>
        <v>4.2336783559980048E-3</v>
      </c>
      <c r="AY331" s="47">
        <f t="shared" si="299"/>
        <v>0</v>
      </c>
      <c r="AZ331" s="47">
        <f t="shared" si="300"/>
        <v>2.2328057934083632E-2</v>
      </c>
      <c r="BA331" s="47">
        <f t="shared" si="265"/>
        <v>1.2031907932961331E-2</v>
      </c>
      <c r="BB331" s="23">
        <f>IF(V331&gt;0,J331*DATA!$C$4,0)</f>
        <v>33124</v>
      </c>
      <c r="BC331" s="23">
        <f>IF(X331&gt;0,N331*_xlfn.XLOOKUP(Burgas!O331,DATA!$B$5:$B$6,DATA!$C$5:$C$6,"error",0,1),0)</f>
        <v>3810.24</v>
      </c>
      <c r="BD331" s="23">
        <f>IF(Z331&gt;0,(L331-M331)*DATA!$C$7,"0,00 ")</f>
        <v>16243.500000000002</v>
      </c>
      <c r="BE331" s="23">
        <f>IF(G331="basement",D331*DATA!$C$8,IF(G331="ground",0,"error"))</f>
        <v>0</v>
      </c>
      <c r="BF331" s="23">
        <f t="shared" si="266"/>
        <v>53177.74</v>
      </c>
      <c r="BG331" s="23">
        <v>1.48</v>
      </c>
      <c r="BH331" s="23">
        <v>2.5875000000000004</v>
      </c>
      <c r="BI331" s="23">
        <f t="shared" si="267"/>
        <v>0.56999999999999995</v>
      </c>
      <c r="BJ331" s="23">
        <v>2.33</v>
      </c>
      <c r="BK331" s="23">
        <f t="shared" si="268"/>
        <v>0.21630769230769231</v>
      </c>
      <c r="BL331" s="23">
        <f t="shared" si="269"/>
        <v>0.23928112965340181</v>
      </c>
      <c r="BM331" s="5">
        <v>1.1000000000000001</v>
      </c>
      <c r="BN331" s="5">
        <f t="shared" si="270"/>
        <v>0.56999999999999995</v>
      </c>
      <c r="BO331" s="50"/>
      <c r="BP331" s="48">
        <f t="shared" si="271"/>
        <v>1323</v>
      </c>
      <c r="BQ331" s="51">
        <f t="shared" si="272"/>
        <v>5</v>
      </c>
      <c r="BR331" s="47">
        <f t="shared" si="273"/>
        <v>423.36</v>
      </c>
      <c r="BS331" s="46">
        <f t="shared" si="274"/>
        <v>17.5</v>
      </c>
      <c r="BT331" s="46">
        <f t="shared" si="275"/>
        <v>1058.4000000000001</v>
      </c>
      <c r="BU331" s="46">
        <f t="shared" si="284"/>
        <v>40.372958324999999</v>
      </c>
      <c r="BV331" s="46">
        <f t="shared" si="285"/>
        <v>23.468546324999998</v>
      </c>
      <c r="BW331" s="46">
        <f t="shared" si="286"/>
        <v>36.016475146887039</v>
      </c>
      <c r="BX331" s="46">
        <f t="shared" si="287"/>
        <v>35.398386449999997</v>
      </c>
      <c r="BY331" s="46">
        <f t="shared" si="288"/>
        <v>40.372958324999999</v>
      </c>
      <c r="BZ331" s="46">
        <f t="shared" si="276"/>
        <v>46525.797173730003</v>
      </c>
      <c r="CA331" s="46">
        <f t="shared" si="277"/>
        <v>27045.15278493</v>
      </c>
      <c r="CB331" s="46">
        <f t="shared" si="278"/>
        <v>41505.385959272629</v>
      </c>
      <c r="CC331" s="46">
        <f t="shared" si="279"/>
        <v>40793.10054498</v>
      </c>
      <c r="CD331" s="46">
        <f t="shared" si="280"/>
        <v>46525.797173730003</v>
      </c>
    </row>
    <row r="332" spans="1:82" ht="15" customHeight="1" x14ac:dyDescent="0.35">
      <c r="A332" s="39">
        <v>329</v>
      </c>
      <c r="B332" s="40" t="s">
        <v>125</v>
      </c>
      <c r="C332" s="40" t="s">
        <v>454</v>
      </c>
      <c r="D332" s="41">
        <v>166.5</v>
      </c>
      <c r="E332" s="41">
        <f t="shared" si="247"/>
        <v>932.40000000000009</v>
      </c>
      <c r="F332" s="41">
        <v>52</v>
      </c>
      <c r="G332" s="42" t="s">
        <v>118</v>
      </c>
      <c r="H332" s="43">
        <v>7</v>
      </c>
      <c r="I332" s="44">
        <v>22.25</v>
      </c>
      <c r="J332" s="41">
        <f t="shared" si="248"/>
        <v>925.6</v>
      </c>
      <c r="K332" s="42" t="s">
        <v>120</v>
      </c>
      <c r="L332" s="44">
        <v>231.4</v>
      </c>
      <c r="M332" s="44">
        <v>196.69</v>
      </c>
      <c r="N332" s="41">
        <v>174.82500000000002</v>
      </c>
      <c r="O332" s="45" t="s">
        <v>69</v>
      </c>
      <c r="P332" s="45" t="s">
        <v>120</v>
      </c>
      <c r="Q332" s="45" t="s">
        <v>122</v>
      </c>
      <c r="R332" s="45" t="s">
        <v>864</v>
      </c>
      <c r="S332" s="46">
        <f t="shared" si="249"/>
        <v>85573.223947574996</v>
      </c>
      <c r="T332" s="46">
        <f t="shared" si="250"/>
        <v>91.777374461148639</v>
      </c>
      <c r="U332" s="47">
        <f t="shared" si="251"/>
        <v>50190.012710775016</v>
      </c>
      <c r="V332" s="47">
        <f t="shared" si="252"/>
        <v>35383.21123679998</v>
      </c>
      <c r="W332" s="47">
        <f t="shared" si="253"/>
        <v>74516.36591573435</v>
      </c>
      <c r="X332" s="47">
        <f t="shared" si="254"/>
        <v>11056.858031840646</v>
      </c>
      <c r="Y332" s="48">
        <f t="shared" si="255"/>
        <v>83735.732951325015</v>
      </c>
      <c r="Z332" s="47">
        <f t="shared" si="256"/>
        <v>1837.4909962499805</v>
      </c>
      <c r="AA332" s="48">
        <f t="shared" si="257"/>
        <v>85573.223947574996</v>
      </c>
      <c r="AB332" s="47">
        <f t="shared" si="258"/>
        <v>0</v>
      </c>
      <c r="AC332" s="47">
        <f t="shared" si="259"/>
        <v>48277.560264890606</v>
      </c>
      <c r="AD332" s="47">
        <f t="shared" si="260"/>
        <v>37295.66368268439</v>
      </c>
      <c r="AE332" s="47">
        <f t="shared" si="283"/>
        <v>39.999639299318304</v>
      </c>
      <c r="AF332" s="49">
        <f t="shared" si="261"/>
        <v>0.56416666379739344</v>
      </c>
      <c r="AG332" s="47">
        <f>IF(ISBLANK($D332),"",S332*_xlfn.XLOOKUP(Q332,DATA!$B$24:$B$25,DATA!$C$24:$C$25,"error",0,1)/1000)</f>
        <v>11.463948104217229</v>
      </c>
      <c r="AH332" s="47">
        <f>IF(ISBLANK($D332),"",V332*_xlfn.XLOOKUP(Q332,DATA!$B$24:$B$25,DATA!$C$24:$C$25,"error",0,1)/1000)</f>
        <v>4.7401661251857723</v>
      </c>
      <c r="AI332" s="47">
        <f>IF(ISBLANK($D332),"",X332*_xlfn.XLOOKUP(Q332,DATA!$B$24:$B$25,DATA!$C$24:$C$25,"error",0,1)/1000)</f>
        <v>1.4812489330818375</v>
      </c>
      <c r="AJ332" s="47">
        <f>IF(ISBLANK($D332),"",Z332*_xlfn.XLOOKUP(Q332,DATA!$B$24:$B$25,DATA!$C$24:$C$25,"error",0,1)/1000)</f>
        <v>0.2461622976350786</v>
      </c>
      <c r="AK332" s="47">
        <f>IF(ISBLANK($D332),"",AB332*_xlfn.XLOOKUP(Q332,DATA!$B$24:$B$25,DATA!$C$24:$C$25,"error",0,1)/1000)</f>
        <v>0</v>
      </c>
      <c r="AL332" s="47">
        <f t="shared" si="262"/>
        <v>6.4675773559026881</v>
      </c>
      <c r="AM332" s="47">
        <f t="shared" si="263"/>
        <v>4.9963707483145408</v>
      </c>
      <c r="AN332" s="47">
        <f t="shared" si="289"/>
        <v>1.1620001621669378</v>
      </c>
      <c r="AO332" s="47">
        <f t="shared" si="290"/>
        <v>0.48046918531826249</v>
      </c>
      <c r="AP332" s="47">
        <f t="shared" si="291"/>
        <v>0.15014125018740435</v>
      </c>
      <c r="AQ332" s="47">
        <f t="shared" si="292"/>
        <v>2.4951319316084648E-2</v>
      </c>
      <c r="AR332" s="47">
        <f t="shared" si="293"/>
        <v>0</v>
      </c>
      <c r="AS332" s="47">
        <f t="shared" si="294"/>
        <v>0.6555617548217515</v>
      </c>
      <c r="AT332" s="47">
        <f t="shared" si="264"/>
        <v>0.5064384073451863</v>
      </c>
      <c r="AU332" s="47">
        <f t="shared" si="295"/>
        <v>6.3197048359911981E-2</v>
      </c>
      <c r="AV332" s="47">
        <f t="shared" si="296"/>
        <v>2.6131006972823032E-2</v>
      </c>
      <c r="AW332" s="47">
        <f t="shared" si="297"/>
        <v>8.1656476116290597E-3</v>
      </c>
      <c r="AX332" s="47">
        <f t="shared" si="298"/>
        <v>1.357013350601986E-3</v>
      </c>
      <c r="AY332" s="47">
        <f t="shared" si="299"/>
        <v>0</v>
      </c>
      <c r="AZ332" s="47">
        <f t="shared" si="300"/>
        <v>3.5653667935054083E-2</v>
      </c>
      <c r="BA332" s="47">
        <f t="shared" si="265"/>
        <v>2.7543380424857898E-2</v>
      </c>
      <c r="BB332" s="23">
        <f>IF(V332&gt;0,J332*DATA!$C$4,0)</f>
        <v>60164</v>
      </c>
      <c r="BC332" s="23">
        <f>IF(X332&gt;0,N332*_xlfn.XLOOKUP(Burgas!O332,DATA!$B$5:$B$6,DATA!$C$5:$C$6,"error",0,1),0)</f>
        <v>8391.6</v>
      </c>
      <c r="BD332" s="23">
        <f>IF(Z332&gt;0,(L332-M332)*DATA!$C$7,"0,00 ")</f>
        <v>5206.5000000000009</v>
      </c>
      <c r="BE332" s="23">
        <f>IF(G332="basement",D332*DATA!$C$8,IF(G332="ground",0,"error"))</f>
        <v>0</v>
      </c>
      <c r="BF332" s="23">
        <f t="shared" si="266"/>
        <v>73762.100000000006</v>
      </c>
      <c r="BG332" s="23">
        <v>1.48</v>
      </c>
      <c r="BH332" s="23">
        <v>1.3625</v>
      </c>
      <c r="BI332" s="23">
        <f t="shared" si="267"/>
        <v>0.56999999999999995</v>
      </c>
      <c r="BJ332" s="23">
        <v>2.33</v>
      </c>
      <c r="BK332" s="23">
        <f t="shared" si="268"/>
        <v>0.21630769230769231</v>
      </c>
      <c r="BL332" s="23">
        <f t="shared" si="269"/>
        <v>0.23928112965340181</v>
      </c>
      <c r="BM332" s="5">
        <v>1.1000000000000001</v>
      </c>
      <c r="BN332" s="5">
        <f t="shared" si="270"/>
        <v>0.56999999999999995</v>
      </c>
      <c r="BO332" s="50"/>
      <c r="BP332" s="48">
        <f t="shared" si="271"/>
        <v>3704.625</v>
      </c>
      <c r="BQ332" s="51">
        <f t="shared" si="272"/>
        <v>7</v>
      </c>
      <c r="BR332" s="47">
        <f t="shared" si="273"/>
        <v>1185.48</v>
      </c>
      <c r="BS332" s="46">
        <f t="shared" si="274"/>
        <v>22.25</v>
      </c>
      <c r="BT332" s="46">
        <f t="shared" si="275"/>
        <v>2963.7000000000003</v>
      </c>
      <c r="BU332" s="46">
        <f t="shared" si="284"/>
        <v>74.256528937499994</v>
      </c>
      <c r="BV332" s="46">
        <f t="shared" si="285"/>
        <v>43.552596937500013</v>
      </c>
      <c r="BW332" s="46">
        <f t="shared" si="286"/>
        <v>64.661893366655974</v>
      </c>
      <c r="BX332" s="46">
        <f t="shared" si="287"/>
        <v>72.662038312500002</v>
      </c>
      <c r="BY332" s="46">
        <f t="shared" si="288"/>
        <v>74.256528937499994</v>
      </c>
      <c r="BZ332" s="46">
        <f t="shared" si="276"/>
        <v>85573.223947574996</v>
      </c>
      <c r="CA332" s="46">
        <f t="shared" si="277"/>
        <v>50190.012710775016</v>
      </c>
      <c r="CB332" s="46">
        <f t="shared" si="278"/>
        <v>74516.36591573435</v>
      </c>
      <c r="CC332" s="46">
        <f t="shared" si="279"/>
        <v>83735.732951325015</v>
      </c>
      <c r="CD332" s="46">
        <f t="shared" si="280"/>
        <v>85573.223947574996</v>
      </c>
    </row>
    <row r="333" spans="1:82" ht="15" customHeight="1" x14ac:dyDescent="0.35">
      <c r="A333" s="39">
        <v>330</v>
      </c>
      <c r="B333" s="40" t="s">
        <v>125</v>
      </c>
      <c r="C333" s="40" t="s">
        <v>455</v>
      </c>
      <c r="D333" s="41">
        <v>175.6</v>
      </c>
      <c r="E333" s="41">
        <f t="shared" si="247"/>
        <v>842.87999999999988</v>
      </c>
      <c r="F333" s="41">
        <v>76.400000000000006</v>
      </c>
      <c r="G333" s="42" t="s">
        <v>118</v>
      </c>
      <c r="H333" s="43">
        <v>6</v>
      </c>
      <c r="I333" s="44">
        <v>20.5</v>
      </c>
      <c r="J333" s="41">
        <f t="shared" si="248"/>
        <v>1275.4000000000001</v>
      </c>
      <c r="K333" s="42" t="s">
        <v>120</v>
      </c>
      <c r="L333" s="44">
        <v>290.8</v>
      </c>
      <c r="M333" s="44">
        <v>202.8</v>
      </c>
      <c r="N333" s="41">
        <v>184.38</v>
      </c>
      <c r="O333" s="45" t="s">
        <v>69</v>
      </c>
      <c r="P333" s="45" t="s">
        <v>120</v>
      </c>
      <c r="Q333" s="45" t="s">
        <v>122</v>
      </c>
      <c r="R333" s="45" t="s">
        <v>864</v>
      </c>
      <c r="S333" s="46">
        <f t="shared" si="249"/>
        <v>106236.84267518001</v>
      </c>
      <c r="T333" s="46">
        <f t="shared" si="250"/>
        <v>126.04029360665815</v>
      </c>
      <c r="U333" s="47">
        <f t="shared" si="251"/>
        <v>57481.713449364637</v>
      </c>
      <c r="V333" s="47">
        <f t="shared" si="252"/>
        <v>48755.129225815377</v>
      </c>
      <c r="W333" s="47">
        <f t="shared" si="253"/>
        <v>94575.675886043566</v>
      </c>
      <c r="X333" s="47">
        <f t="shared" si="254"/>
        <v>11661.166789136449</v>
      </c>
      <c r="Y333" s="48">
        <f t="shared" si="255"/>
        <v>101578.26567518002</v>
      </c>
      <c r="Z333" s="47">
        <f t="shared" si="256"/>
        <v>4658.5769999999902</v>
      </c>
      <c r="AA333" s="48">
        <f t="shared" si="257"/>
        <v>106236.84267518001</v>
      </c>
      <c r="AB333" s="47">
        <f t="shared" si="258"/>
        <v>0</v>
      </c>
      <c r="AC333" s="47">
        <f t="shared" si="259"/>
        <v>65074.873014951816</v>
      </c>
      <c r="AD333" s="47">
        <f t="shared" si="260"/>
        <v>41161.969660228198</v>
      </c>
      <c r="AE333" s="47">
        <f t="shared" si="283"/>
        <v>48.834910853535739</v>
      </c>
      <c r="AF333" s="49">
        <f t="shared" si="261"/>
        <v>0.61254524679276057</v>
      </c>
      <c r="AG333" s="47">
        <f>IF(ISBLANK($D333),"",S333*_xlfn.XLOOKUP(Q333,DATA!$B$24:$B$25,DATA!$C$24:$C$25,"error",0,1)/1000)</f>
        <v>14.23218145818926</v>
      </c>
      <c r="AH333" s="47">
        <f>IF(ISBLANK($D333),"",V333*_xlfn.XLOOKUP(Q333,DATA!$B$24:$B$25,DATA!$C$24:$C$25,"error",0,1)/1000)</f>
        <v>6.5315556137229214</v>
      </c>
      <c r="AI333" s="47">
        <f>IF(ISBLANK($D333),"",X333*_xlfn.XLOOKUP(Q333,DATA!$B$24:$B$25,DATA!$C$24:$C$25,"error",0,1)/1000)</f>
        <v>1.5622060819770021</v>
      </c>
      <c r="AJ333" s="47">
        <f>IF(ISBLANK($D333),"",Z333*_xlfn.XLOOKUP(Q333,DATA!$B$24:$B$25,DATA!$C$24:$C$25,"error",0,1)/1000)</f>
        <v>0.62409340800596658</v>
      </c>
      <c r="AK333" s="47">
        <f>IF(ISBLANK($D333),"",AB333*_xlfn.XLOOKUP(Q333,DATA!$B$24:$B$25,DATA!$C$24:$C$25,"error",0,1)/1000)</f>
        <v>0</v>
      </c>
      <c r="AL333" s="47">
        <f t="shared" si="262"/>
        <v>8.7178551037058902</v>
      </c>
      <c r="AM333" s="47">
        <f t="shared" si="263"/>
        <v>5.5143263544833694</v>
      </c>
      <c r="AN333" s="47">
        <f t="shared" si="289"/>
        <v>1.4425917678676043</v>
      </c>
      <c r="AO333" s="47">
        <f t="shared" si="290"/>
        <v>0.66204667129960271</v>
      </c>
      <c r="AP333" s="47">
        <f t="shared" si="291"/>
        <v>0.15834716836581514</v>
      </c>
      <c r="AQ333" s="47">
        <f t="shared" si="292"/>
        <v>6.3258890804248569E-2</v>
      </c>
      <c r="AR333" s="47">
        <f t="shared" si="293"/>
        <v>0</v>
      </c>
      <c r="AS333" s="47">
        <f t="shared" si="294"/>
        <v>0.88365273046966641</v>
      </c>
      <c r="AT333" s="47">
        <f t="shared" si="264"/>
        <v>0.55893903739793793</v>
      </c>
      <c r="AU333" s="47">
        <f t="shared" si="295"/>
        <v>7.8457425984801543E-2</v>
      </c>
      <c r="AV333" s="47">
        <f t="shared" si="296"/>
        <v>3.6006359435110755E-2</v>
      </c>
      <c r="AW333" s="47">
        <f t="shared" si="297"/>
        <v>8.6119382618742579E-3</v>
      </c>
      <c r="AX333" s="47">
        <f t="shared" si="298"/>
        <v>3.440425665599994E-3</v>
      </c>
      <c r="AY333" s="47">
        <f t="shared" si="299"/>
        <v>0</v>
      </c>
      <c r="AZ333" s="47">
        <f t="shared" si="300"/>
        <v>4.8058723362585008E-2</v>
      </c>
      <c r="BA333" s="47">
        <f t="shared" si="265"/>
        <v>3.0398702622216535E-2</v>
      </c>
      <c r="BB333" s="23">
        <f>IF(V333&gt;0,J333*DATA!$C$4,0)</f>
        <v>82901</v>
      </c>
      <c r="BC333" s="23">
        <f>IF(X333&gt;0,N333*_xlfn.XLOOKUP(Burgas!O333,DATA!$B$5:$B$6,DATA!$C$5:$C$6,"error",0,1),0)</f>
        <v>8850.24</v>
      </c>
      <c r="BD333" s="23">
        <f>IF(Z333&gt;0,(L333-M333)*DATA!$C$7,"0,00 ")</f>
        <v>13200</v>
      </c>
      <c r="BE333" s="23">
        <f>IF(G333="basement",D333*DATA!$C$8,IF(G333="ground",0,"error"))</f>
        <v>0</v>
      </c>
      <c r="BF333" s="23">
        <f t="shared" si="266"/>
        <v>104951.24</v>
      </c>
      <c r="BG333" s="23">
        <v>1.48</v>
      </c>
      <c r="BH333" s="23">
        <v>1.6295735900962862</v>
      </c>
      <c r="BI333" s="23">
        <f t="shared" si="267"/>
        <v>0.56999999999999995</v>
      </c>
      <c r="BJ333" s="23">
        <v>2.33</v>
      </c>
      <c r="BK333" s="23">
        <f t="shared" si="268"/>
        <v>0.21630769230769231</v>
      </c>
      <c r="BL333" s="23">
        <f t="shared" si="269"/>
        <v>0.23928112965340181</v>
      </c>
      <c r="BM333" s="5">
        <v>1.1000000000000001</v>
      </c>
      <c r="BN333" s="5">
        <f t="shared" si="270"/>
        <v>0.56999999999999995</v>
      </c>
      <c r="BO333" s="50"/>
      <c r="BP333" s="48">
        <f t="shared" si="271"/>
        <v>3599.7999999999997</v>
      </c>
      <c r="BQ333" s="51">
        <f t="shared" si="272"/>
        <v>6</v>
      </c>
      <c r="BR333" s="47">
        <f t="shared" si="273"/>
        <v>1151.9359999999999</v>
      </c>
      <c r="BS333" s="46">
        <f t="shared" si="274"/>
        <v>20.5</v>
      </c>
      <c r="BT333" s="46">
        <f t="shared" si="275"/>
        <v>2879.84</v>
      </c>
      <c r="BU333" s="46">
        <f t="shared" si="284"/>
        <v>92.187471950000003</v>
      </c>
      <c r="BV333" s="46">
        <f t="shared" si="285"/>
        <v>49.880001257692321</v>
      </c>
      <c r="BW333" s="46">
        <f t="shared" si="286"/>
        <v>82.06844488549423</v>
      </c>
      <c r="BX333" s="46">
        <f t="shared" si="287"/>
        <v>88.144971950000013</v>
      </c>
      <c r="BY333" s="46">
        <f t="shared" si="288"/>
        <v>92.187471950000003</v>
      </c>
      <c r="BZ333" s="46">
        <f t="shared" si="276"/>
        <v>106236.84267518001</v>
      </c>
      <c r="CA333" s="46">
        <f t="shared" si="277"/>
        <v>57481.713449364637</v>
      </c>
      <c r="CB333" s="46">
        <f t="shared" si="278"/>
        <v>94575.675886043566</v>
      </c>
      <c r="CC333" s="46">
        <f t="shared" si="279"/>
        <v>101578.26567518002</v>
      </c>
      <c r="CD333" s="46">
        <f t="shared" si="280"/>
        <v>106236.84267518001</v>
      </c>
    </row>
    <row r="334" spans="1:82" ht="15" customHeight="1" x14ac:dyDescent="0.35">
      <c r="A334" s="39">
        <v>331</v>
      </c>
      <c r="B334" s="40" t="s">
        <v>125</v>
      </c>
      <c r="C334" s="40" t="s">
        <v>456</v>
      </c>
      <c r="D334" s="41">
        <v>349.2</v>
      </c>
      <c r="E334" s="41">
        <f t="shared" si="247"/>
        <v>1955.52</v>
      </c>
      <c r="F334" s="41">
        <v>74.8</v>
      </c>
      <c r="G334" s="42" t="s">
        <v>118</v>
      </c>
      <c r="H334" s="43">
        <v>7</v>
      </c>
      <c r="I334" s="44">
        <v>22.25</v>
      </c>
      <c r="J334" s="41">
        <f t="shared" si="248"/>
        <v>1331.44</v>
      </c>
      <c r="K334" s="42" t="s">
        <v>120</v>
      </c>
      <c r="L334" s="44">
        <v>332.86</v>
      </c>
      <c r="M334" s="44">
        <v>299.60000000000002</v>
      </c>
      <c r="N334" s="41">
        <v>366.66</v>
      </c>
      <c r="O334" s="45" t="s">
        <v>69</v>
      </c>
      <c r="P334" s="45" t="s">
        <v>120</v>
      </c>
      <c r="Q334" s="45" t="s">
        <v>122</v>
      </c>
      <c r="R334" s="45" t="s">
        <v>864</v>
      </c>
      <c r="S334" s="46">
        <f t="shared" si="249"/>
        <v>145004.42620776003</v>
      </c>
      <c r="T334" s="46">
        <f t="shared" si="250"/>
        <v>74.151338880584206</v>
      </c>
      <c r="U334" s="47">
        <f t="shared" si="251"/>
        <v>94107.037736363083</v>
      </c>
      <c r="V334" s="47">
        <f t="shared" si="252"/>
        <v>50897.388471396946</v>
      </c>
      <c r="W334" s="47">
        <f t="shared" si="253"/>
        <v>121814.90774098069</v>
      </c>
      <c r="X334" s="47">
        <f t="shared" si="254"/>
        <v>23189.518466779336</v>
      </c>
      <c r="Y334" s="48">
        <f t="shared" si="255"/>
        <v>143243.69585526001</v>
      </c>
      <c r="Z334" s="47">
        <f t="shared" si="256"/>
        <v>1760.730352500017</v>
      </c>
      <c r="AA334" s="48">
        <f t="shared" si="257"/>
        <v>145004.42620776003</v>
      </c>
      <c r="AB334" s="47">
        <f t="shared" si="258"/>
        <v>0</v>
      </c>
      <c r="AC334" s="47">
        <f t="shared" si="259"/>
        <v>75847.637290676299</v>
      </c>
      <c r="AD334" s="47">
        <f t="shared" si="260"/>
        <v>69156.78891708373</v>
      </c>
      <c r="AE334" s="47">
        <f t="shared" si="283"/>
        <v>35.364910058237058</v>
      </c>
      <c r="AF334" s="49">
        <f t="shared" si="261"/>
        <v>0.52307118668228103</v>
      </c>
      <c r="AG334" s="47">
        <f>IF(ISBLANK($D334),"",S334*_xlfn.XLOOKUP(Q334,DATA!$B$24:$B$25,DATA!$C$24:$C$25,"error",0,1)/1000)</f>
        <v>19.425740205206623</v>
      </c>
      <c r="AH334" s="47">
        <f>IF(ISBLANK($D334),"",V334*_xlfn.XLOOKUP(Q334,DATA!$B$24:$B$25,DATA!$C$24:$C$25,"error",0,1)/1000)</f>
        <v>6.8185466569980013</v>
      </c>
      <c r="AI334" s="47">
        <f>IF(ISBLANK($D334),"",X334*_xlfn.XLOOKUP(Q334,DATA!$B$24:$B$25,DATA!$C$24:$C$25,"error",0,1)/1000)</f>
        <v>3.1066193839770482</v>
      </c>
      <c r="AJ334" s="47">
        <f>IF(ISBLANK($D334),"",Z334*_xlfn.XLOOKUP(Q334,DATA!$B$24:$B$25,DATA!$C$24:$C$25,"error",0,1)/1000)</f>
        <v>0.23587894034407605</v>
      </c>
      <c r="AK334" s="47">
        <f>IF(ISBLANK($D334),"",AB334*_xlfn.XLOOKUP(Q334,DATA!$B$24:$B$25,DATA!$C$24:$C$25,"error",0,1)/1000)</f>
        <v>0</v>
      </c>
      <c r="AL334" s="47">
        <f t="shared" si="262"/>
        <v>10.161044981319126</v>
      </c>
      <c r="AM334" s="47">
        <f t="shared" si="263"/>
        <v>9.2646952238874967</v>
      </c>
      <c r="AN334" s="47">
        <f t="shared" si="289"/>
        <v>1.9690173981474233</v>
      </c>
      <c r="AO334" s="47">
        <f t="shared" si="290"/>
        <v>0.69113644349627068</v>
      </c>
      <c r="AP334" s="47">
        <f t="shared" si="291"/>
        <v>0.31489083823088093</v>
      </c>
      <c r="AQ334" s="47">
        <f t="shared" si="292"/>
        <v>2.3908985319878773E-2</v>
      </c>
      <c r="AR334" s="47">
        <f t="shared" si="293"/>
        <v>0</v>
      </c>
      <c r="AS334" s="47">
        <f t="shared" si="294"/>
        <v>1.0299362670470302</v>
      </c>
      <c r="AT334" s="47">
        <f t="shared" si="264"/>
        <v>0.93908113110039304</v>
      </c>
      <c r="AU334" s="47">
        <f t="shared" si="295"/>
        <v>0.1070878402462338</v>
      </c>
      <c r="AV334" s="47">
        <f t="shared" si="296"/>
        <v>3.7588448491676252E-2</v>
      </c>
      <c r="AW334" s="47">
        <f t="shared" si="297"/>
        <v>1.7125790666551788E-2</v>
      </c>
      <c r="AX334" s="47">
        <f t="shared" si="298"/>
        <v>1.3003245186120132E-3</v>
      </c>
      <c r="AY334" s="47">
        <f t="shared" si="299"/>
        <v>0</v>
      </c>
      <c r="AZ334" s="47">
        <f t="shared" si="300"/>
        <v>5.6014563676840046E-2</v>
      </c>
      <c r="BA334" s="47">
        <f t="shared" si="265"/>
        <v>5.1073276569393755E-2</v>
      </c>
      <c r="BB334" s="23">
        <f>IF(V334&gt;0,J334*DATA!$C$4,0)</f>
        <v>86543.6</v>
      </c>
      <c r="BC334" s="23">
        <f>IF(X334&gt;0,N334*_xlfn.XLOOKUP(Burgas!O334,DATA!$B$5:$B$6,DATA!$C$5:$C$6,"error",0,1),0)</f>
        <v>17599.68</v>
      </c>
      <c r="BD334" s="23">
        <f>IF(Z334&gt;0,(L334-M334)*DATA!$C$7,"0,00 ")</f>
        <v>4988.9999999999982</v>
      </c>
      <c r="BE334" s="23">
        <f>IF(G334="basement",D334*DATA!$C$8,IF(G334="ground",0,"error"))</f>
        <v>0</v>
      </c>
      <c r="BF334" s="23">
        <f t="shared" si="266"/>
        <v>109132.28</v>
      </c>
      <c r="BG334" s="23">
        <v>1.48</v>
      </c>
      <c r="BH334" s="23">
        <v>1.2748633058943701</v>
      </c>
      <c r="BI334" s="23">
        <f t="shared" si="267"/>
        <v>0.56999999999999995</v>
      </c>
      <c r="BJ334" s="23">
        <v>2.33</v>
      </c>
      <c r="BK334" s="23">
        <f t="shared" si="268"/>
        <v>0.21630769230769231</v>
      </c>
      <c r="BL334" s="23">
        <f t="shared" si="269"/>
        <v>0.23928112965340181</v>
      </c>
      <c r="BM334" s="5">
        <v>1.1000000000000001</v>
      </c>
      <c r="BN334" s="5">
        <f t="shared" si="270"/>
        <v>0.56999999999999995</v>
      </c>
      <c r="BO334" s="50"/>
      <c r="BP334" s="48">
        <f t="shared" si="271"/>
        <v>7769.7</v>
      </c>
      <c r="BQ334" s="51">
        <f t="shared" si="272"/>
        <v>7</v>
      </c>
      <c r="BR334" s="47">
        <f t="shared" si="273"/>
        <v>2486.3040000000001</v>
      </c>
      <c r="BS334" s="46">
        <f t="shared" si="274"/>
        <v>22.25</v>
      </c>
      <c r="BT334" s="46">
        <f t="shared" si="275"/>
        <v>6215.76</v>
      </c>
      <c r="BU334" s="46">
        <f t="shared" si="284"/>
        <v>125.82820740000001</v>
      </c>
      <c r="BV334" s="46">
        <f t="shared" si="285"/>
        <v>81.661782138461533</v>
      </c>
      <c r="BW334" s="46">
        <f t="shared" si="286"/>
        <v>105.70540414871631</v>
      </c>
      <c r="BX334" s="46">
        <f t="shared" si="287"/>
        <v>124.30032615</v>
      </c>
      <c r="BY334" s="46">
        <f t="shared" si="288"/>
        <v>125.82820740000001</v>
      </c>
      <c r="BZ334" s="46">
        <f t="shared" si="276"/>
        <v>145004.42620776003</v>
      </c>
      <c r="CA334" s="46">
        <f t="shared" si="277"/>
        <v>94107.037736363083</v>
      </c>
      <c r="CB334" s="46">
        <f t="shared" si="278"/>
        <v>121814.90774098069</v>
      </c>
      <c r="CC334" s="46">
        <f t="shared" si="279"/>
        <v>143243.69585526001</v>
      </c>
      <c r="CD334" s="46">
        <f t="shared" si="280"/>
        <v>145004.42620776003</v>
      </c>
    </row>
    <row r="335" spans="1:82" ht="15" customHeight="1" x14ac:dyDescent="0.35">
      <c r="A335" s="39">
        <v>332</v>
      </c>
      <c r="B335" s="40" t="s">
        <v>125</v>
      </c>
      <c r="C335" s="40" t="s">
        <v>457</v>
      </c>
      <c r="D335" s="41">
        <v>46.6</v>
      </c>
      <c r="E335" s="41">
        <f t="shared" si="247"/>
        <v>223.68</v>
      </c>
      <c r="F335" s="41">
        <v>27.6</v>
      </c>
      <c r="G335" s="42" t="s">
        <v>118</v>
      </c>
      <c r="H335" s="43">
        <v>6</v>
      </c>
      <c r="I335" s="44">
        <v>20.5</v>
      </c>
      <c r="J335" s="41">
        <f t="shared" si="248"/>
        <v>452.6400000000001</v>
      </c>
      <c r="K335" s="42" t="s">
        <v>120</v>
      </c>
      <c r="L335" s="44">
        <v>113.16</v>
      </c>
      <c r="M335" s="44">
        <v>28.29</v>
      </c>
      <c r="N335" s="41">
        <v>48.930000000000007</v>
      </c>
      <c r="O335" s="45" t="s">
        <v>69</v>
      </c>
      <c r="P335" s="45" t="s">
        <v>120</v>
      </c>
      <c r="Q335" s="45" t="s">
        <v>122</v>
      </c>
      <c r="R335" s="45" t="s">
        <v>864</v>
      </c>
      <c r="S335" s="46">
        <f t="shared" si="249"/>
        <v>37758.749524580016</v>
      </c>
      <c r="T335" s="46">
        <f t="shared" si="250"/>
        <v>168.80699894751439</v>
      </c>
      <c r="U335" s="47">
        <f t="shared" si="251"/>
        <v>20455.533519583085</v>
      </c>
      <c r="V335" s="47">
        <f t="shared" si="252"/>
        <v>17303.216004996932</v>
      </c>
      <c r="W335" s="47">
        <f t="shared" si="253"/>
        <v>34664.157426779559</v>
      </c>
      <c r="X335" s="47">
        <f t="shared" si="254"/>
        <v>3094.5920978004579</v>
      </c>
      <c r="Y335" s="48">
        <f t="shared" si="255"/>
        <v>33265.869638330012</v>
      </c>
      <c r="Z335" s="47">
        <f t="shared" si="256"/>
        <v>4492.8798862500043</v>
      </c>
      <c r="AA335" s="48">
        <f t="shared" si="257"/>
        <v>37758.749524580016</v>
      </c>
      <c r="AB335" s="47">
        <f t="shared" si="258"/>
        <v>0</v>
      </c>
      <c r="AC335" s="47">
        <f t="shared" si="259"/>
        <v>24890.687989047394</v>
      </c>
      <c r="AD335" s="47">
        <f t="shared" si="260"/>
        <v>12868.061535532623</v>
      </c>
      <c r="AE335" s="47">
        <f t="shared" si="283"/>
        <v>57.528887408497063</v>
      </c>
      <c r="AF335" s="49">
        <f t="shared" si="261"/>
        <v>0.65920318608125961</v>
      </c>
      <c r="AG335" s="47">
        <f>IF(ISBLANK($D335),"",S335*_xlfn.XLOOKUP(Q335,DATA!$B$24:$B$25,DATA!$C$24:$C$25,"error",0,1)/1000)</f>
        <v>5.0584087528957582</v>
      </c>
      <c r="AH335" s="47">
        <f>IF(ISBLANK($D335),"",V335*_xlfn.XLOOKUP(Q335,DATA!$B$24:$B$25,DATA!$C$24:$C$25,"error",0,1)/1000)</f>
        <v>2.3180518527485847</v>
      </c>
      <c r="AI335" s="47">
        <f>IF(ISBLANK($D335),"",X335*_xlfn.XLOOKUP(Q335,DATA!$B$24:$B$25,DATA!$C$24:$C$25,"error",0,1)/1000)</f>
        <v>0.41457177346314666</v>
      </c>
      <c r="AJ335" s="47">
        <f>IF(ISBLANK($D335),"",Z335*_xlfn.XLOOKUP(Q335,DATA!$B$24:$B$25,DATA!$C$24:$C$25,"error",0,1)/1000)</f>
        <v>0.60189554019848346</v>
      </c>
      <c r="AK335" s="47">
        <f>IF(ISBLANK($D335),"",AB335*_xlfn.XLOOKUP(Q335,DATA!$B$24:$B$25,DATA!$C$24:$C$25,"error",0,1)/1000)</f>
        <v>0</v>
      </c>
      <c r="AL335" s="47">
        <f t="shared" si="262"/>
        <v>3.3345191664102152</v>
      </c>
      <c r="AM335" s="47">
        <f t="shared" si="263"/>
        <v>1.723889586485543</v>
      </c>
      <c r="AN335" s="47">
        <f t="shared" si="289"/>
        <v>0.51272665732054756</v>
      </c>
      <c r="AO335" s="47">
        <f t="shared" si="290"/>
        <v>0.23496064395252653</v>
      </c>
      <c r="AP335" s="47">
        <f t="shared" si="291"/>
        <v>4.2021515067465889E-2</v>
      </c>
      <c r="AQ335" s="47">
        <f t="shared" si="292"/>
        <v>6.1008887074506725E-2</v>
      </c>
      <c r="AR335" s="47">
        <f t="shared" si="293"/>
        <v>0</v>
      </c>
      <c r="AS335" s="47">
        <f t="shared" si="294"/>
        <v>0.33799104609449915</v>
      </c>
      <c r="AT335" s="47">
        <f t="shared" si="264"/>
        <v>0.17473561122604842</v>
      </c>
      <c r="AU335" s="47">
        <f t="shared" si="295"/>
        <v>2.7885375934609848E-2</v>
      </c>
      <c r="AV335" s="47">
        <f t="shared" si="296"/>
        <v>1.277867220849031E-2</v>
      </c>
      <c r="AW335" s="47">
        <f t="shared" si="297"/>
        <v>2.2854004726841791E-3</v>
      </c>
      <c r="AX335" s="47">
        <f t="shared" si="298"/>
        <v>3.3180559799940042E-3</v>
      </c>
      <c r="AY335" s="47">
        <f t="shared" si="299"/>
        <v>0</v>
      </c>
      <c r="AZ335" s="47">
        <f t="shared" si="300"/>
        <v>1.8382128661168493E-2</v>
      </c>
      <c r="BA335" s="47">
        <f t="shared" si="265"/>
        <v>9.5032472734413558E-3</v>
      </c>
      <c r="BB335" s="23">
        <f>IF(V335&gt;0,J335*DATA!$C$4,0)</f>
        <v>29421.600000000006</v>
      </c>
      <c r="BC335" s="23">
        <f>IF(X335&gt;0,N335*_xlfn.XLOOKUP(Burgas!O335,DATA!$B$5:$B$6,DATA!$C$5:$C$6,"error",0,1),0)</f>
        <v>2348.6400000000003</v>
      </c>
      <c r="BD335" s="23">
        <f>IF(Z335&gt;0,(L335-M335)*DATA!$C$7,"0,00 ")</f>
        <v>12730.5</v>
      </c>
      <c r="BE335" s="23">
        <f>IF(G335="basement",D335*DATA!$C$8,IF(G335="ground",0,"error"))</f>
        <v>0</v>
      </c>
      <c r="BF335" s="23">
        <f t="shared" si="266"/>
        <v>44500.740000000005</v>
      </c>
      <c r="BG335" s="23">
        <v>1.48</v>
      </c>
      <c r="BH335" s="23">
        <v>2.4125000000000005</v>
      </c>
      <c r="BI335" s="23">
        <f t="shared" si="267"/>
        <v>0.56999999999999995</v>
      </c>
      <c r="BJ335" s="23">
        <v>2.33</v>
      </c>
      <c r="BK335" s="23">
        <f t="shared" si="268"/>
        <v>0.21630769230769231</v>
      </c>
      <c r="BL335" s="23">
        <f t="shared" si="269"/>
        <v>0.23928112965340181</v>
      </c>
      <c r="BM335" s="5">
        <v>1.1000000000000001</v>
      </c>
      <c r="BN335" s="5">
        <f t="shared" si="270"/>
        <v>0.56999999999999995</v>
      </c>
      <c r="BO335" s="50"/>
      <c r="BP335" s="48">
        <f t="shared" si="271"/>
        <v>955.30000000000007</v>
      </c>
      <c r="BQ335" s="51">
        <f t="shared" si="272"/>
        <v>6</v>
      </c>
      <c r="BR335" s="47">
        <f t="shared" si="273"/>
        <v>305.69600000000003</v>
      </c>
      <c r="BS335" s="46">
        <f t="shared" si="274"/>
        <v>20.5</v>
      </c>
      <c r="BT335" s="46">
        <f t="shared" si="275"/>
        <v>764.24000000000012</v>
      </c>
      <c r="BU335" s="46">
        <f t="shared" si="284"/>
        <v>32.76531545000001</v>
      </c>
      <c r="BV335" s="46">
        <f t="shared" si="285"/>
        <v>17.750376188461544</v>
      </c>
      <c r="BW335" s="46">
        <f t="shared" si="286"/>
        <v>30.079969998940957</v>
      </c>
      <c r="BX335" s="46">
        <f t="shared" si="287"/>
        <v>28.866599825000005</v>
      </c>
      <c r="BY335" s="46">
        <f t="shared" si="288"/>
        <v>32.76531545000001</v>
      </c>
      <c r="BZ335" s="46">
        <f t="shared" si="276"/>
        <v>37758.749524580016</v>
      </c>
      <c r="CA335" s="46">
        <f t="shared" si="277"/>
        <v>20455.533519583085</v>
      </c>
      <c r="CB335" s="46">
        <f t="shared" si="278"/>
        <v>34664.157426779559</v>
      </c>
      <c r="CC335" s="46">
        <f t="shared" si="279"/>
        <v>33265.869638330012</v>
      </c>
      <c r="CD335" s="46">
        <f t="shared" si="280"/>
        <v>37758.749524580016</v>
      </c>
    </row>
    <row r="336" spans="1:82" ht="15" customHeight="1" x14ac:dyDescent="0.35">
      <c r="A336" s="39">
        <v>333</v>
      </c>
      <c r="B336" s="40" t="s">
        <v>125</v>
      </c>
      <c r="C336" s="40" t="s">
        <v>458</v>
      </c>
      <c r="D336" s="41">
        <v>111.9</v>
      </c>
      <c r="E336" s="41">
        <f t="shared" si="247"/>
        <v>537.12000000000012</v>
      </c>
      <c r="F336" s="41">
        <v>42.4</v>
      </c>
      <c r="G336" s="42" t="s">
        <v>118</v>
      </c>
      <c r="H336" s="43">
        <v>6</v>
      </c>
      <c r="I336" s="44">
        <v>20.5</v>
      </c>
      <c r="J336" s="41">
        <f t="shared" si="248"/>
        <v>695.3599999999999</v>
      </c>
      <c r="K336" s="42" t="s">
        <v>120</v>
      </c>
      <c r="L336" s="44">
        <v>173.84</v>
      </c>
      <c r="M336" s="44">
        <v>95.6</v>
      </c>
      <c r="N336" s="41">
        <v>117.495</v>
      </c>
      <c r="O336" s="45" t="s">
        <v>69</v>
      </c>
      <c r="P336" s="45" t="s">
        <v>120</v>
      </c>
      <c r="Q336" s="45" t="s">
        <v>122</v>
      </c>
      <c r="R336" s="45" t="s">
        <v>864</v>
      </c>
      <c r="S336" s="46">
        <f t="shared" si="249"/>
        <v>63235.106438595016</v>
      </c>
      <c r="T336" s="46">
        <f t="shared" si="250"/>
        <v>117.72994198427726</v>
      </c>
      <c r="U336" s="47">
        <f t="shared" si="251"/>
        <v>36653.354314976546</v>
      </c>
      <c r="V336" s="47">
        <f t="shared" si="252"/>
        <v>26581.752123618469</v>
      </c>
      <c r="W336" s="47">
        <f t="shared" si="253"/>
        <v>55804.100950529115</v>
      </c>
      <c r="X336" s="47">
        <f t="shared" si="254"/>
        <v>7431.0054880659009</v>
      </c>
      <c r="Y336" s="48">
        <f t="shared" si="255"/>
        <v>59093.207978595012</v>
      </c>
      <c r="Z336" s="47">
        <f t="shared" si="256"/>
        <v>4141.898460000004</v>
      </c>
      <c r="AA336" s="48">
        <f t="shared" si="257"/>
        <v>63235.106438595016</v>
      </c>
      <c r="AB336" s="47">
        <f t="shared" si="258"/>
        <v>0</v>
      </c>
      <c r="AC336" s="47">
        <f t="shared" si="259"/>
        <v>38154.656071684374</v>
      </c>
      <c r="AD336" s="47">
        <f t="shared" si="260"/>
        <v>25080.450366910642</v>
      </c>
      <c r="AE336" s="47">
        <f t="shared" si="283"/>
        <v>46.694314802857157</v>
      </c>
      <c r="AF336" s="49">
        <f t="shared" si="261"/>
        <v>0.60337774727610793</v>
      </c>
      <c r="AG336" s="47">
        <f>IF(ISBLANK($D336),"",S336*_xlfn.XLOOKUP(Q336,DATA!$B$24:$B$25,DATA!$C$24:$C$25,"error",0,1)/1000)</f>
        <v>8.4713879544940198</v>
      </c>
      <c r="AH336" s="47">
        <f>IF(ISBLANK($D336),"",V336*_xlfn.XLOOKUP(Q336,DATA!$B$24:$B$25,DATA!$C$24:$C$25,"error",0,1)/1000)</f>
        <v>3.5610651650920282</v>
      </c>
      <c r="AI336" s="47">
        <f>IF(ISBLANK($D336),"",X336*_xlfn.XLOOKUP(Q336,DATA!$B$24:$B$25,DATA!$C$24:$C$25,"error",0,1)/1000)</f>
        <v>0.99550603971086005</v>
      </c>
      <c r="AJ336" s="47">
        <f>IF(ISBLANK($D336),"",Z336*_xlfn.XLOOKUP(Q336,DATA!$B$24:$B$25,DATA!$C$24:$C$25,"error",0,1)/1000)</f>
        <v>0.55487577548167022</v>
      </c>
      <c r="AK336" s="47">
        <f>IF(ISBLANK($D336),"",AB336*_xlfn.XLOOKUP(Q336,DATA!$B$24:$B$25,DATA!$C$24:$C$25,"error",0,1)/1000)</f>
        <v>0</v>
      </c>
      <c r="AL336" s="47">
        <f t="shared" si="262"/>
        <v>5.1114469802845584</v>
      </c>
      <c r="AM336" s="47">
        <f t="shared" si="263"/>
        <v>3.3599409742094615</v>
      </c>
      <c r="AN336" s="47">
        <f t="shared" si="289"/>
        <v>0.85867051101530056</v>
      </c>
      <c r="AO336" s="47">
        <f t="shared" si="290"/>
        <v>0.36095403273866389</v>
      </c>
      <c r="AP336" s="47">
        <f t="shared" si="291"/>
        <v>0.10090574111694056</v>
      </c>
      <c r="AQ336" s="47">
        <f t="shared" si="292"/>
        <v>5.6242904733232076E-2</v>
      </c>
      <c r="AR336" s="47">
        <f t="shared" si="293"/>
        <v>0</v>
      </c>
      <c r="AS336" s="47">
        <f t="shared" si="294"/>
        <v>0.51810267858883652</v>
      </c>
      <c r="AT336" s="47">
        <f t="shared" si="264"/>
        <v>0.34056783242646405</v>
      </c>
      <c r="AU336" s="47">
        <f t="shared" si="295"/>
        <v>4.6700029463565849E-2</v>
      </c>
      <c r="AV336" s="47">
        <f t="shared" si="296"/>
        <v>1.9631003682608297E-2</v>
      </c>
      <c r="AW336" s="47">
        <f t="shared" si="297"/>
        <v>5.4879037101579278E-3</v>
      </c>
      <c r="AX336" s="47">
        <f t="shared" si="298"/>
        <v>3.0588511826880041E-3</v>
      </c>
      <c r="AY336" s="47">
        <f t="shared" si="299"/>
        <v>0</v>
      </c>
      <c r="AZ336" s="47">
        <f t="shared" si="300"/>
        <v>2.817775857545423E-2</v>
      </c>
      <c r="BA336" s="47">
        <f t="shared" si="265"/>
        <v>1.8522270888111619E-2</v>
      </c>
      <c r="BB336" s="23">
        <f>IF(V336&gt;0,J336*DATA!$C$4,0)</f>
        <v>45198.399999999994</v>
      </c>
      <c r="BC336" s="23">
        <f>IF(X336&gt;0,N336*_xlfn.XLOOKUP(Burgas!O336,DATA!$B$5:$B$6,DATA!$C$5:$C$6,"error",0,1),0)</f>
        <v>5639.76</v>
      </c>
      <c r="BD336" s="23">
        <f>IF(Z336&gt;0,(L336-M336)*DATA!$C$7,"0,00 ")</f>
        <v>11736.000000000002</v>
      </c>
      <c r="BE336" s="23">
        <f>IF(G336="basement",D336*DATA!$C$8,IF(G336="ground",0,"error"))</f>
        <v>0</v>
      </c>
      <c r="BF336" s="23">
        <f t="shared" si="266"/>
        <v>62574.159999999996</v>
      </c>
      <c r="BG336" s="23">
        <v>1.48</v>
      </c>
      <c r="BH336" s="23">
        <v>1.8876208007363093</v>
      </c>
      <c r="BI336" s="23">
        <f t="shared" si="267"/>
        <v>0.56999999999999995</v>
      </c>
      <c r="BJ336" s="23">
        <v>2.33</v>
      </c>
      <c r="BK336" s="23">
        <f t="shared" si="268"/>
        <v>0.21630769230769231</v>
      </c>
      <c r="BL336" s="23">
        <f t="shared" si="269"/>
        <v>0.23928112965340181</v>
      </c>
      <c r="BM336" s="5">
        <v>1.1000000000000001</v>
      </c>
      <c r="BN336" s="5">
        <f t="shared" si="270"/>
        <v>0.56999999999999995</v>
      </c>
      <c r="BO336" s="50"/>
      <c r="BP336" s="48">
        <f t="shared" si="271"/>
        <v>2293.9500000000003</v>
      </c>
      <c r="BQ336" s="51">
        <f t="shared" si="272"/>
        <v>6</v>
      </c>
      <c r="BR336" s="47">
        <f t="shared" si="273"/>
        <v>734.06400000000008</v>
      </c>
      <c r="BS336" s="46">
        <f t="shared" si="274"/>
        <v>20.5</v>
      </c>
      <c r="BT336" s="46">
        <f t="shared" si="275"/>
        <v>1835.1600000000003</v>
      </c>
      <c r="BU336" s="46">
        <f t="shared" si="284"/>
        <v>54.87253248750001</v>
      </c>
      <c r="BV336" s="46">
        <f t="shared" si="285"/>
        <v>31.806104056730771</v>
      </c>
      <c r="BW336" s="46">
        <f t="shared" si="286"/>
        <v>48.424245878626444</v>
      </c>
      <c r="BX336" s="46">
        <f t="shared" si="287"/>
        <v>51.278382487500004</v>
      </c>
      <c r="BY336" s="46">
        <f t="shared" si="288"/>
        <v>54.87253248750001</v>
      </c>
      <c r="BZ336" s="46">
        <f t="shared" si="276"/>
        <v>63235.106438595016</v>
      </c>
      <c r="CA336" s="46">
        <f t="shared" si="277"/>
        <v>36653.354314976546</v>
      </c>
      <c r="CB336" s="46">
        <f t="shared" si="278"/>
        <v>55804.100950529115</v>
      </c>
      <c r="CC336" s="46">
        <f t="shared" si="279"/>
        <v>59093.207978595012</v>
      </c>
      <c r="CD336" s="46">
        <f t="shared" si="280"/>
        <v>63235.106438595016</v>
      </c>
    </row>
    <row r="337" spans="1:82" ht="15" customHeight="1" x14ac:dyDescent="0.35">
      <c r="A337" s="39">
        <v>334</v>
      </c>
      <c r="B337" s="40" t="s">
        <v>125</v>
      </c>
      <c r="C337" s="40" t="s">
        <v>459</v>
      </c>
      <c r="D337" s="41">
        <v>103.8</v>
      </c>
      <c r="E337" s="41">
        <f t="shared" si="247"/>
        <v>498.24</v>
      </c>
      <c r="F337" s="41">
        <v>40.799999999999997</v>
      </c>
      <c r="G337" s="42" t="s">
        <v>118</v>
      </c>
      <c r="H337" s="43">
        <v>6</v>
      </c>
      <c r="I337" s="44">
        <v>20.5</v>
      </c>
      <c r="J337" s="41">
        <f t="shared" si="248"/>
        <v>669.12</v>
      </c>
      <c r="K337" s="42" t="s">
        <v>120</v>
      </c>
      <c r="L337" s="44">
        <v>167.28</v>
      </c>
      <c r="M337" s="44">
        <v>108.7</v>
      </c>
      <c r="N337" s="41">
        <v>108.99</v>
      </c>
      <c r="O337" s="45" t="s">
        <v>69</v>
      </c>
      <c r="P337" s="45" t="s">
        <v>120</v>
      </c>
      <c r="Q337" s="45" t="s">
        <v>122</v>
      </c>
      <c r="R337" s="45" t="s">
        <v>864</v>
      </c>
      <c r="S337" s="46">
        <f t="shared" si="249"/>
        <v>59195.974674690005</v>
      </c>
      <c r="T337" s="46">
        <f t="shared" si="250"/>
        <v>118.81016111651013</v>
      </c>
      <c r="U337" s="47">
        <f t="shared" si="251"/>
        <v>33617.307536868473</v>
      </c>
      <c r="V337" s="47">
        <f t="shared" si="252"/>
        <v>25578.667137821532</v>
      </c>
      <c r="W337" s="47">
        <f t="shared" si="253"/>
        <v>52302.870388173134</v>
      </c>
      <c r="X337" s="47">
        <f t="shared" si="254"/>
        <v>6893.1042865168711</v>
      </c>
      <c r="Y337" s="48">
        <f t="shared" si="255"/>
        <v>56094.844667190002</v>
      </c>
      <c r="Z337" s="47">
        <f t="shared" si="256"/>
        <v>3101.1300075000036</v>
      </c>
      <c r="AA337" s="48">
        <f t="shared" si="257"/>
        <v>59195.974674690005</v>
      </c>
      <c r="AB337" s="47">
        <f t="shared" si="258"/>
        <v>0</v>
      </c>
      <c r="AC337" s="47">
        <f t="shared" si="259"/>
        <v>35572.901431838407</v>
      </c>
      <c r="AD337" s="47">
        <f t="shared" si="260"/>
        <v>23623.073242851598</v>
      </c>
      <c r="AE337" s="47">
        <f t="shared" si="283"/>
        <v>47.413040387868492</v>
      </c>
      <c r="AF337" s="49">
        <f t="shared" si="261"/>
        <v>0.60093446602287393</v>
      </c>
      <c r="AG337" s="47">
        <f>IF(ISBLANK($D337),"",S337*_xlfn.XLOOKUP(Q337,DATA!$B$24:$B$25,DATA!$C$24:$C$25,"error",0,1)/1000)</f>
        <v>7.9302794769652314</v>
      </c>
      <c r="AH337" s="47">
        <f>IF(ISBLANK($D337),"",V337*_xlfn.XLOOKUP(Q337,DATA!$B$24:$B$25,DATA!$C$24:$C$25,"error",0,1)/1000)</f>
        <v>3.4266853475413837</v>
      </c>
      <c r="AI337" s="47">
        <f>IF(ISBLANK($D337),"",X337*_xlfn.XLOOKUP(Q337,DATA!$B$24:$B$25,DATA!$C$24:$C$25,"error",0,1)/1000)</f>
        <v>0.92344528080417265</v>
      </c>
      <c r="AJ337" s="47">
        <f>IF(ISBLANK($D337),"",Z337*_xlfn.XLOOKUP(Q337,DATA!$B$24:$B$25,DATA!$C$24:$C$25,"error",0,1)/1000)</f>
        <v>0.41544763455670047</v>
      </c>
      <c r="AK337" s="47">
        <f>IF(ISBLANK($D337),"",AB337*_xlfn.XLOOKUP(Q337,DATA!$B$24:$B$25,DATA!$C$24:$C$25,"error",0,1)/1000)</f>
        <v>0</v>
      </c>
      <c r="AL337" s="47">
        <f t="shared" si="262"/>
        <v>4.7655782629022569</v>
      </c>
      <c r="AM337" s="47">
        <f t="shared" si="263"/>
        <v>3.1647012140629744</v>
      </c>
      <c r="AN337" s="47">
        <f t="shared" si="289"/>
        <v>0.80382307687460919</v>
      </c>
      <c r="AO337" s="47">
        <f t="shared" si="290"/>
        <v>0.34733312584286508</v>
      </c>
      <c r="AP337" s="47">
        <f t="shared" si="291"/>
        <v>9.3601572188904331E-2</v>
      </c>
      <c r="AQ337" s="47">
        <f t="shared" si="292"/>
        <v>4.2110293446737418E-2</v>
      </c>
      <c r="AR337" s="47">
        <f t="shared" si="293"/>
        <v>0</v>
      </c>
      <c r="AS337" s="47">
        <f t="shared" si="294"/>
        <v>0.48304499147850682</v>
      </c>
      <c r="AT337" s="47">
        <f t="shared" si="264"/>
        <v>0.32077808539610236</v>
      </c>
      <c r="AU337" s="47">
        <f t="shared" si="295"/>
        <v>4.3717072954039649E-2</v>
      </c>
      <c r="AV337" s="47">
        <f t="shared" si="296"/>
        <v>1.8890211090811751E-2</v>
      </c>
      <c r="AW337" s="47">
        <f t="shared" si="297"/>
        <v>5.0906559885110902E-3</v>
      </c>
      <c r="AX337" s="47">
        <f t="shared" si="298"/>
        <v>2.2902288123960038E-3</v>
      </c>
      <c r="AY337" s="47">
        <f t="shared" si="299"/>
        <v>0</v>
      </c>
      <c r="AZ337" s="47">
        <f t="shared" si="300"/>
        <v>2.6271095891718842E-2</v>
      </c>
      <c r="BA337" s="47">
        <f t="shared" si="265"/>
        <v>1.7445977062320806E-2</v>
      </c>
      <c r="BB337" s="23">
        <f>IF(V337&gt;0,J337*DATA!$C$4,0)</f>
        <v>43492.800000000003</v>
      </c>
      <c r="BC337" s="23">
        <f>IF(X337&gt;0,N337*_xlfn.XLOOKUP(Burgas!O337,DATA!$B$5:$B$6,DATA!$C$5:$C$6,"error",0,1),0)</f>
        <v>5231.5199999999995</v>
      </c>
      <c r="BD337" s="23">
        <f>IF(Z337&gt;0,(L337-M337)*DATA!$C$7,"0,00 ")</f>
        <v>8787</v>
      </c>
      <c r="BE337" s="23">
        <f>IF(G337="basement",D337*DATA!$C$8,IF(G337="ground",0,"error"))</f>
        <v>0</v>
      </c>
      <c r="BF337" s="23">
        <f t="shared" si="266"/>
        <v>57511.32</v>
      </c>
      <c r="BG337" s="23">
        <v>1.48</v>
      </c>
      <c r="BH337" s="23">
        <v>1.7128347680535629</v>
      </c>
      <c r="BI337" s="23">
        <f t="shared" si="267"/>
        <v>0.56999999999999995</v>
      </c>
      <c r="BJ337" s="23">
        <v>2.33</v>
      </c>
      <c r="BK337" s="23">
        <f t="shared" si="268"/>
        <v>0.21630769230769231</v>
      </c>
      <c r="BL337" s="23">
        <f t="shared" si="269"/>
        <v>0.23928112965340181</v>
      </c>
      <c r="BM337" s="5">
        <v>1.1000000000000001</v>
      </c>
      <c r="BN337" s="5">
        <f t="shared" si="270"/>
        <v>0.56999999999999995</v>
      </c>
      <c r="BO337" s="50"/>
      <c r="BP337" s="48">
        <f t="shared" si="271"/>
        <v>2127.9</v>
      </c>
      <c r="BQ337" s="51">
        <f t="shared" si="272"/>
        <v>6</v>
      </c>
      <c r="BR337" s="47">
        <f t="shared" si="273"/>
        <v>680.928</v>
      </c>
      <c r="BS337" s="46">
        <f t="shared" si="274"/>
        <v>20.5</v>
      </c>
      <c r="BT337" s="46">
        <f t="shared" si="275"/>
        <v>1702.3200000000002</v>
      </c>
      <c r="BU337" s="46">
        <f t="shared" si="284"/>
        <v>51.367558725000002</v>
      </c>
      <c r="BV337" s="46">
        <f t="shared" si="285"/>
        <v>29.171561555769237</v>
      </c>
      <c r="BW337" s="46">
        <f t="shared" si="286"/>
        <v>45.386038170924273</v>
      </c>
      <c r="BX337" s="46">
        <f t="shared" si="287"/>
        <v>48.676539974999997</v>
      </c>
      <c r="BY337" s="46">
        <f t="shared" si="288"/>
        <v>51.367558725000002</v>
      </c>
      <c r="BZ337" s="46">
        <f t="shared" si="276"/>
        <v>59195.974674690005</v>
      </c>
      <c r="CA337" s="46">
        <f t="shared" si="277"/>
        <v>33617.307536868473</v>
      </c>
      <c r="CB337" s="46">
        <f t="shared" si="278"/>
        <v>52302.870388173134</v>
      </c>
      <c r="CC337" s="46">
        <f t="shared" si="279"/>
        <v>56094.844667190002</v>
      </c>
      <c r="CD337" s="46">
        <f t="shared" si="280"/>
        <v>59195.974674690005</v>
      </c>
    </row>
    <row r="338" spans="1:82" ht="15" customHeight="1" x14ac:dyDescent="0.35">
      <c r="A338" s="39">
        <v>335</v>
      </c>
      <c r="B338" s="40" t="s">
        <v>125</v>
      </c>
      <c r="C338" s="40" t="s">
        <v>460</v>
      </c>
      <c r="D338" s="41">
        <v>135.4</v>
      </c>
      <c r="E338" s="41">
        <f t="shared" si="247"/>
        <v>649.92000000000007</v>
      </c>
      <c r="F338" s="41">
        <v>47</v>
      </c>
      <c r="G338" s="42" t="s">
        <v>118</v>
      </c>
      <c r="H338" s="43">
        <v>6</v>
      </c>
      <c r="I338" s="44">
        <v>20.5</v>
      </c>
      <c r="J338" s="41">
        <f t="shared" si="248"/>
        <v>770.8</v>
      </c>
      <c r="K338" s="42" t="s">
        <v>120</v>
      </c>
      <c r="L338" s="44">
        <v>192.7</v>
      </c>
      <c r="M338" s="44">
        <v>86.7</v>
      </c>
      <c r="N338" s="41">
        <v>142.17000000000002</v>
      </c>
      <c r="O338" s="45" t="s">
        <v>69</v>
      </c>
      <c r="P338" s="45" t="s">
        <v>120</v>
      </c>
      <c r="Q338" s="45" t="s">
        <v>122</v>
      </c>
      <c r="R338" s="45" t="s">
        <v>864</v>
      </c>
      <c r="S338" s="46">
        <f t="shared" si="249"/>
        <v>73367.084377370018</v>
      </c>
      <c r="T338" s="46">
        <f t="shared" si="250"/>
        <v>112.88633120594844</v>
      </c>
      <c r="U338" s="47">
        <f t="shared" si="251"/>
        <v>43901.462919585392</v>
      </c>
      <c r="V338" s="47">
        <f t="shared" si="252"/>
        <v>29465.621457784626</v>
      </c>
      <c r="W338" s="47">
        <f t="shared" si="253"/>
        <v>64375.501329254534</v>
      </c>
      <c r="X338" s="47">
        <f t="shared" si="254"/>
        <v>8991.5830481154844</v>
      </c>
      <c r="Y338" s="48">
        <f t="shared" si="255"/>
        <v>67755.616627370007</v>
      </c>
      <c r="Z338" s="47">
        <f t="shared" si="256"/>
        <v>5611.4677500000107</v>
      </c>
      <c r="AA338" s="48">
        <f t="shared" si="257"/>
        <v>73367.084377370018</v>
      </c>
      <c r="AB338" s="47">
        <f t="shared" si="258"/>
        <v>0</v>
      </c>
      <c r="AC338" s="47">
        <f t="shared" si="259"/>
        <v>44068.672255900121</v>
      </c>
      <c r="AD338" s="47">
        <f t="shared" si="260"/>
        <v>29298.412121469897</v>
      </c>
      <c r="AE338" s="47">
        <f t="shared" si="283"/>
        <v>45.080028498076523</v>
      </c>
      <c r="AF338" s="49">
        <f t="shared" si="261"/>
        <v>0.60065999119208624</v>
      </c>
      <c r="AG338" s="47">
        <f>IF(ISBLANK($D338),"",S338*_xlfn.XLOOKUP(Q338,DATA!$B$24:$B$25,DATA!$C$24:$C$25,"error",0,1)/1000)</f>
        <v>9.828733908344601</v>
      </c>
      <c r="AH338" s="47">
        <f>IF(ISBLANK($D338),"",V338*_xlfn.XLOOKUP(Q338,DATA!$B$24:$B$25,DATA!$C$24:$C$25,"error",0,1)/1000)</f>
        <v>3.9474071405501259</v>
      </c>
      <c r="AI338" s="47">
        <f>IF(ISBLANK($D338),"",X338*_xlfn.XLOOKUP(Q338,DATA!$B$24:$B$25,DATA!$C$24:$C$25,"error",0,1)/1000)</f>
        <v>1.2045712044401287</v>
      </c>
      <c r="AJ338" s="47">
        <f>IF(ISBLANK($D338),"",Z338*_xlfn.XLOOKUP(Q338,DATA!$B$24:$B$25,DATA!$C$24:$C$25,"error",0,1)/1000)</f>
        <v>0.75174887782537192</v>
      </c>
      <c r="AK338" s="47">
        <f>IF(ISBLANK($D338),"",AB338*_xlfn.XLOOKUP(Q338,DATA!$B$24:$B$25,DATA!$C$24:$C$25,"error",0,1)/1000)</f>
        <v>0</v>
      </c>
      <c r="AL338" s="47">
        <f t="shared" si="262"/>
        <v>5.9037272228156263</v>
      </c>
      <c r="AM338" s="47">
        <f t="shared" si="263"/>
        <v>3.9250066855289747</v>
      </c>
      <c r="AN338" s="47">
        <f t="shared" si="289"/>
        <v>0.99625279978288439</v>
      </c>
      <c r="AO338" s="47">
        <f t="shared" si="290"/>
        <v>0.40011414006408502</v>
      </c>
      <c r="AP338" s="47">
        <f t="shared" si="291"/>
        <v>0.12209684850074842</v>
      </c>
      <c r="AQ338" s="47">
        <f t="shared" si="292"/>
        <v>7.6198209377845161E-2</v>
      </c>
      <c r="AR338" s="47">
        <f t="shared" si="293"/>
        <v>0</v>
      </c>
      <c r="AS338" s="47">
        <f t="shared" si="294"/>
        <v>0.59840919794267855</v>
      </c>
      <c r="AT338" s="47">
        <f t="shared" si="264"/>
        <v>0.39784360184020584</v>
      </c>
      <c r="AU338" s="47">
        <f t="shared" si="295"/>
        <v>5.4182639913893167E-2</v>
      </c>
      <c r="AV338" s="47">
        <f t="shared" si="296"/>
        <v>2.1760782384023351E-2</v>
      </c>
      <c r="AW338" s="47">
        <f t="shared" si="297"/>
        <v>6.6404125322196894E-3</v>
      </c>
      <c r="AX338" s="47">
        <f t="shared" si="298"/>
        <v>4.1441490972000091E-3</v>
      </c>
      <c r="AY338" s="47">
        <f t="shared" si="299"/>
        <v>0</v>
      </c>
      <c r="AZ338" s="47">
        <f t="shared" si="300"/>
        <v>3.2545344013443049E-2</v>
      </c>
      <c r="BA338" s="47">
        <f t="shared" si="265"/>
        <v>2.1637295900450118E-2</v>
      </c>
      <c r="BB338" s="23">
        <f>IF(V338&gt;0,J338*DATA!$C$4,0)</f>
        <v>50102</v>
      </c>
      <c r="BC338" s="23">
        <f>IF(X338&gt;0,N338*_xlfn.XLOOKUP(Burgas!O338,DATA!$B$5:$B$6,DATA!$C$5:$C$6,"error",0,1),0)</f>
        <v>6824.1600000000008</v>
      </c>
      <c r="BD338" s="23">
        <f>IF(Z338&gt;0,(L338-M338)*DATA!$C$7,"0,00 ")</f>
        <v>15899.999999999998</v>
      </c>
      <c r="BE338" s="23">
        <f>IF(G338="basement",D338*DATA!$C$8,IF(G338="ground",0,"error"))</f>
        <v>0</v>
      </c>
      <c r="BF338" s="23">
        <f t="shared" si="266"/>
        <v>72826.16</v>
      </c>
      <c r="BG338" s="23">
        <v>1.48</v>
      </c>
      <c r="BH338" s="23">
        <v>2.0626362221069017</v>
      </c>
      <c r="BI338" s="23">
        <f t="shared" si="267"/>
        <v>0.56999999999999995</v>
      </c>
      <c r="BJ338" s="23">
        <v>2.33</v>
      </c>
      <c r="BK338" s="23">
        <f t="shared" si="268"/>
        <v>0.21630769230769231</v>
      </c>
      <c r="BL338" s="23">
        <f t="shared" si="269"/>
        <v>0.23928112965340181</v>
      </c>
      <c r="BM338" s="5">
        <v>1.1000000000000001</v>
      </c>
      <c r="BN338" s="5">
        <f t="shared" si="270"/>
        <v>0.56999999999999995</v>
      </c>
      <c r="BO338" s="50"/>
      <c r="BP338" s="48">
        <f t="shared" si="271"/>
        <v>2775.7000000000003</v>
      </c>
      <c r="BQ338" s="51">
        <f t="shared" si="272"/>
        <v>6</v>
      </c>
      <c r="BR338" s="47">
        <f t="shared" si="273"/>
        <v>888.22400000000016</v>
      </c>
      <c r="BS338" s="46">
        <f t="shared" si="274"/>
        <v>20.5</v>
      </c>
      <c r="BT338" s="46">
        <f t="shared" si="275"/>
        <v>2220.5600000000004</v>
      </c>
      <c r="BU338" s="46">
        <f t="shared" si="284"/>
        <v>63.664599425000006</v>
      </c>
      <c r="BV338" s="46">
        <f t="shared" si="285"/>
        <v>38.095681117307699</v>
      </c>
      <c r="BW338" s="46">
        <f t="shared" si="286"/>
        <v>55.862115002824133</v>
      </c>
      <c r="BX338" s="46">
        <f t="shared" si="287"/>
        <v>58.795224425000008</v>
      </c>
      <c r="BY338" s="46">
        <f t="shared" si="288"/>
        <v>63.664599425000006</v>
      </c>
      <c r="BZ338" s="46">
        <f t="shared" si="276"/>
        <v>73367.084377370018</v>
      </c>
      <c r="CA338" s="46">
        <f t="shared" si="277"/>
        <v>43901.462919585392</v>
      </c>
      <c r="CB338" s="46">
        <f t="shared" si="278"/>
        <v>64375.501329254534</v>
      </c>
      <c r="CC338" s="46">
        <f t="shared" si="279"/>
        <v>67755.616627370007</v>
      </c>
      <c r="CD338" s="46">
        <f t="shared" si="280"/>
        <v>73367.084377370018</v>
      </c>
    </row>
    <row r="339" spans="1:82" ht="15" customHeight="1" x14ac:dyDescent="0.35">
      <c r="A339" s="39">
        <v>336</v>
      </c>
      <c r="B339" s="40" t="s">
        <v>125</v>
      </c>
      <c r="C339" s="40" t="s">
        <v>461</v>
      </c>
      <c r="D339" s="41">
        <v>104.2</v>
      </c>
      <c r="E339" s="41">
        <f t="shared" si="247"/>
        <v>416.80000000000007</v>
      </c>
      <c r="F339" s="41">
        <v>41.2</v>
      </c>
      <c r="G339" s="42" t="s">
        <v>118</v>
      </c>
      <c r="H339" s="43">
        <v>5</v>
      </c>
      <c r="I339" s="44">
        <v>17.5</v>
      </c>
      <c r="J339" s="41">
        <f t="shared" si="248"/>
        <v>576.79999999999995</v>
      </c>
      <c r="K339" s="42" t="s">
        <v>120</v>
      </c>
      <c r="L339" s="44">
        <v>144.19999999999999</v>
      </c>
      <c r="M339" s="44">
        <v>100.9</v>
      </c>
      <c r="N339" s="41">
        <v>109.41000000000001</v>
      </c>
      <c r="O339" s="45" t="s">
        <v>69</v>
      </c>
      <c r="P339" s="45" t="s">
        <v>120</v>
      </c>
      <c r="Q339" s="45" t="s">
        <v>122</v>
      </c>
      <c r="R339" s="45" t="s">
        <v>864</v>
      </c>
      <c r="S339" s="46">
        <f t="shared" si="249"/>
        <v>51850.37200511001</v>
      </c>
      <c r="T339" s="46">
        <f t="shared" si="250"/>
        <v>124.40108446523513</v>
      </c>
      <c r="U339" s="47">
        <f t="shared" si="251"/>
        <v>29800.851433171545</v>
      </c>
      <c r="V339" s="47">
        <f t="shared" si="252"/>
        <v>22049.520571938465</v>
      </c>
      <c r="W339" s="47">
        <f t="shared" si="253"/>
        <v>44930.704696294408</v>
      </c>
      <c r="X339" s="47">
        <f t="shared" si="254"/>
        <v>6919.6673088156022</v>
      </c>
      <c r="Y339" s="48">
        <f t="shared" si="255"/>
        <v>49558.140367610002</v>
      </c>
      <c r="Z339" s="47">
        <f t="shared" si="256"/>
        <v>2292.2316375000082</v>
      </c>
      <c r="AA339" s="48">
        <f t="shared" si="257"/>
        <v>51850.37200511001</v>
      </c>
      <c r="AB339" s="47">
        <f t="shared" si="258"/>
        <v>0</v>
      </c>
      <c r="AC339" s="47">
        <f t="shared" si="259"/>
        <v>31261.419518254075</v>
      </c>
      <c r="AD339" s="47">
        <f t="shared" si="260"/>
        <v>20588.952486855935</v>
      </c>
      <c r="AE339" s="47">
        <f t="shared" si="283"/>
        <v>49.397678711266629</v>
      </c>
      <c r="AF339" s="49">
        <f t="shared" si="261"/>
        <v>0.60291601215846957</v>
      </c>
      <c r="AG339" s="47">
        <f>IF(ISBLANK($D339),"",S339*_xlfn.XLOOKUP(Q339,DATA!$B$24:$B$25,DATA!$C$24:$C$25,"error",0,1)/1000)</f>
        <v>6.9462145567297346</v>
      </c>
      <c r="AH339" s="47">
        <f>IF(ISBLANK($D339),"",V339*_xlfn.XLOOKUP(Q339,DATA!$B$24:$B$25,DATA!$C$24:$C$25,"error",0,1)/1000)</f>
        <v>2.9538978187199172</v>
      </c>
      <c r="AI339" s="47">
        <f>IF(ISBLANK($D339),"",X339*_xlfn.XLOOKUP(Q339,DATA!$B$24:$B$25,DATA!$C$24:$C$25,"error",0,1)/1000)</f>
        <v>0.92700383679956633</v>
      </c>
      <c r="AJ339" s="47">
        <f>IF(ISBLANK($D339),"",Z339*_xlfn.XLOOKUP(Q339,DATA!$B$24:$B$25,DATA!$C$24:$C$25,"error",0,1)/1000)</f>
        <v>0.30708232462111945</v>
      </c>
      <c r="AK339" s="47">
        <f>IF(ISBLANK($D339),"",AB339*_xlfn.XLOOKUP(Q339,DATA!$B$24:$B$25,DATA!$C$24:$C$25,"error",0,1)/1000)</f>
        <v>0</v>
      </c>
      <c r="AL339" s="47">
        <f t="shared" si="262"/>
        <v>4.1879839801406034</v>
      </c>
      <c r="AM339" s="47">
        <f t="shared" si="263"/>
        <v>2.7582305765891313</v>
      </c>
      <c r="AN339" s="47">
        <f t="shared" si="289"/>
        <v>0.70407702198137501</v>
      </c>
      <c r="AO339" s="47">
        <f t="shared" si="290"/>
        <v>0.29941078877654931</v>
      </c>
      <c r="AP339" s="47">
        <f t="shared" si="291"/>
        <v>9.3962271889054455E-2</v>
      </c>
      <c r="AQ339" s="47">
        <f t="shared" si="292"/>
        <v>3.1126249679817936E-2</v>
      </c>
      <c r="AR339" s="47">
        <f t="shared" si="293"/>
        <v>0</v>
      </c>
      <c r="AS339" s="47">
        <f t="shared" si="294"/>
        <v>0.42449931034542171</v>
      </c>
      <c r="AT339" s="47">
        <f t="shared" si="264"/>
        <v>0.2795777116359533</v>
      </c>
      <c r="AU339" s="47">
        <f t="shared" si="295"/>
        <v>3.8292240445373826E-2</v>
      </c>
      <c r="AV339" s="47">
        <f t="shared" si="296"/>
        <v>1.6283885935527591E-2</v>
      </c>
      <c r="AW339" s="47">
        <f t="shared" si="297"/>
        <v>5.1102731599504507E-3</v>
      </c>
      <c r="AX339" s="47">
        <f t="shared" si="298"/>
        <v>1.6928458104600067E-3</v>
      </c>
      <c r="AY339" s="47">
        <f t="shared" si="299"/>
        <v>0</v>
      </c>
      <c r="AZ339" s="47">
        <f t="shared" si="300"/>
        <v>2.3087004905938048E-2</v>
      </c>
      <c r="BA339" s="47">
        <f t="shared" si="265"/>
        <v>1.5205235539435778E-2</v>
      </c>
      <c r="BB339" s="23">
        <f>IF(V339&gt;0,J339*DATA!$C$4,0)</f>
        <v>37492</v>
      </c>
      <c r="BC339" s="23">
        <f>IF(X339&gt;0,N339*_xlfn.XLOOKUP(Burgas!O339,DATA!$B$5:$B$6,DATA!$C$5:$C$6,"error",0,1),0)</f>
        <v>5251.68</v>
      </c>
      <c r="BD339" s="23">
        <f>IF(Z339&gt;0,(L339-M339)*DATA!$C$7,"0,00 ")</f>
        <v>6494.9999999999973</v>
      </c>
      <c r="BE339" s="23">
        <f>IF(G339="basement",D339*DATA!$C$8,IF(G339="ground",0,"error"))</f>
        <v>0</v>
      </c>
      <c r="BF339" s="23">
        <f t="shared" si="266"/>
        <v>49238.68</v>
      </c>
      <c r="BG339" s="23">
        <v>1.48</v>
      </c>
      <c r="BH339" s="23">
        <v>1.6254854368932039</v>
      </c>
      <c r="BI339" s="23">
        <f t="shared" si="267"/>
        <v>0.56999999999999995</v>
      </c>
      <c r="BJ339" s="23">
        <v>2.33</v>
      </c>
      <c r="BK339" s="23">
        <f t="shared" si="268"/>
        <v>0.21630769230769231</v>
      </c>
      <c r="BL339" s="23">
        <f t="shared" si="269"/>
        <v>0.23928112965340181</v>
      </c>
      <c r="BM339" s="5">
        <v>1.1000000000000001</v>
      </c>
      <c r="BN339" s="5">
        <f t="shared" si="270"/>
        <v>0.56999999999999995</v>
      </c>
      <c r="BO339" s="50"/>
      <c r="BP339" s="48">
        <f t="shared" si="271"/>
        <v>1823.5</v>
      </c>
      <c r="BQ339" s="51">
        <f t="shared" si="272"/>
        <v>5</v>
      </c>
      <c r="BR339" s="47">
        <f t="shared" si="273"/>
        <v>583.52</v>
      </c>
      <c r="BS339" s="46">
        <f t="shared" si="274"/>
        <v>17.5</v>
      </c>
      <c r="BT339" s="46">
        <f t="shared" si="275"/>
        <v>1458.8000000000002</v>
      </c>
      <c r="BU339" s="46">
        <f t="shared" si="284"/>
        <v>44.993380775000006</v>
      </c>
      <c r="BV339" s="46">
        <f t="shared" si="285"/>
        <v>25.859815544230774</v>
      </c>
      <c r="BW339" s="46">
        <f t="shared" si="286"/>
        <v>38.988810045378692</v>
      </c>
      <c r="BX339" s="46">
        <f t="shared" si="287"/>
        <v>43.004287024999996</v>
      </c>
      <c r="BY339" s="46">
        <f t="shared" si="288"/>
        <v>44.993380775000006</v>
      </c>
      <c r="BZ339" s="46">
        <f t="shared" si="276"/>
        <v>51850.37200511001</v>
      </c>
      <c r="CA339" s="46">
        <f t="shared" si="277"/>
        <v>29800.851433171545</v>
      </c>
      <c r="CB339" s="46">
        <f t="shared" si="278"/>
        <v>44930.704696294408</v>
      </c>
      <c r="CC339" s="46">
        <f t="shared" si="279"/>
        <v>49558.140367610002</v>
      </c>
      <c r="CD339" s="46">
        <f t="shared" si="280"/>
        <v>51850.37200511001</v>
      </c>
    </row>
    <row r="340" spans="1:82" ht="15" customHeight="1" x14ac:dyDescent="0.35">
      <c r="A340" s="39">
        <v>337</v>
      </c>
      <c r="B340" s="40" t="s">
        <v>125</v>
      </c>
      <c r="C340" s="40" t="s">
        <v>462</v>
      </c>
      <c r="D340" s="41">
        <v>194.9</v>
      </c>
      <c r="E340" s="41">
        <f t="shared" si="247"/>
        <v>935.5200000000001</v>
      </c>
      <c r="F340" s="41">
        <v>59.8</v>
      </c>
      <c r="G340" s="42" t="s">
        <v>118</v>
      </c>
      <c r="H340" s="43">
        <v>6</v>
      </c>
      <c r="I340" s="44">
        <v>20.5</v>
      </c>
      <c r="J340" s="41">
        <f t="shared" si="248"/>
        <v>980.7199999999998</v>
      </c>
      <c r="K340" s="42" t="s">
        <v>120</v>
      </c>
      <c r="L340" s="44">
        <v>245.18</v>
      </c>
      <c r="M340" s="44">
        <v>208.4</v>
      </c>
      <c r="N340" s="41">
        <v>204.64500000000001</v>
      </c>
      <c r="O340" s="45" t="s">
        <v>69</v>
      </c>
      <c r="P340" s="45" t="s">
        <v>120</v>
      </c>
      <c r="Q340" s="45" t="s">
        <v>122</v>
      </c>
      <c r="R340" s="45" t="s">
        <v>864</v>
      </c>
      <c r="S340" s="46">
        <f t="shared" si="249"/>
        <v>92639.220640644999</v>
      </c>
      <c r="T340" s="46">
        <f t="shared" si="250"/>
        <v>99.0243080218969</v>
      </c>
      <c r="U340" s="47">
        <f t="shared" si="251"/>
        <v>55148.919296485008</v>
      </c>
      <c r="V340" s="47">
        <f t="shared" si="252"/>
        <v>37490.301344159991</v>
      </c>
      <c r="W340" s="47">
        <f t="shared" si="253"/>
        <v>79696.388025595486</v>
      </c>
      <c r="X340" s="47">
        <f t="shared" si="254"/>
        <v>12942.832615049512</v>
      </c>
      <c r="Y340" s="48">
        <f t="shared" si="255"/>
        <v>90692.147208145005</v>
      </c>
      <c r="Z340" s="47">
        <f t="shared" si="256"/>
        <v>1947.0734324999939</v>
      </c>
      <c r="AA340" s="48">
        <f t="shared" si="257"/>
        <v>92639.220640644999</v>
      </c>
      <c r="AB340" s="47">
        <f t="shared" si="258"/>
        <v>0</v>
      </c>
      <c r="AC340" s="47">
        <f t="shared" si="259"/>
        <v>52380.207391709497</v>
      </c>
      <c r="AD340" s="47">
        <f t="shared" si="260"/>
        <v>40259.013248935502</v>
      </c>
      <c r="AE340" s="47">
        <f t="shared" si="283"/>
        <v>43.033834924892574</v>
      </c>
      <c r="AF340" s="49">
        <f t="shared" si="261"/>
        <v>0.56542150321942519</v>
      </c>
      <c r="AG340" s="47">
        <f>IF(ISBLANK($D340),"",S340*_xlfn.XLOOKUP(Q340,DATA!$B$24:$B$25,DATA!$C$24:$C$25,"error",0,1)/1000)</f>
        <v>12.410555181257482</v>
      </c>
      <c r="AH340" s="47">
        <f>IF(ISBLANK($D340),"",V340*_xlfn.XLOOKUP(Q340,DATA!$B$24:$B$25,DATA!$C$24:$C$25,"error",0,1)/1000)</f>
        <v>5.0224456809552631</v>
      </c>
      <c r="AI340" s="47">
        <f>IF(ISBLANK($D340),"",X340*_xlfn.XLOOKUP(Q340,DATA!$B$24:$B$25,DATA!$C$24:$C$25,"error",0,1)/1000)</f>
        <v>1.733906408754657</v>
      </c>
      <c r="AJ340" s="47">
        <f>IF(ISBLANK($D340),"",Z340*_xlfn.XLOOKUP(Q340,DATA!$B$24:$B$25,DATA!$C$24:$C$25,"error",0,1)/1000)</f>
        <v>0.26084267666431166</v>
      </c>
      <c r="AK340" s="47">
        <f>IF(ISBLANK($D340),"",AB340*_xlfn.XLOOKUP(Q340,DATA!$B$24:$B$25,DATA!$C$24:$C$25,"error",0,1)/1000)</f>
        <v>0</v>
      </c>
      <c r="AL340" s="47">
        <f t="shared" si="262"/>
        <v>7.0171947663742316</v>
      </c>
      <c r="AM340" s="47">
        <f t="shared" si="263"/>
        <v>5.3933604148832508</v>
      </c>
      <c r="AN340" s="47">
        <f t="shared" si="289"/>
        <v>1.2579494430804223</v>
      </c>
      <c r="AO340" s="47">
        <f t="shared" si="290"/>
        <v>0.5090813952304738</v>
      </c>
      <c r="AP340" s="47">
        <f t="shared" si="291"/>
        <v>0.17575092889804883</v>
      </c>
      <c r="AQ340" s="47">
        <f t="shared" si="292"/>
        <v>2.6439340952048408E-2</v>
      </c>
      <c r="AR340" s="47">
        <f t="shared" si="293"/>
        <v>0</v>
      </c>
      <c r="AS340" s="47">
        <f t="shared" si="294"/>
        <v>0.71127166508057105</v>
      </c>
      <c r="AT340" s="47">
        <f t="shared" si="264"/>
        <v>0.54667777799985129</v>
      </c>
      <c r="AU340" s="47">
        <f t="shared" si="295"/>
        <v>6.8415387860554081E-2</v>
      </c>
      <c r="AV340" s="47">
        <f t="shared" si="296"/>
        <v>2.7687123118395652E-2</v>
      </c>
      <c r="AW340" s="47">
        <f t="shared" si="297"/>
        <v>9.5584667838228554E-3</v>
      </c>
      <c r="AX340" s="47">
        <f t="shared" si="298"/>
        <v>1.437941545235996E-3</v>
      </c>
      <c r="AY340" s="47">
        <f t="shared" si="299"/>
        <v>0</v>
      </c>
      <c r="AZ340" s="47">
        <f t="shared" si="300"/>
        <v>3.8683531447454504E-2</v>
      </c>
      <c r="BA340" s="47">
        <f t="shared" si="265"/>
        <v>2.9731856413099576E-2</v>
      </c>
      <c r="BB340" s="23">
        <f>IF(V340&gt;0,J340*DATA!$C$4,0)</f>
        <v>63746.799999999988</v>
      </c>
      <c r="BC340" s="23">
        <f>IF(X340&gt;0,N340*_xlfn.XLOOKUP(Burgas!O340,DATA!$B$5:$B$6,DATA!$C$5:$C$6,"error",0,1),0)</f>
        <v>9822.9600000000009</v>
      </c>
      <c r="BD340" s="23">
        <f>IF(Z340&gt;0,(L340-M340)*DATA!$C$7,"0,00 ")</f>
        <v>5517</v>
      </c>
      <c r="BE340" s="23">
        <f>IF(G340="basement",D340*DATA!$C$8,IF(G340="ground",0,"error"))</f>
        <v>0</v>
      </c>
      <c r="BF340" s="23">
        <f t="shared" si="266"/>
        <v>79086.759999999995</v>
      </c>
      <c r="BG340" s="23">
        <v>1.48</v>
      </c>
      <c r="BH340" s="23">
        <v>1.3625214128395466</v>
      </c>
      <c r="BI340" s="23">
        <f t="shared" si="267"/>
        <v>0.56999999999999995</v>
      </c>
      <c r="BJ340" s="23">
        <v>2.33</v>
      </c>
      <c r="BK340" s="23">
        <f t="shared" si="268"/>
        <v>0.21630769230769231</v>
      </c>
      <c r="BL340" s="23">
        <f t="shared" si="269"/>
        <v>0.23928112965340181</v>
      </c>
      <c r="BM340" s="5">
        <v>1.1000000000000001</v>
      </c>
      <c r="BN340" s="5">
        <f t="shared" si="270"/>
        <v>0.56999999999999995</v>
      </c>
      <c r="BO340" s="50"/>
      <c r="BP340" s="48">
        <f t="shared" si="271"/>
        <v>3995.4500000000003</v>
      </c>
      <c r="BQ340" s="51">
        <f t="shared" si="272"/>
        <v>6</v>
      </c>
      <c r="BR340" s="47">
        <f t="shared" si="273"/>
        <v>1278.5440000000001</v>
      </c>
      <c r="BS340" s="46">
        <f t="shared" si="274"/>
        <v>20.5</v>
      </c>
      <c r="BT340" s="46">
        <f t="shared" si="275"/>
        <v>3196.3600000000006</v>
      </c>
      <c r="BU340" s="46">
        <f t="shared" si="284"/>
        <v>80.388077612499998</v>
      </c>
      <c r="BV340" s="46">
        <f t="shared" si="285"/>
        <v>47.855709212500003</v>
      </c>
      <c r="BW340" s="46">
        <f t="shared" si="286"/>
        <v>69.156879577920407</v>
      </c>
      <c r="BX340" s="46">
        <f t="shared" si="287"/>
        <v>78.698496362499995</v>
      </c>
      <c r="BY340" s="46">
        <f t="shared" si="288"/>
        <v>80.388077612499998</v>
      </c>
      <c r="BZ340" s="46">
        <f t="shared" si="276"/>
        <v>92639.220640644999</v>
      </c>
      <c r="CA340" s="46">
        <f t="shared" si="277"/>
        <v>55148.919296485008</v>
      </c>
      <c r="CB340" s="46">
        <f t="shared" si="278"/>
        <v>79696.388025595486</v>
      </c>
      <c r="CC340" s="46">
        <f t="shared" si="279"/>
        <v>90692.147208145005</v>
      </c>
      <c r="CD340" s="46">
        <f t="shared" si="280"/>
        <v>92639.220640644999</v>
      </c>
    </row>
    <row r="341" spans="1:82" ht="15" customHeight="1" x14ac:dyDescent="0.35">
      <c r="A341" s="39">
        <v>338</v>
      </c>
      <c r="B341" s="40" t="s">
        <v>125</v>
      </c>
      <c r="C341" s="40" t="s">
        <v>463</v>
      </c>
      <c r="D341" s="41">
        <v>147.80000000000001</v>
      </c>
      <c r="E341" s="41">
        <f t="shared" si="247"/>
        <v>827.68000000000006</v>
      </c>
      <c r="F341" s="41">
        <v>52.8</v>
      </c>
      <c r="G341" s="42" t="s">
        <v>118</v>
      </c>
      <c r="H341" s="43">
        <v>7</v>
      </c>
      <c r="I341" s="44">
        <v>22.25</v>
      </c>
      <c r="J341" s="41">
        <f t="shared" si="248"/>
        <v>939.83999999999992</v>
      </c>
      <c r="K341" s="42" t="s">
        <v>120</v>
      </c>
      <c r="L341" s="44">
        <v>234.96</v>
      </c>
      <c r="M341" s="44">
        <v>46.9</v>
      </c>
      <c r="N341" s="41">
        <v>155.19000000000003</v>
      </c>
      <c r="O341" s="45" t="s">
        <v>70</v>
      </c>
      <c r="P341" s="45" t="s">
        <v>120</v>
      </c>
      <c r="Q341" s="45" t="s">
        <v>122</v>
      </c>
      <c r="R341" s="45" t="s">
        <v>864</v>
      </c>
      <c r="S341" s="46">
        <f t="shared" si="249"/>
        <v>92674.325035040005</v>
      </c>
      <c r="T341" s="46">
        <f t="shared" si="250"/>
        <v>111.96878628822734</v>
      </c>
      <c r="U341" s="47">
        <f t="shared" si="251"/>
        <v>56746.75670228924</v>
      </c>
      <c r="V341" s="47">
        <f t="shared" si="252"/>
        <v>35927.568332750765</v>
      </c>
      <c r="W341" s="47">
        <f t="shared" si="253"/>
        <v>80607.289281980804</v>
      </c>
      <c r="X341" s="47">
        <f t="shared" si="254"/>
        <v>12067.035753059201</v>
      </c>
      <c r="Y341" s="48">
        <f t="shared" si="255"/>
        <v>82718.734232539995</v>
      </c>
      <c r="Z341" s="47">
        <f t="shared" si="256"/>
        <v>9955.5908025000099</v>
      </c>
      <c r="AA341" s="48">
        <f t="shared" si="257"/>
        <v>92674.325035040005</v>
      </c>
      <c r="AB341" s="47">
        <f t="shared" si="258"/>
        <v>0</v>
      </c>
      <c r="AC341" s="47">
        <f t="shared" si="259"/>
        <v>57950.194888309976</v>
      </c>
      <c r="AD341" s="47">
        <f t="shared" si="260"/>
        <v>34724.130146730029</v>
      </c>
      <c r="AE341" s="47">
        <f t="shared" si="283"/>
        <v>41.953569189457312</v>
      </c>
      <c r="AF341" s="49">
        <f t="shared" si="261"/>
        <v>0.62531013704603844</v>
      </c>
      <c r="AG341" s="47">
        <f>IF(ISBLANK($D341),"",S341*_xlfn.XLOOKUP(Q341,DATA!$B$24:$B$25,DATA!$C$24:$C$25,"error",0,1)/1000)</f>
        <v>12.415257995257116</v>
      </c>
      <c r="AH341" s="47">
        <f>IF(ISBLANK($D341),"",V341*_xlfn.XLOOKUP(Q341,DATA!$B$24:$B$25,DATA!$C$24:$C$25,"error",0,1)/1000)</f>
        <v>4.8130917578809402</v>
      </c>
      <c r="AI341" s="47">
        <f>IF(ISBLANK($D341),"",X341*_xlfn.XLOOKUP(Q341,DATA!$B$24:$B$25,DATA!$C$24:$C$25,"error",0,1)/1000)</f>
        <v>1.6165789398042745</v>
      </c>
      <c r="AJ341" s="47">
        <f>IF(ISBLANK($D341),"",Z341*_xlfn.XLOOKUP(Q341,DATA!$B$24:$B$25,DATA!$C$24:$C$25,"error",0,1)/1000)</f>
        <v>1.3337159807909367</v>
      </c>
      <c r="AK341" s="47">
        <f>IF(ISBLANK($D341),"",AB341*_xlfn.XLOOKUP(Q341,DATA!$B$24:$B$25,DATA!$C$24:$C$25,"error",0,1)/1000)</f>
        <v>0</v>
      </c>
      <c r="AL341" s="47">
        <f t="shared" si="262"/>
        <v>7.7633866784761505</v>
      </c>
      <c r="AM341" s="47">
        <f t="shared" si="263"/>
        <v>4.6518713167809658</v>
      </c>
      <c r="AN341" s="47">
        <f t="shared" si="289"/>
        <v>1.2584261262074334</v>
      </c>
      <c r="AO341" s="47">
        <f t="shared" si="290"/>
        <v>0.48786101893854367</v>
      </c>
      <c r="AP341" s="47">
        <f t="shared" si="291"/>
        <v>0.16385846944973473</v>
      </c>
      <c r="AQ341" s="47">
        <f t="shared" si="292"/>
        <v>0.13518712505280706</v>
      </c>
      <c r="AR341" s="47">
        <f t="shared" si="293"/>
        <v>0</v>
      </c>
      <c r="AS341" s="47">
        <f t="shared" si="294"/>
        <v>0.78690661344108548</v>
      </c>
      <c r="AT341" s="47">
        <f t="shared" si="264"/>
        <v>0.47151951276634796</v>
      </c>
      <c r="AU341" s="47">
        <f t="shared" si="295"/>
        <v>6.8441312957306141E-2</v>
      </c>
      <c r="AV341" s="47">
        <f t="shared" si="296"/>
        <v>2.6533022464712633E-2</v>
      </c>
      <c r="AW341" s="47">
        <f t="shared" si="297"/>
        <v>8.9116782898592678E-3</v>
      </c>
      <c r="AX341" s="47">
        <f t="shared" si="298"/>
        <v>7.3523460303720105E-3</v>
      </c>
      <c r="AY341" s="47">
        <f t="shared" si="299"/>
        <v>0</v>
      </c>
      <c r="AZ341" s="47">
        <f t="shared" si="300"/>
        <v>4.2797046784943907E-2</v>
      </c>
      <c r="BA341" s="47">
        <f t="shared" si="265"/>
        <v>2.5644266172362234E-2</v>
      </c>
      <c r="BB341" s="23">
        <f>IF(V341&gt;0,J341*DATA!$C$4,0)</f>
        <v>61089.599999999991</v>
      </c>
      <c r="BC341" s="23">
        <f>IF(X341&gt;0,N341*_xlfn.XLOOKUP(Burgas!O341,DATA!$B$5:$B$6,DATA!$C$5:$C$6,"error",0,1),0)</f>
        <v>13191.150000000001</v>
      </c>
      <c r="BD341" s="23">
        <f>IF(Z341&gt;0,(L341-M341)*DATA!$C$7,"0,00 ")</f>
        <v>28209</v>
      </c>
      <c r="BE341" s="23">
        <f>IF(G341="basement",D341*DATA!$C$8,IF(G341="ground",0,"error"))</f>
        <v>0</v>
      </c>
      <c r="BF341" s="23">
        <f t="shared" si="266"/>
        <v>102489.75</v>
      </c>
      <c r="BG341" s="23">
        <v>1.48</v>
      </c>
      <c r="BH341" s="23">
        <v>2.5006852230166836</v>
      </c>
      <c r="BI341" s="23">
        <f t="shared" si="267"/>
        <v>0.56999999999999995</v>
      </c>
      <c r="BJ341" s="23">
        <v>2.78</v>
      </c>
      <c r="BK341" s="23">
        <f t="shared" si="268"/>
        <v>0.21630769230769231</v>
      </c>
      <c r="BL341" s="23">
        <f t="shared" si="269"/>
        <v>0.20957871396895789</v>
      </c>
      <c r="BM341" s="5">
        <v>1.1000000000000001</v>
      </c>
      <c r="BN341" s="5">
        <f t="shared" si="270"/>
        <v>0.56999999999999995</v>
      </c>
      <c r="BO341" s="50"/>
      <c r="BP341" s="48">
        <f t="shared" si="271"/>
        <v>3288.55</v>
      </c>
      <c r="BQ341" s="51">
        <f t="shared" si="272"/>
        <v>7</v>
      </c>
      <c r="BR341" s="47">
        <f t="shared" si="273"/>
        <v>1052.336</v>
      </c>
      <c r="BS341" s="46">
        <f t="shared" si="274"/>
        <v>22.25</v>
      </c>
      <c r="BT341" s="46">
        <f t="shared" si="275"/>
        <v>2630.84</v>
      </c>
      <c r="BU341" s="46">
        <f t="shared" si="284"/>
        <v>80.418539600000003</v>
      </c>
      <c r="BV341" s="46">
        <f t="shared" si="285"/>
        <v>49.242239415384617</v>
      </c>
      <c r="BW341" s="46">
        <f t="shared" si="286"/>
        <v>69.947318016297118</v>
      </c>
      <c r="BX341" s="46">
        <f t="shared" si="287"/>
        <v>71.779533349999994</v>
      </c>
      <c r="BY341" s="46">
        <f t="shared" si="288"/>
        <v>80.418539600000003</v>
      </c>
      <c r="BZ341" s="46">
        <f t="shared" si="276"/>
        <v>92674.325035040005</v>
      </c>
      <c r="CA341" s="46">
        <f t="shared" si="277"/>
        <v>56746.75670228924</v>
      </c>
      <c r="CB341" s="46">
        <f t="shared" si="278"/>
        <v>80607.289281980804</v>
      </c>
      <c r="CC341" s="46">
        <f t="shared" si="279"/>
        <v>82718.734232539995</v>
      </c>
      <c r="CD341" s="46">
        <f t="shared" si="280"/>
        <v>92674.325035040005</v>
      </c>
    </row>
    <row r="342" spans="1:82" ht="15" customHeight="1" x14ac:dyDescent="0.35">
      <c r="A342" s="39">
        <v>339</v>
      </c>
      <c r="B342" s="40" t="s">
        <v>125</v>
      </c>
      <c r="C342" s="40" t="s">
        <v>464</v>
      </c>
      <c r="D342" s="41">
        <v>453.2</v>
      </c>
      <c r="E342" s="41">
        <f t="shared" si="247"/>
        <v>2175.36</v>
      </c>
      <c r="F342" s="41">
        <v>88.2</v>
      </c>
      <c r="G342" s="42" t="s">
        <v>118</v>
      </c>
      <c r="H342" s="43">
        <v>6</v>
      </c>
      <c r="I342" s="44">
        <v>20.5</v>
      </c>
      <c r="J342" s="41">
        <f t="shared" si="248"/>
        <v>1446.48</v>
      </c>
      <c r="K342" s="42" t="s">
        <v>120</v>
      </c>
      <c r="L342" s="44">
        <v>361.62</v>
      </c>
      <c r="M342" s="44">
        <v>307.39999999999998</v>
      </c>
      <c r="N342" s="41">
        <v>475.86</v>
      </c>
      <c r="O342" s="45" t="s">
        <v>69</v>
      </c>
      <c r="P342" s="45" t="s">
        <v>120</v>
      </c>
      <c r="Q342" s="45" t="s">
        <v>122</v>
      </c>
      <c r="R342" s="45" t="s">
        <v>864</v>
      </c>
      <c r="S342" s="46">
        <f t="shared" si="249"/>
        <v>169480.45263016</v>
      </c>
      <c r="T342" s="46">
        <f t="shared" si="250"/>
        <v>77.909151878383341</v>
      </c>
      <c r="U342" s="47">
        <f t="shared" si="251"/>
        <v>114185.39278810463</v>
      </c>
      <c r="V342" s="47">
        <f t="shared" si="252"/>
        <v>55295.059842055372</v>
      </c>
      <c r="W342" s="47">
        <f t="shared" si="253"/>
        <v>139384.54836571444</v>
      </c>
      <c r="X342" s="47">
        <f t="shared" si="254"/>
        <v>30095.904264445562</v>
      </c>
      <c r="Y342" s="48">
        <f t="shared" si="255"/>
        <v>166610.13393766002</v>
      </c>
      <c r="Z342" s="47">
        <f t="shared" si="256"/>
        <v>2870.3186924999754</v>
      </c>
      <c r="AA342" s="48">
        <f t="shared" si="257"/>
        <v>169480.45263016</v>
      </c>
      <c r="AB342" s="47">
        <f t="shared" si="258"/>
        <v>0</v>
      </c>
      <c r="AC342" s="47">
        <f t="shared" si="259"/>
        <v>88261.28279900091</v>
      </c>
      <c r="AD342" s="47">
        <f t="shared" si="260"/>
        <v>81219.169831159088</v>
      </c>
      <c r="AE342" s="47">
        <f t="shared" si="283"/>
        <v>37.335967302496634</v>
      </c>
      <c r="AF342" s="49">
        <f t="shared" si="261"/>
        <v>0.52077559051370104</v>
      </c>
      <c r="AG342" s="47">
        <f>IF(ISBLANK($D342),"",S342*_xlfn.XLOOKUP(Q342,DATA!$B$24:$B$25,DATA!$C$24:$C$25,"error",0,1)/1000)</f>
        <v>22.70470859928913</v>
      </c>
      <c r="AH342" s="47">
        <f>IF(ISBLANK($D342),"",V342*_xlfn.XLOOKUP(Q342,DATA!$B$24:$B$25,DATA!$C$24:$C$25,"error",0,1)/1000)</f>
        <v>7.4076874424791672</v>
      </c>
      <c r="AI342" s="47">
        <f>IF(ISBLANK($D342),"",X342*_xlfn.XLOOKUP(Q342,DATA!$B$24:$B$25,DATA!$C$24:$C$25,"error",0,1)/1000)</f>
        <v>4.0318439427789157</v>
      </c>
      <c r="AJ342" s="47">
        <f>IF(ISBLANK($D342),"",Z342*_xlfn.XLOOKUP(Q342,DATA!$B$24:$B$25,DATA!$C$24:$C$25,"error",0,1)/1000)</f>
        <v>0.3845266429782192</v>
      </c>
      <c r="AK342" s="47">
        <f>IF(ISBLANK($D342),"",AB342*_xlfn.XLOOKUP(Q342,DATA!$B$24:$B$25,DATA!$C$24:$C$25,"error",0,1)/1000)</f>
        <v>0</v>
      </c>
      <c r="AL342" s="47">
        <f t="shared" si="262"/>
        <v>11.824058028236301</v>
      </c>
      <c r="AM342" s="47">
        <f t="shared" si="263"/>
        <v>10.880650571052829</v>
      </c>
      <c r="AN342" s="47">
        <f t="shared" si="289"/>
        <v>2.301377748266463</v>
      </c>
      <c r="AO342" s="47">
        <f t="shared" si="290"/>
        <v>0.75085249263089948</v>
      </c>
      <c r="AP342" s="47">
        <f t="shared" si="291"/>
        <v>0.40867276026986021</v>
      </c>
      <c r="AQ342" s="47">
        <f t="shared" si="292"/>
        <v>3.8976102947799261E-2</v>
      </c>
      <c r="AR342" s="47">
        <f t="shared" si="293"/>
        <v>0</v>
      </c>
      <c r="AS342" s="47">
        <f t="shared" si="294"/>
        <v>1.1985013558485589</v>
      </c>
      <c r="AT342" s="47">
        <f t="shared" si="264"/>
        <v>1.1028763924179041</v>
      </c>
      <c r="AU342" s="47">
        <f t="shared" si="295"/>
        <v>0.12516373541669651</v>
      </c>
      <c r="AV342" s="47">
        <f t="shared" si="296"/>
        <v>4.0836191622784228E-2</v>
      </c>
      <c r="AW342" s="47">
        <f t="shared" si="297"/>
        <v>2.222625524078255E-2</v>
      </c>
      <c r="AX342" s="47">
        <f t="shared" si="298"/>
        <v>2.1197713589639826E-3</v>
      </c>
      <c r="AY342" s="47">
        <f t="shared" si="299"/>
        <v>0</v>
      </c>
      <c r="AZ342" s="47">
        <f t="shared" si="300"/>
        <v>6.5182218222530744E-2</v>
      </c>
      <c r="BA342" s="47">
        <f t="shared" si="265"/>
        <v>5.9981517194165765E-2</v>
      </c>
      <c r="BB342" s="23">
        <f>IF(V342&gt;0,J342*DATA!$C$4,0)</f>
        <v>94021.2</v>
      </c>
      <c r="BC342" s="23">
        <f>IF(X342&gt;0,N342*_xlfn.XLOOKUP(Burgas!O342,DATA!$B$5:$B$6,DATA!$C$5:$C$6,"error",0,1),0)</f>
        <v>22841.279999999999</v>
      </c>
      <c r="BD342" s="23">
        <f>IF(Z342&gt;0,(L342-M342)*DATA!$C$7,"0,00 ")</f>
        <v>8133.0000000000036</v>
      </c>
      <c r="BE342" s="23">
        <f>IF(G342="basement",D342*DATA!$C$8,IF(G342="ground",0,"error"))</f>
        <v>0</v>
      </c>
      <c r="BF342" s="23">
        <f t="shared" si="266"/>
        <v>124995.48</v>
      </c>
      <c r="BG342" s="23">
        <v>1.48</v>
      </c>
      <c r="BH342" s="23">
        <v>1.3623886953155246</v>
      </c>
      <c r="BI342" s="23">
        <f t="shared" si="267"/>
        <v>0.56999999999999995</v>
      </c>
      <c r="BJ342" s="23">
        <v>2.33</v>
      </c>
      <c r="BK342" s="23">
        <f t="shared" si="268"/>
        <v>0.21630769230769231</v>
      </c>
      <c r="BL342" s="23">
        <f t="shared" si="269"/>
        <v>0.23928112965340181</v>
      </c>
      <c r="BM342" s="5">
        <v>1.1000000000000001</v>
      </c>
      <c r="BN342" s="5">
        <f t="shared" si="270"/>
        <v>0.56999999999999995</v>
      </c>
      <c r="BO342" s="50"/>
      <c r="BP342" s="48">
        <f t="shared" si="271"/>
        <v>9290.6</v>
      </c>
      <c r="BQ342" s="51">
        <f t="shared" si="272"/>
        <v>6</v>
      </c>
      <c r="BR342" s="47">
        <f t="shared" si="273"/>
        <v>2972.9920000000002</v>
      </c>
      <c r="BS342" s="46">
        <f t="shared" si="274"/>
        <v>20.5</v>
      </c>
      <c r="BT342" s="46">
        <f t="shared" si="275"/>
        <v>7432.4800000000005</v>
      </c>
      <c r="BU342" s="46">
        <f t="shared" si="284"/>
        <v>147.06738339999998</v>
      </c>
      <c r="BV342" s="46">
        <f t="shared" si="285"/>
        <v>99.084860107692307</v>
      </c>
      <c r="BW342" s="46">
        <f t="shared" si="286"/>
        <v>120.95153450686779</v>
      </c>
      <c r="BX342" s="46">
        <f t="shared" si="287"/>
        <v>144.57665215</v>
      </c>
      <c r="BY342" s="46">
        <f t="shared" si="288"/>
        <v>147.06738339999998</v>
      </c>
      <c r="BZ342" s="46">
        <f t="shared" si="276"/>
        <v>169480.45263016</v>
      </c>
      <c r="CA342" s="46">
        <f t="shared" si="277"/>
        <v>114185.39278810463</v>
      </c>
      <c r="CB342" s="46">
        <f t="shared" si="278"/>
        <v>139384.54836571444</v>
      </c>
      <c r="CC342" s="46">
        <f t="shared" si="279"/>
        <v>166610.13393766002</v>
      </c>
      <c r="CD342" s="46">
        <f t="shared" si="280"/>
        <v>169480.45263016</v>
      </c>
    </row>
    <row r="343" spans="1:82" ht="15" customHeight="1" x14ac:dyDescent="0.35">
      <c r="A343" s="39">
        <v>340</v>
      </c>
      <c r="B343" s="40" t="s">
        <v>125</v>
      </c>
      <c r="C343" s="40" t="s">
        <v>465</v>
      </c>
      <c r="D343" s="41">
        <v>141.69999999999999</v>
      </c>
      <c r="E343" s="41">
        <f t="shared" si="247"/>
        <v>793.52</v>
      </c>
      <c r="F343" s="41">
        <v>49.2</v>
      </c>
      <c r="G343" s="42" t="s">
        <v>118</v>
      </c>
      <c r="H343" s="43">
        <v>7</v>
      </c>
      <c r="I343" s="44">
        <v>22.25</v>
      </c>
      <c r="J343" s="41">
        <f t="shared" si="248"/>
        <v>875.76</v>
      </c>
      <c r="K343" s="42" t="s">
        <v>120</v>
      </c>
      <c r="L343" s="44">
        <v>218.94</v>
      </c>
      <c r="M343" s="44">
        <v>54.7</v>
      </c>
      <c r="N343" s="41">
        <v>148.785</v>
      </c>
      <c r="O343" s="45" t="s">
        <v>70</v>
      </c>
      <c r="P343" s="45" t="s">
        <v>120</v>
      </c>
      <c r="Q343" s="45" t="s">
        <v>122</v>
      </c>
      <c r="R343" s="45" t="s">
        <v>864</v>
      </c>
      <c r="S343" s="46">
        <f t="shared" si="249"/>
        <v>86656.679989810014</v>
      </c>
      <c r="T343" s="46">
        <f t="shared" si="250"/>
        <v>109.20541383936134</v>
      </c>
      <c r="U343" s="47">
        <f t="shared" si="251"/>
        <v>53178.718588837699</v>
      </c>
      <c r="V343" s="47">
        <f t="shared" si="252"/>
        <v>33477.961400972315</v>
      </c>
      <c r="W343" s="47">
        <f t="shared" si="253"/>
        <v>75087.674805720089</v>
      </c>
      <c r="X343" s="47">
        <f t="shared" si="254"/>
        <v>11569.005184089925</v>
      </c>
      <c r="Y343" s="48">
        <f t="shared" si="255"/>
        <v>77962.081279810009</v>
      </c>
      <c r="Z343" s="47">
        <f t="shared" si="256"/>
        <v>8694.5987100000057</v>
      </c>
      <c r="AA343" s="48">
        <f t="shared" si="257"/>
        <v>86656.679989810014</v>
      </c>
      <c r="AB343" s="47">
        <f t="shared" si="258"/>
        <v>0</v>
      </c>
      <c r="AC343" s="47">
        <f t="shared" si="259"/>
        <v>53741.565295062246</v>
      </c>
      <c r="AD343" s="47">
        <f t="shared" si="260"/>
        <v>32915.114694747768</v>
      </c>
      <c r="AE343" s="47">
        <f t="shared" si="283"/>
        <v>41.479880399672055</v>
      </c>
      <c r="AF343" s="49">
        <f t="shared" si="261"/>
        <v>0.62016644650339403</v>
      </c>
      <c r="AG343" s="47">
        <f>IF(ISBLANK($D343),"",S343*_xlfn.XLOOKUP(Q343,DATA!$B$24:$B$25,DATA!$C$24:$C$25,"error",0,1)/1000)</f>
        <v>11.60909495352832</v>
      </c>
      <c r="AH343" s="47">
        <f>IF(ISBLANK($D343),"",V343*_xlfn.XLOOKUP(Q343,DATA!$B$24:$B$25,DATA!$C$24:$C$25,"error",0,1)/1000)</f>
        <v>4.4849264107526947</v>
      </c>
      <c r="AI343" s="47">
        <f>IF(ISBLANK($D343),"",X343*_xlfn.XLOOKUP(Q343,DATA!$B$24:$B$25,DATA!$C$24:$C$25,"error",0,1)/1000)</f>
        <v>1.5498595113008526</v>
      </c>
      <c r="AJ343" s="47">
        <f>IF(ISBLANK($D343),"",Z343*_xlfn.XLOOKUP(Q343,DATA!$B$24:$B$25,DATA!$C$24:$C$25,"error",0,1)/1000)</f>
        <v>1.1647852423965934</v>
      </c>
      <c r="AK343" s="47">
        <f>IF(ISBLANK($D343),"",AB343*_xlfn.XLOOKUP(Q343,DATA!$B$24:$B$25,DATA!$C$24:$C$25,"error",0,1)/1000)</f>
        <v>0</v>
      </c>
      <c r="AL343" s="47">
        <f t="shared" si="262"/>
        <v>7.1995711644501412</v>
      </c>
      <c r="AM343" s="47">
        <f t="shared" si="263"/>
        <v>4.4095237890781789</v>
      </c>
      <c r="AN343" s="47">
        <f t="shared" si="289"/>
        <v>1.1767124289099686</v>
      </c>
      <c r="AO343" s="47">
        <f t="shared" si="290"/>
        <v>0.45459776764727949</v>
      </c>
      <c r="AP343" s="47">
        <f t="shared" si="291"/>
        <v>0.15709570447244547</v>
      </c>
      <c r="AQ343" s="47">
        <f t="shared" si="292"/>
        <v>0.11806409347374787</v>
      </c>
      <c r="AR343" s="47">
        <f t="shared" si="293"/>
        <v>0</v>
      </c>
      <c r="AS343" s="47">
        <f t="shared" si="294"/>
        <v>0.72975756559347282</v>
      </c>
      <c r="AT343" s="47">
        <f t="shared" si="264"/>
        <v>0.44695486331649581</v>
      </c>
      <c r="AU343" s="47">
        <f t="shared" si="295"/>
        <v>6.3997196125046008E-2</v>
      </c>
      <c r="AV343" s="47">
        <f t="shared" si="296"/>
        <v>2.4723952751209505E-2</v>
      </c>
      <c r="AW343" s="47">
        <f t="shared" si="297"/>
        <v>8.5438755999530432E-3</v>
      </c>
      <c r="AX343" s="47">
        <f t="shared" si="298"/>
        <v>6.4210853558880066E-3</v>
      </c>
      <c r="AY343" s="47">
        <f t="shared" si="299"/>
        <v>0</v>
      </c>
      <c r="AZ343" s="47">
        <f t="shared" si="300"/>
        <v>3.9688913707050563E-2</v>
      </c>
      <c r="BA343" s="47">
        <f t="shared" si="265"/>
        <v>2.4308282417995444E-2</v>
      </c>
      <c r="BB343" s="23">
        <f>IF(V343&gt;0,J343*DATA!$C$4,0)</f>
        <v>56924.4</v>
      </c>
      <c r="BC343" s="23">
        <f>IF(X343&gt;0,N343*_xlfn.XLOOKUP(Burgas!O343,DATA!$B$5:$B$6,DATA!$C$5:$C$6,"error",0,1),0)</f>
        <v>12646.725</v>
      </c>
      <c r="BD343" s="23">
        <f>IF(Z343&gt;0,(L343-M343)*DATA!$C$7,"0,00 ")</f>
        <v>24636</v>
      </c>
      <c r="BE343" s="23">
        <f>IF(G343="basement",D343*DATA!$C$8,IF(G343="ground",0,"error"))</f>
        <v>0</v>
      </c>
      <c r="BF343" s="23">
        <f t="shared" si="266"/>
        <v>94207.125</v>
      </c>
      <c r="BG343" s="23">
        <v>1.48</v>
      </c>
      <c r="BH343" s="23">
        <v>2.4127797570110534</v>
      </c>
      <c r="BI343" s="23">
        <f t="shared" si="267"/>
        <v>0.56999999999999995</v>
      </c>
      <c r="BJ343" s="23">
        <v>2.78</v>
      </c>
      <c r="BK343" s="23">
        <f t="shared" si="268"/>
        <v>0.21630769230769231</v>
      </c>
      <c r="BL343" s="23">
        <f t="shared" si="269"/>
        <v>0.20957871396895789</v>
      </c>
      <c r="BM343" s="5">
        <v>1.1000000000000001</v>
      </c>
      <c r="BN343" s="5">
        <f t="shared" si="270"/>
        <v>0.56999999999999995</v>
      </c>
      <c r="BO343" s="50"/>
      <c r="BP343" s="48">
        <f t="shared" si="271"/>
        <v>3152.8249999999998</v>
      </c>
      <c r="BQ343" s="51">
        <f t="shared" si="272"/>
        <v>7</v>
      </c>
      <c r="BR343" s="47">
        <f t="shared" si="273"/>
        <v>1008.904</v>
      </c>
      <c r="BS343" s="46">
        <f t="shared" si="274"/>
        <v>22.25</v>
      </c>
      <c r="BT343" s="46">
        <f t="shared" si="275"/>
        <v>2522.2600000000002</v>
      </c>
      <c r="BU343" s="46">
        <f t="shared" si="284"/>
        <v>75.196702525000006</v>
      </c>
      <c r="BV343" s="46">
        <f t="shared" si="285"/>
        <v>46.146059171153851</v>
      </c>
      <c r="BW343" s="46">
        <f t="shared" si="286"/>
        <v>65.157649085144115</v>
      </c>
      <c r="BX343" s="46">
        <f t="shared" si="287"/>
        <v>67.651927525000005</v>
      </c>
      <c r="BY343" s="46">
        <f t="shared" si="288"/>
        <v>75.196702525000006</v>
      </c>
      <c r="BZ343" s="46">
        <f t="shared" si="276"/>
        <v>86656.679989810014</v>
      </c>
      <c r="CA343" s="46">
        <f t="shared" si="277"/>
        <v>53178.718588837699</v>
      </c>
      <c r="CB343" s="46">
        <f t="shared" si="278"/>
        <v>75087.674805720089</v>
      </c>
      <c r="CC343" s="46">
        <f t="shared" si="279"/>
        <v>77962.081279810009</v>
      </c>
      <c r="CD343" s="46">
        <f t="shared" si="280"/>
        <v>86656.679989810014</v>
      </c>
    </row>
    <row r="344" spans="1:82" ht="15" customHeight="1" x14ac:dyDescent="0.35">
      <c r="A344" s="39">
        <v>341</v>
      </c>
      <c r="B344" s="40" t="s">
        <v>125</v>
      </c>
      <c r="C344" s="40" t="s">
        <v>466</v>
      </c>
      <c r="D344" s="41">
        <v>208.7</v>
      </c>
      <c r="E344" s="41">
        <f t="shared" si="247"/>
        <v>1001.76</v>
      </c>
      <c r="F344" s="41">
        <v>58.2</v>
      </c>
      <c r="G344" s="42" t="s">
        <v>118</v>
      </c>
      <c r="H344" s="43">
        <v>6</v>
      </c>
      <c r="I344" s="44">
        <v>20.5</v>
      </c>
      <c r="J344" s="41">
        <f t="shared" si="248"/>
        <v>954.48000000000013</v>
      </c>
      <c r="K344" s="42" t="s">
        <v>120</v>
      </c>
      <c r="L344" s="44">
        <v>238.62</v>
      </c>
      <c r="M344" s="44">
        <v>214.8</v>
      </c>
      <c r="N344" s="41">
        <v>219.13499999999999</v>
      </c>
      <c r="O344" s="45" t="s">
        <v>69</v>
      </c>
      <c r="P344" s="45" t="s">
        <v>120</v>
      </c>
      <c r="Q344" s="45" t="s">
        <v>122</v>
      </c>
      <c r="R344" s="45" t="s">
        <v>864</v>
      </c>
      <c r="S344" s="46">
        <f t="shared" si="249"/>
        <v>93295.008524935009</v>
      </c>
      <c r="T344" s="46">
        <f t="shared" si="250"/>
        <v>93.131097792819645</v>
      </c>
      <c r="U344" s="47">
        <f t="shared" si="251"/>
        <v>56807.792166571933</v>
      </c>
      <c r="V344" s="47">
        <f t="shared" si="252"/>
        <v>36487.216358363075</v>
      </c>
      <c r="W344" s="47">
        <f t="shared" si="253"/>
        <v>79435.751640579794</v>
      </c>
      <c r="X344" s="47">
        <f t="shared" si="254"/>
        <v>13859.256884355214</v>
      </c>
      <c r="Y344" s="48">
        <f t="shared" si="255"/>
        <v>92034.016432435019</v>
      </c>
      <c r="Z344" s="47">
        <f t="shared" si="256"/>
        <v>1260.9920924999897</v>
      </c>
      <c r="AA344" s="48">
        <f t="shared" si="257"/>
        <v>93295.008524935009</v>
      </c>
      <c r="AB344" s="47">
        <f t="shared" si="258"/>
        <v>0</v>
      </c>
      <c r="AC344" s="47">
        <f t="shared" si="259"/>
        <v>51607.46533521828</v>
      </c>
      <c r="AD344" s="47">
        <f t="shared" si="260"/>
        <v>41687.543189716729</v>
      </c>
      <c r="AE344" s="47">
        <f t="shared" si="283"/>
        <v>41.614302018164757</v>
      </c>
      <c r="AF344" s="49">
        <f t="shared" si="261"/>
        <v>0.55316427053463557</v>
      </c>
      <c r="AG344" s="47">
        <f>IF(ISBLANK($D344),"",S344*_xlfn.XLOOKUP(Q344,DATA!$B$24:$B$25,DATA!$C$24:$C$25,"error",0,1)/1000)</f>
        <v>12.498408810302484</v>
      </c>
      <c r="AH344" s="47">
        <f>IF(ISBLANK($D344),"",V344*_xlfn.XLOOKUP(Q344,DATA!$B$24:$B$25,DATA!$C$24:$C$25,"error",0,1)/1000)</f>
        <v>4.8880658634046226</v>
      </c>
      <c r="AI344" s="47">
        <f>IF(ISBLANK($D344),"",X344*_xlfn.XLOOKUP(Q344,DATA!$B$24:$B$25,DATA!$C$24:$C$25,"error",0,1)/1000)</f>
        <v>1.8566765905956728</v>
      </c>
      <c r="AJ344" s="47">
        <f>IF(ISBLANK($D344),"",Z344*_xlfn.XLOOKUP(Q344,DATA!$B$24:$B$25,DATA!$C$24:$C$25,"error",0,1)/1000)</f>
        <v>0.16893073839434128</v>
      </c>
      <c r="AK344" s="47">
        <f>IF(ISBLANK($D344),"",AB344*_xlfn.XLOOKUP(Q344,DATA!$B$24:$B$25,DATA!$C$24:$C$25,"error",0,1)/1000)</f>
        <v>0</v>
      </c>
      <c r="AL344" s="47">
        <f t="shared" si="262"/>
        <v>6.9136731923946373</v>
      </c>
      <c r="AM344" s="47">
        <f t="shared" si="263"/>
        <v>5.5847356179078469</v>
      </c>
      <c r="AN344" s="47">
        <f t="shared" si="289"/>
        <v>1.2668543971389363</v>
      </c>
      <c r="AO344" s="47">
        <f t="shared" si="290"/>
        <v>0.49546048833467526</v>
      </c>
      <c r="AP344" s="47">
        <f t="shared" si="291"/>
        <v>0.18819506855322099</v>
      </c>
      <c r="AQ344" s="47">
        <f t="shared" si="292"/>
        <v>1.7123031579058996E-2</v>
      </c>
      <c r="AR344" s="47">
        <f t="shared" si="293"/>
        <v>0</v>
      </c>
      <c r="AS344" s="47">
        <f t="shared" si="294"/>
        <v>0.70077858846695529</v>
      </c>
      <c r="AT344" s="47">
        <f t="shared" si="264"/>
        <v>0.56607580867198104</v>
      </c>
      <c r="AU344" s="47">
        <f t="shared" si="295"/>
        <v>6.8899696581500608E-2</v>
      </c>
      <c r="AV344" s="47">
        <f t="shared" si="296"/>
        <v>2.6946330526599119E-2</v>
      </c>
      <c r="AW344" s="47">
        <f t="shared" si="297"/>
        <v>1.0235259198480392E-2</v>
      </c>
      <c r="AX344" s="47">
        <f t="shared" si="298"/>
        <v>9.312606744839928E-4</v>
      </c>
      <c r="AY344" s="47">
        <f t="shared" si="299"/>
        <v>0</v>
      </c>
      <c r="AZ344" s="47">
        <f t="shared" si="300"/>
        <v>3.8112850399563504E-2</v>
      </c>
      <c r="BA344" s="47">
        <f t="shared" si="265"/>
        <v>3.0786846181937104E-2</v>
      </c>
      <c r="BB344" s="23">
        <f>IF(V344&gt;0,J344*DATA!$C$4,0)</f>
        <v>62041.200000000012</v>
      </c>
      <c r="BC344" s="23">
        <f>IF(X344&gt;0,N344*_xlfn.XLOOKUP(Burgas!O344,DATA!$B$5:$B$6,DATA!$C$5:$C$6,"error",0,1),0)</f>
        <v>10518.48</v>
      </c>
      <c r="BD344" s="23">
        <f>IF(Z344&gt;0,(L344-M344)*DATA!$C$7,"0,00 ")</f>
        <v>3572.9999999999991</v>
      </c>
      <c r="BE344" s="23">
        <f>IF(G344="basement",D344*DATA!$C$8,IF(G344="ground",0,"error"))</f>
        <v>0</v>
      </c>
      <c r="BF344" s="23">
        <f t="shared" si="266"/>
        <v>76132.680000000008</v>
      </c>
      <c r="BG344" s="23">
        <v>1.48</v>
      </c>
      <c r="BH344" s="23">
        <v>1.2746919788785518</v>
      </c>
      <c r="BI344" s="23">
        <f t="shared" si="267"/>
        <v>0.56999999999999995</v>
      </c>
      <c r="BJ344" s="23">
        <v>2.33</v>
      </c>
      <c r="BK344" s="23">
        <f t="shared" si="268"/>
        <v>0.21630769230769231</v>
      </c>
      <c r="BL344" s="23">
        <f t="shared" si="269"/>
        <v>0.23928112965340181</v>
      </c>
      <c r="BM344" s="5">
        <v>1.1000000000000001</v>
      </c>
      <c r="BN344" s="5">
        <f t="shared" si="270"/>
        <v>0.56999999999999995</v>
      </c>
      <c r="BO344" s="50"/>
      <c r="BP344" s="48">
        <f t="shared" si="271"/>
        <v>4278.3499999999995</v>
      </c>
      <c r="BQ344" s="51">
        <f t="shared" si="272"/>
        <v>6</v>
      </c>
      <c r="BR344" s="47">
        <f t="shared" si="273"/>
        <v>1369.0719999999999</v>
      </c>
      <c r="BS344" s="46">
        <f t="shared" si="274"/>
        <v>20.5</v>
      </c>
      <c r="BT344" s="46">
        <f t="shared" si="275"/>
        <v>3422.68</v>
      </c>
      <c r="BU344" s="46">
        <f t="shared" si="284"/>
        <v>80.957140337500007</v>
      </c>
      <c r="BV344" s="46">
        <f t="shared" si="285"/>
        <v>49.295203199038468</v>
      </c>
      <c r="BW344" s="46">
        <f t="shared" si="286"/>
        <v>68.930711246598221</v>
      </c>
      <c r="BX344" s="46">
        <f t="shared" si="287"/>
        <v>79.862909087500014</v>
      </c>
      <c r="BY344" s="46">
        <f t="shared" si="288"/>
        <v>80.957140337500007</v>
      </c>
      <c r="BZ344" s="46">
        <f t="shared" si="276"/>
        <v>93295.008524935009</v>
      </c>
      <c r="CA344" s="46">
        <f t="shared" si="277"/>
        <v>56807.792166571933</v>
      </c>
      <c r="CB344" s="46">
        <f t="shared" si="278"/>
        <v>79435.751640579794</v>
      </c>
      <c r="CC344" s="46">
        <f t="shared" si="279"/>
        <v>92034.016432435019</v>
      </c>
      <c r="CD344" s="46">
        <f t="shared" si="280"/>
        <v>93295.008524935009</v>
      </c>
    </row>
    <row r="345" spans="1:82" ht="15" customHeight="1" x14ac:dyDescent="0.35">
      <c r="A345" s="39">
        <v>342</v>
      </c>
      <c r="B345" s="40" t="s">
        <v>125</v>
      </c>
      <c r="C345" s="40" t="s">
        <v>467</v>
      </c>
      <c r="D345" s="41">
        <v>211.8</v>
      </c>
      <c r="E345" s="41">
        <f t="shared" si="247"/>
        <v>1016.6400000000001</v>
      </c>
      <c r="F345" s="41">
        <v>58.4</v>
      </c>
      <c r="G345" s="42" t="s">
        <v>118</v>
      </c>
      <c r="H345" s="43">
        <v>6</v>
      </c>
      <c r="I345" s="44">
        <v>20.5</v>
      </c>
      <c r="J345" s="41">
        <f t="shared" si="248"/>
        <v>957.76</v>
      </c>
      <c r="K345" s="42" t="s">
        <v>121</v>
      </c>
      <c r="L345" s="44">
        <v>239.44</v>
      </c>
      <c r="M345" s="44">
        <v>239.44</v>
      </c>
      <c r="N345" s="41">
        <v>222.39000000000001</v>
      </c>
      <c r="O345" s="45" t="s">
        <v>69</v>
      </c>
      <c r="P345" s="45" t="s">
        <v>121</v>
      </c>
      <c r="Q345" s="45" t="s">
        <v>122</v>
      </c>
      <c r="R345" s="45" t="s">
        <v>864</v>
      </c>
      <c r="S345" s="46">
        <f t="shared" si="249"/>
        <v>42991.244657340016</v>
      </c>
      <c r="T345" s="46">
        <f t="shared" si="250"/>
        <v>42.287579337169511</v>
      </c>
      <c r="U345" s="47">
        <f t="shared" si="251"/>
        <v>42991.244657340016</v>
      </c>
      <c r="V345" s="47">
        <f t="shared" si="252"/>
        <v>0</v>
      </c>
      <c r="W345" s="47">
        <f t="shared" si="253"/>
        <v>42322.190039179739</v>
      </c>
      <c r="X345" s="47">
        <f t="shared" si="254"/>
        <v>669.05461816027673</v>
      </c>
      <c r="Y345" s="48">
        <f t="shared" si="255"/>
        <v>42991.244657340016</v>
      </c>
      <c r="Z345" s="47">
        <f t="shared" si="256"/>
        <v>0</v>
      </c>
      <c r="AA345" s="48">
        <f t="shared" si="257"/>
        <v>42991.244657340016</v>
      </c>
      <c r="AB345" s="47">
        <f t="shared" si="258"/>
        <v>0</v>
      </c>
      <c r="AC345" s="47">
        <f t="shared" si="259"/>
        <v>669.05461816027673</v>
      </c>
      <c r="AD345" s="47">
        <f t="shared" si="260"/>
        <v>42322.190039179739</v>
      </c>
      <c r="AE345" s="47">
        <f t="shared" si="283"/>
        <v>41.629475565765397</v>
      </c>
      <c r="AF345" s="49">
        <f t="shared" si="261"/>
        <v>1.5562578462032239E-2</v>
      </c>
      <c r="AG345" s="47">
        <f>IF(ISBLANK($D345),"",S345*_xlfn.XLOOKUP(Q345,DATA!$B$24:$B$25,DATA!$C$24:$C$25,"error",0,1)/1000)</f>
        <v>5.7593879832012416</v>
      </c>
      <c r="AH345" s="47">
        <f>IF(ISBLANK($D345),"",V345*_xlfn.XLOOKUP(Q345,DATA!$B$24:$B$25,DATA!$C$24:$C$25,"error",0,1)/1000)</f>
        <v>0</v>
      </c>
      <c r="AI345" s="47">
        <f>IF(ISBLANK($D345),"",X345*_xlfn.XLOOKUP(Q345,DATA!$B$24:$B$25,DATA!$C$24:$C$25,"error",0,1)/1000)</f>
        <v>8.9630927381854728E-2</v>
      </c>
      <c r="AJ345" s="47">
        <f>IF(ISBLANK($D345),"",Z345*_xlfn.XLOOKUP(Q345,DATA!$B$24:$B$25,DATA!$C$24:$C$25,"error",0,1)/1000)</f>
        <v>0</v>
      </c>
      <c r="AK345" s="47">
        <f>IF(ISBLANK($D345),"",AB345*_xlfn.XLOOKUP(Q345,DATA!$B$24:$B$25,DATA!$C$24:$C$25,"error",0,1)/1000)</f>
        <v>0</v>
      </c>
      <c r="AL345" s="47">
        <f t="shared" si="262"/>
        <v>8.9630927381854728E-2</v>
      </c>
      <c r="AM345" s="47">
        <f t="shared" si="263"/>
        <v>5.669757055819387</v>
      </c>
      <c r="AN345" s="47">
        <f t="shared" si="289"/>
        <v>0.58377879153170853</v>
      </c>
      <c r="AO345" s="47">
        <f t="shared" si="290"/>
        <v>0</v>
      </c>
      <c r="AP345" s="47">
        <f t="shared" si="291"/>
        <v>9.0851032476825539E-3</v>
      </c>
      <c r="AQ345" s="47">
        <f t="shared" si="292"/>
        <v>0</v>
      </c>
      <c r="AR345" s="47">
        <f t="shared" si="293"/>
        <v>0</v>
      </c>
      <c r="AS345" s="47">
        <f t="shared" si="294"/>
        <v>9.0851032476825539E-3</v>
      </c>
      <c r="AT345" s="47">
        <f t="shared" si="264"/>
        <v>0.57469368828402601</v>
      </c>
      <c r="AU345" s="47">
        <f t="shared" si="295"/>
        <v>3.1749648340083578E-2</v>
      </c>
      <c r="AV345" s="47">
        <f t="shared" si="296"/>
        <v>0</v>
      </c>
      <c r="AW345" s="47">
        <f t="shared" si="297"/>
        <v>4.9410639343448119E-4</v>
      </c>
      <c r="AX345" s="47">
        <f t="shared" si="298"/>
        <v>0</v>
      </c>
      <c r="AY345" s="47">
        <f t="shared" si="299"/>
        <v>0</v>
      </c>
      <c r="AZ345" s="47">
        <f t="shared" si="300"/>
        <v>4.9410639343448119E-4</v>
      </c>
      <c r="BA345" s="47">
        <f t="shared" si="265"/>
        <v>3.1255541946649097E-2</v>
      </c>
      <c r="BB345" s="23">
        <f>IF(V345&gt;0,J345*DATA!$C$4,0)</f>
        <v>0</v>
      </c>
      <c r="BC345" s="23">
        <f>IF(X345&gt;0,N345*_xlfn.XLOOKUP(Burgas!O345,DATA!$B$5:$B$6,DATA!$C$5:$C$6,"error",0,1),0)</f>
        <v>10674.720000000001</v>
      </c>
      <c r="BD345" s="23" t="str">
        <f>IF(Z345&gt;0,(L345-M345)*DATA!$C$7,"0,00 ")</f>
        <v xml:space="preserve">0,00 </v>
      </c>
      <c r="BE345" s="23">
        <f>IF(G345="basement",D345*DATA!$C$8,IF(G345="ground",0,"error"))</f>
        <v>0</v>
      </c>
      <c r="BF345" s="23">
        <f t="shared" si="266"/>
        <v>10674.720000000001</v>
      </c>
      <c r="BG345" s="23">
        <v>0.25</v>
      </c>
      <c r="BH345" s="23">
        <v>1.1000000000000001</v>
      </c>
      <c r="BI345" s="23">
        <f t="shared" si="267"/>
        <v>0.56999999999999995</v>
      </c>
      <c r="BJ345" s="23">
        <v>0.22</v>
      </c>
      <c r="BK345" s="23">
        <f t="shared" si="268"/>
        <v>0.25</v>
      </c>
      <c r="BL345" s="23">
        <f t="shared" si="269"/>
        <v>0.12054794520547943</v>
      </c>
      <c r="BM345" s="5">
        <v>1.1000000000000001</v>
      </c>
      <c r="BN345" s="5">
        <f t="shared" si="270"/>
        <v>0.56999999999999995</v>
      </c>
      <c r="BO345" s="50"/>
      <c r="BP345" s="48">
        <f t="shared" si="271"/>
        <v>4341.9000000000005</v>
      </c>
      <c r="BQ345" s="51">
        <f t="shared" si="272"/>
        <v>6</v>
      </c>
      <c r="BR345" s="47">
        <f t="shared" si="273"/>
        <v>1389.4080000000001</v>
      </c>
      <c r="BS345" s="46">
        <f t="shared" si="274"/>
        <v>20.5</v>
      </c>
      <c r="BT345" s="46">
        <f t="shared" si="275"/>
        <v>3473.5200000000004</v>
      </c>
      <c r="BU345" s="46">
        <f t="shared" si="284"/>
        <v>37.305835350000009</v>
      </c>
      <c r="BV345" s="46">
        <f t="shared" si="285"/>
        <v>37.305835350000009</v>
      </c>
      <c r="BW345" s="46">
        <f t="shared" si="286"/>
        <v>36.725260360273978</v>
      </c>
      <c r="BX345" s="46">
        <f t="shared" si="287"/>
        <v>37.305835350000009</v>
      </c>
      <c r="BY345" s="46">
        <f t="shared" si="288"/>
        <v>37.305835350000009</v>
      </c>
      <c r="BZ345" s="46">
        <f t="shared" si="276"/>
        <v>42991.244657340016</v>
      </c>
      <c r="CA345" s="46">
        <f t="shared" si="277"/>
        <v>42991.244657340016</v>
      </c>
      <c r="CB345" s="46">
        <f t="shared" si="278"/>
        <v>42322.190039179739</v>
      </c>
      <c r="CC345" s="46">
        <f t="shared" si="279"/>
        <v>42991.244657340016</v>
      </c>
      <c r="CD345" s="46">
        <f t="shared" si="280"/>
        <v>42991.244657340016</v>
      </c>
    </row>
    <row r="346" spans="1:82" ht="15" customHeight="1" x14ac:dyDescent="0.35">
      <c r="A346" s="39">
        <v>343</v>
      </c>
      <c r="B346" s="40" t="s">
        <v>125</v>
      </c>
      <c r="C346" s="40" t="s">
        <v>468</v>
      </c>
      <c r="D346" s="41">
        <v>120.2</v>
      </c>
      <c r="E346" s="41">
        <f t="shared" si="247"/>
        <v>673.12000000000012</v>
      </c>
      <c r="F346" s="41">
        <v>46.4</v>
      </c>
      <c r="G346" s="42" t="s">
        <v>118</v>
      </c>
      <c r="H346" s="43">
        <v>7</v>
      </c>
      <c r="I346" s="44">
        <v>22.25</v>
      </c>
      <c r="J346" s="41">
        <f t="shared" si="248"/>
        <v>825.91999999999985</v>
      </c>
      <c r="K346" s="42" t="s">
        <v>120</v>
      </c>
      <c r="L346" s="44">
        <v>206.48</v>
      </c>
      <c r="M346" s="44">
        <v>41.3</v>
      </c>
      <c r="N346" s="41">
        <v>126.21000000000001</v>
      </c>
      <c r="O346" s="45" t="s">
        <v>70</v>
      </c>
      <c r="P346" s="45" t="s">
        <v>120</v>
      </c>
      <c r="Q346" s="45" t="s">
        <v>122</v>
      </c>
      <c r="R346" s="45" t="s">
        <v>864</v>
      </c>
      <c r="S346" s="46">
        <f t="shared" si="249"/>
        <v>79285.799800760011</v>
      </c>
      <c r="T346" s="46">
        <f t="shared" si="250"/>
        <v>117.78850695382695</v>
      </c>
      <c r="U346" s="47">
        <f t="shared" si="251"/>
        <v>47713.088235615389</v>
      </c>
      <c r="V346" s="47">
        <f t="shared" si="252"/>
        <v>31572.711565144622</v>
      </c>
      <c r="W346" s="47">
        <f t="shared" si="253"/>
        <v>69472.148261397931</v>
      </c>
      <c r="X346" s="47">
        <f t="shared" si="254"/>
        <v>9813.6515393620793</v>
      </c>
      <c r="Y346" s="48">
        <f t="shared" si="255"/>
        <v>70541.439018260004</v>
      </c>
      <c r="Z346" s="47">
        <f t="shared" si="256"/>
        <v>8744.3607825000072</v>
      </c>
      <c r="AA346" s="48">
        <f t="shared" si="257"/>
        <v>79285.799800760011</v>
      </c>
      <c r="AB346" s="47">
        <f t="shared" si="258"/>
        <v>0</v>
      </c>
      <c r="AC346" s="47">
        <f t="shared" si="259"/>
        <v>50130.723887006709</v>
      </c>
      <c r="AD346" s="47">
        <f t="shared" si="260"/>
        <v>29155.075913753302</v>
      </c>
      <c r="AE346" s="47">
        <f t="shared" si="283"/>
        <v>43.313340732340883</v>
      </c>
      <c r="AF346" s="49">
        <f t="shared" si="261"/>
        <v>0.63227871842097727</v>
      </c>
      <c r="AG346" s="47">
        <f>IF(ISBLANK($D346),"",S346*_xlfn.XLOOKUP(Q346,DATA!$B$24:$B$25,DATA!$C$24:$C$25,"error",0,1)/1000)</f>
        <v>10.621643691654169</v>
      </c>
      <c r="AH346" s="47">
        <f>IF(ISBLANK($D346),"",V346*_xlfn.XLOOKUP(Q346,DATA!$B$24:$B$25,DATA!$C$24:$C$25,"error",0,1)/1000)</f>
        <v>4.2296866963196154</v>
      </c>
      <c r="AI346" s="47">
        <f>IF(ISBLANK($D346),"",X346*_xlfn.XLOOKUP(Q346,DATA!$B$24:$B$25,DATA!$C$24:$C$25,"error",0,1)/1000)</f>
        <v>1.3147008698543554</v>
      </c>
      <c r="AJ346" s="47">
        <f>IF(ISBLANK($D346),"",Z346*_xlfn.XLOOKUP(Q346,DATA!$B$24:$B$25,DATA!$C$24:$C$25,"error",0,1)/1000)</f>
        <v>1.1714516947093847</v>
      </c>
      <c r="AK346" s="47">
        <f>IF(ISBLANK($D346),"",AB346*_xlfn.XLOOKUP(Q346,DATA!$B$24:$B$25,DATA!$C$24:$C$25,"error",0,1)/1000)</f>
        <v>0</v>
      </c>
      <c r="AL346" s="47">
        <f t="shared" si="262"/>
        <v>6.7158392608833548</v>
      </c>
      <c r="AM346" s="47">
        <f t="shared" si="263"/>
        <v>3.9058044307708144</v>
      </c>
      <c r="AN346" s="47">
        <f t="shared" si="289"/>
        <v>1.0766231301798381</v>
      </c>
      <c r="AO346" s="47">
        <f t="shared" si="290"/>
        <v>0.42872634997629611</v>
      </c>
      <c r="AP346" s="47">
        <f t="shared" si="291"/>
        <v>0.13325972955249057</v>
      </c>
      <c r="AQ346" s="47">
        <f t="shared" si="292"/>
        <v>0.11873981344370237</v>
      </c>
      <c r="AR346" s="47">
        <f t="shared" si="293"/>
        <v>0</v>
      </c>
      <c r="AS346" s="47">
        <f t="shared" si="294"/>
        <v>0.68072589297248909</v>
      </c>
      <c r="AT346" s="47">
        <f t="shared" si="264"/>
        <v>0.39589723720734904</v>
      </c>
      <c r="AU346" s="47">
        <f t="shared" si="295"/>
        <v>5.855369580714416E-2</v>
      </c>
      <c r="AV346" s="47">
        <f t="shared" si="296"/>
        <v>2.3316898529595956E-2</v>
      </c>
      <c r="AW346" s="47">
        <f t="shared" si="297"/>
        <v>7.2475218568408897E-3</v>
      </c>
      <c r="AX346" s="47">
        <f t="shared" si="298"/>
        <v>6.4578353573160078E-3</v>
      </c>
      <c r="AY346" s="47">
        <f t="shared" si="299"/>
        <v>0</v>
      </c>
      <c r="AZ346" s="47">
        <f t="shared" si="300"/>
        <v>3.7022255743752855E-2</v>
      </c>
      <c r="BA346" s="47">
        <f t="shared" si="265"/>
        <v>2.1531440063391305E-2</v>
      </c>
      <c r="BB346" s="23">
        <f>IF(V346&gt;0,J346*DATA!$C$4,0)</f>
        <v>53684.799999999988</v>
      </c>
      <c r="BC346" s="23">
        <f>IF(X346&gt;0,N346*_xlfn.XLOOKUP(Burgas!O346,DATA!$B$5:$B$6,DATA!$C$5:$C$6,"error",0,1),0)</f>
        <v>10727.85</v>
      </c>
      <c r="BD346" s="23">
        <f>IF(Z346&gt;0,(L346-M346)*DATA!$C$7,"0,00 ")</f>
        <v>24777</v>
      </c>
      <c r="BE346" s="23">
        <f>IF(G346="basement",D346*DATA!$C$8,IF(G346="ground",0,"error"))</f>
        <v>0</v>
      </c>
      <c r="BF346" s="23">
        <f t="shared" si="266"/>
        <v>89189.65</v>
      </c>
      <c r="BG346" s="23">
        <v>1.48</v>
      </c>
      <c r="BH346" s="23">
        <v>2.4999660984114684</v>
      </c>
      <c r="BI346" s="23">
        <f t="shared" si="267"/>
        <v>0.56999999999999995</v>
      </c>
      <c r="BJ346" s="23">
        <v>2.78</v>
      </c>
      <c r="BK346" s="23">
        <f t="shared" si="268"/>
        <v>0.21630769230769231</v>
      </c>
      <c r="BL346" s="23">
        <f t="shared" si="269"/>
        <v>0.20957871396895789</v>
      </c>
      <c r="BM346" s="5">
        <v>1.1000000000000001</v>
      </c>
      <c r="BN346" s="5">
        <f t="shared" si="270"/>
        <v>0.56999999999999995</v>
      </c>
      <c r="BO346" s="50"/>
      <c r="BP346" s="48">
        <f t="shared" si="271"/>
        <v>2674.4500000000003</v>
      </c>
      <c r="BQ346" s="51">
        <f t="shared" si="272"/>
        <v>7</v>
      </c>
      <c r="BR346" s="47">
        <f t="shared" si="273"/>
        <v>855.82400000000007</v>
      </c>
      <c r="BS346" s="46">
        <f t="shared" si="274"/>
        <v>22.25</v>
      </c>
      <c r="BT346" s="46">
        <f t="shared" si="275"/>
        <v>2139.5600000000004</v>
      </c>
      <c r="BU346" s="46">
        <f t="shared" si="284"/>
        <v>68.800589900000006</v>
      </c>
      <c r="BV346" s="46">
        <f t="shared" si="285"/>
        <v>41.40323519230769</v>
      </c>
      <c r="BW346" s="46">
        <f t="shared" si="286"/>
        <v>60.284752049113088</v>
      </c>
      <c r="BX346" s="46">
        <f t="shared" si="287"/>
        <v>61.212633650000001</v>
      </c>
      <c r="BY346" s="46">
        <f t="shared" si="288"/>
        <v>68.800589900000006</v>
      </c>
      <c r="BZ346" s="46">
        <f t="shared" si="276"/>
        <v>79285.799800760011</v>
      </c>
      <c r="CA346" s="46">
        <f t="shared" si="277"/>
        <v>47713.088235615389</v>
      </c>
      <c r="CB346" s="46">
        <f t="shared" si="278"/>
        <v>69472.148261397931</v>
      </c>
      <c r="CC346" s="46">
        <f t="shared" si="279"/>
        <v>70541.439018260004</v>
      </c>
      <c r="CD346" s="46">
        <f t="shared" si="280"/>
        <v>79285.799800760011</v>
      </c>
    </row>
    <row r="347" spans="1:82" ht="15" customHeight="1" x14ac:dyDescent="0.35">
      <c r="A347" s="39">
        <v>344</v>
      </c>
      <c r="B347" s="40" t="s">
        <v>125</v>
      </c>
      <c r="C347" s="40" t="s">
        <v>469</v>
      </c>
      <c r="D347" s="41">
        <v>101.2</v>
      </c>
      <c r="E347" s="41">
        <f t="shared" si="247"/>
        <v>485.76000000000005</v>
      </c>
      <c r="F347" s="41">
        <v>40.799999999999997</v>
      </c>
      <c r="G347" s="42" t="s">
        <v>118</v>
      </c>
      <c r="H347" s="43">
        <v>6</v>
      </c>
      <c r="I347" s="44">
        <v>20.5</v>
      </c>
      <c r="J347" s="41">
        <f t="shared" si="248"/>
        <v>669.12</v>
      </c>
      <c r="K347" s="42" t="s">
        <v>121</v>
      </c>
      <c r="L347" s="44">
        <v>167.28</v>
      </c>
      <c r="M347" s="44">
        <v>167.28</v>
      </c>
      <c r="N347" s="41">
        <v>106.26</v>
      </c>
      <c r="O347" s="45" t="s">
        <v>69</v>
      </c>
      <c r="P347" s="45" t="s">
        <v>121</v>
      </c>
      <c r="Q347" s="45" t="s">
        <v>122</v>
      </c>
      <c r="R347" s="45" t="s">
        <v>864</v>
      </c>
      <c r="S347" s="46">
        <f t="shared" si="249"/>
        <v>23900.449755559999</v>
      </c>
      <c r="T347" s="46">
        <f t="shared" si="250"/>
        <v>49.202177527091564</v>
      </c>
      <c r="U347" s="47">
        <f t="shared" si="251"/>
        <v>23900.449755559999</v>
      </c>
      <c r="V347" s="47">
        <f t="shared" si="252"/>
        <v>0</v>
      </c>
      <c r="W347" s="47">
        <f t="shared" si="253"/>
        <v>23580.76926756274</v>
      </c>
      <c r="X347" s="47">
        <f t="shared" si="254"/>
        <v>319.68048799725875</v>
      </c>
      <c r="Y347" s="48">
        <f t="shared" si="255"/>
        <v>23900.449755559999</v>
      </c>
      <c r="Z347" s="47">
        <f t="shared" si="256"/>
        <v>0</v>
      </c>
      <c r="AA347" s="48">
        <f t="shared" si="257"/>
        <v>23900.449755559999</v>
      </c>
      <c r="AB347" s="47">
        <f t="shared" si="258"/>
        <v>0</v>
      </c>
      <c r="AC347" s="47">
        <f t="shared" si="259"/>
        <v>319.68048799725875</v>
      </c>
      <c r="AD347" s="47">
        <f t="shared" si="260"/>
        <v>23580.76926756274</v>
      </c>
      <c r="AE347" s="47">
        <f t="shared" si="283"/>
        <v>48.544073755687457</v>
      </c>
      <c r="AF347" s="49">
        <f t="shared" si="261"/>
        <v>1.3375500932692352E-2</v>
      </c>
      <c r="AG347" s="47">
        <f>IF(ISBLANK($D347),"",S347*_xlfn.XLOOKUP(Q347,DATA!$B$24:$B$25,DATA!$C$24:$C$25,"error",0,1)/1000)</f>
        <v>3.2018603837229356</v>
      </c>
      <c r="AH347" s="47">
        <f>IF(ISBLANK($D347),"",V347*_xlfn.XLOOKUP(Q347,DATA!$B$24:$B$25,DATA!$C$24:$C$25,"error",0,1)/1000)</f>
        <v>0</v>
      </c>
      <c r="AI347" s="47">
        <f>IF(ISBLANK($D347),"",X347*_xlfn.XLOOKUP(Q347,DATA!$B$24:$B$25,DATA!$C$24:$C$25,"error",0,1)/1000)</f>
        <v>4.2826486548836716E-2</v>
      </c>
      <c r="AJ347" s="47">
        <f>IF(ISBLANK($D347),"",Z347*_xlfn.XLOOKUP(Q347,DATA!$B$24:$B$25,DATA!$C$24:$C$25,"error",0,1)/1000)</f>
        <v>0</v>
      </c>
      <c r="AK347" s="47">
        <f>IF(ISBLANK($D347),"",AB347*_xlfn.XLOOKUP(Q347,DATA!$B$24:$B$25,DATA!$C$24:$C$25,"error",0,1)/1000)</f>
        <v>0</v>
      </c>
      <c r="AL347" s="47">
        <f t="shared" si="262"/>
        <v>4.2826486548836716E-2</v>
      </c>
      <c r="AM347" s="47">
        <f t="shared" si="263"/>
        <v>3.159033897174099</v>
      </c>
      <c r="AN347" s="47">
        <f t="shared" si="289"/>
        <v>0.32454458545160947</v>
      </c>
      <c r="AO347" s="47">
        <f t="shared" si="290"/>
        <v>0</v>
      </c>
      <c r="AP347" s="47">
        <f t="shared" si="291"/>
        <v>4.3409464054082452E-3</v>
      </c>
      <c r="AQ347" s="47">
        <f t="shared" si="292"/>
        <v>0</v>
      </c>
      <c r="AR347" s="47">
        <f t="shared" si="293"/>
        <v>0</v>
      </c>
      <c r="AS347" s="47">
        <f t="shared" si="294"/>
        <v>4.3409464054082452E-3</v>
      </c>
      <c r="AT347" s="47">
        <f t="shared" si="264"/>
        <v>0.32020363904620125</v>
      </c>
      <c r="AU347" s="47">
        <f t="shared" si="295"/>
        <v>1.7650823579477573E-2</v>
      </c>
      <c r="AV347" s="47">
        <f t="shared" si="296"/>
        <v>0</v>
      </c>
      <c r="AW347" s="47">
        <f t="shared" si="297"/>
        <v>2.3608860725008991E-4</v>
      </c>
      <c r="AX347" s="47">
        <f t="shared" si="298"/>
        <v>0</v>
      </c>
      <c r="AY347" s="47">
        <f t="shared" si="299"/>
        <v>0</v>
      </c>
      <c r="AZ347" s="47">
        <f t="shared" si="300"/>
        <v>2.3608860725008991E-4</v>
      </c>
      <c r="BA347" s="47">
        <f t="shared" si="265"/>
        <v>1.7414734972227484E-2</v>
      </c>
      <c r="BB347" s="23">
        <f>IF(V347&gt;0,J347*DATA!$C$4,0)</f>
        <v>0</v>
      </c>
      <c r="BC347" s="23">
        <f>IF(X347&gt;0,N347*_xlfn.XLOOKUP(Burgas!O347,DATA!$B$5:$B$6,DATA!$C$5:$C$6,"error",0,1),0)</f>
        <v>5100.4800000000005</v>
      </c>
      <c r="BD347" s="23" t="str">
        <f>IF(Z347&gt;0,(L347-M347)*DATA!$C$7,"0,00 ")</f>
        <v xml:space="preserve">0,00 </v>
      </c>
      <c r="BE347" s="23">
        <f>IF(G347="basement",D347*DATA!$C$8,IF(G347="ground",0,"error"))</f>
        <v>0</v>
      </c>
      <c r="BF347" s="23">
        <f t="shared" si="266"/>
        <v>5100.4800000000005</v>
      </c>
      <c r="BG347" s="23">
        <v>0.25</v>
      </c>
      <c r="BH347" s="23">
        <v>1.1000000000000001</v>
      </c>
      <c r="BI347" s="23">
        <f t="shared" si="267"/>
        <v>0.56999999999999995</v>
      </c>
      <c r="BJ347" s="23">
        <v>0.22</v>
      </c>
      <c r="BK347" s="23">
        <f t="shared" si="268"/>
        <v>0.25</v>
      </c>
      <c r="BL347" s="23">
        <f t="shared" si="269"/>
        <v>0.12054794520547943</v>
      </c>
      <c r="BM347" s="5">
        <v>1.1000000000000001</v>
      </c>
      <c r="BN347" s="5">
        <f t="shared" si="270"/>
        <v>0.56999999999999995</v>
      </c>
      <c r="BO347" s="50"/>
      <c r="BP347" s="48">
        <f t="shared" si="271"/>
        <v>2074.6</v>
      </c>
      <c r="BQ347" s="51">
        <f t="shared" si="272"/>
        <v>6</v>
      </c>
      <c r="BR347" s="47">
        <f t="shared" si="273"/>
        <v>663.87199999999996</v>
      </c>
      <c r="BS347" s="46">
        <f t="shared" si="274"/>
        <v>20.5</v>
      </c>
      <c r="BT347" s="46">
        <f t="shared" si="275"/>
        <v>1659.68</v>
      </c>
      <c r="BU347" s="46">
        <f t="shared" si="284"/>
        <v>20.739716899999998</v>
      </c>
      <c r="BV347" s="46">
        <f t="shared" si="285"/>
        <v>20.739716899999998</v>
      </c>
      <c r="BW347" s="46">
        <f t="shared" si="286"/>
        <v>20.462312797260275</v>
      </c>
      <c r="BX347" s="46">
        <f t="shared" si="287"/>
        <v>20.739716899999998</v>
      </c>
      <c r="BY347" s="46">
        <f t="shared" si="288"/>
        <v>20.739716899999998</v>
      </c>
      <c r="BZ347" s="46">
        <f t="shared" si="276"/>
        <v>23900.449755559999</v>
      </c>
      <c r="CA347" s="46">
        <f t="shared" si="277"/>
        <v>23900.449755559999</v>
      </c>
      <c r="CB347" s="46">
        <f t="shared" si="278"/>
        <v>23580.76926756274</v>
      </c>
      <c r="CC347" s="46">
        <f t="shared" si="279"/>
        <v>23900.449755559999</v>
      </c>
      <c r="CD347" s="46">
        <f t="shared" si="280"/>
        <v>23900.449755559999</v>
      </c>
    </row>
    <row r="348" spans="1:82" ht="15" customHeight="1" x14ac:dyDescent="0.35">
      <c r="A348" s="39">
        <v>345</v>
      </c>
      <c r="B348" s="40" t="s">
        <v>125</v>
      </c>
      <c r="C348" s="40" t="s">
        <v>470</v>
      </c>
      <c r="D348" s="41">
        <v>144.9</v>
      </c>
      <c r="E348" s="41">
        <f t="shared" si="247"/>
        <v>695.5200000000001</v>
      </c>
      <c r="F348" s="41">
        <v>58.2</v>
      </c>
      <c r="G348" s="42" t="s">
        <v>118</v>
      </c>
      <c r="H348" s="43">
        <v>6</v>
      </c>
      <c r="I348" s="44">
        <v>20.5</v>
      </c>
      <c r="J348" s="41">
        <f t="shared" si="248"/>
        <v>954.48000000000013</v>
      </c>
      <c r="K348" s="42" t="s">
        <v>120</v>
      </c>
      <c r="L348" s="44">
        <v>238.62</v>
      </c>
      <c r="M348" s="44">
        <v>238.62</v>
      </c>
      <c r="N348" s="41">
        <v>152.14500000000001</v>
      </c>
      <c r="O348" s="45" t="s">
        <v>69</v>
      </c>
      <c r="P348" s="45" t="s">
        <v>120</v>
      </c>
      <c r="Q348" s="45" t="s">
        <v>122</v>
      </c>
      <c r="R348" s="45" t="s">
        <v>864</v>
      </c>
      <c r="S348" s="46">
        <f t="shared" si="249"/>
        <v>79389.868680045023</v>
      </c>
      <c r="T348" s="46">
        <f t="shared" si="250"/>
        <v>114.14462370606886</v>
      </c>
      <c r="U348" s="47">
        <f t="shared" si="251"/>
        <v>42902.652321681933</v>
      </c>
      <c r="V348" s="47">
        <f t="shared" si="252"/>
        <v>36487.21635836309</v>
      </c>
      <c r="W348" s="47">
        <f t="shared" si="253"/>
        <v>69767.413852335041</v>
      </c>
      <c r="X348" s="47">
        <f t="shared" si="254"/>
        <v>9622.4548277099821</v>
      </c>
      <c r="Y348" s="48">
        <f t="shared" si="255"/>
        <v>79389.868680045023</v>
      </c>
      <c r="Z348" s="47">
        <f t="shared" si="256"/>
        <v>0</v>
      </c>
      <c r="AA348" s="48">
        <f t="shared" si="257"/>
        <v>79389.868680045023</v>
      </c>
      <c r="AB348" s="47">
        <f t="shared" si="258"/>
        <v>0</v>
      </c>
      <c r="AC348" s="47">
        <f t="shared" si="259"/>
        <v>46109.671186073072</v>
      </c>
      <c r="AD348" s="47">
        <f t="shared" si="260"/>
        <v>33280.197493971951</v>
      </c>
      <c r="AE348" s="47">
        <f t="shared" si="283"/>
        <v>47.849375278887663</v>
      </c>
      <c r="AF348" s="49">
        <f t="shared" si="261"/>
        <v>0.58080044661495878</v>
      </c>
      <c r="AG348" s="47">
        <f>IF(ISBLANK($D348),"",S348*_xlfn.XLOOKUP(Q348,DATA!$B$24:$B$25,DATA!$C$24:$C$25,"error",0,1)/1000)</f>
        <v>10.635585438573957</v>
      </c>
      <c r="AH348" s="47">
        <f>IF(ISBLANK($D348),"",V348*_xlfn.XLOOKUP(Q348,DATA!$B$24:$B$25,DATA!$C$24:$C$25,"error",0,1)/1000)</f>
        <v>4.8880658634046243</v>
      </c>
      <c r="AI348" s="47">
        <f>IF(ISBLANK($D348),"",X348*_xlfn.XLOOKUP(Q348,DATA!$B$24:$B$25,DATA!$C$24:$C$25,"error",0,1)/1000)</f>
        <v>1.289086909330682</v>
      </c>
      <c r="AJ348" s="47">
        <f>IF(ISBLANK($D348),"",Z348*_xlfn.XLOOKUP(Q348,DATA!$B$24:$B$25,DATA!$C$24:$C$25,"error",0,1)/1000)</f>
        <v>0</v>
      </c>
      <c r="AK348" s="47">
        <f>IF(ISBLANK($D348),"",AB348*_xlfn.XLOOKUP(Q348,DATA!$B$24:$B$25,DATA!$C$24:$C$25,"error",0,1)/1000)</f>
        <v>0</v>
      </c>
      <c r="AL348" s="47">
        <f t="shared" si="262"/>
        <v>6.1771527727353064</v>
      </c>
      <c r="AM348" s="47">
        <f t="shared" si="263"/>
        <v>4.4584326658386502</v>
      </c>
      <c r="AN348" s="47">
        <f t="shared" si="289"/>
        <v>1.0780362831385233</v>
      </c>
      <c r="AO348" s="47">
        <f t="shared" si="290"/>
        <v>0.49546048833467549</v>
      </c>
      <c r="AP348" s="47">
        <f t="shared" si="291"/>
        <v>0.13066346637930884</v>
      </c>
      <c r="AQ348" s="47">
        <f t="shared" si="292"/>
        <v>0</v>
      </c>
      <c r="AR348" s="47">
        <f t="shared" si="293"/>
        <v>0</v>
      </c>
      <c r="AS348" s="47">
        <f t="shared" si="294"/>
        <v>0.6261239547139843</v>
      </c>
      <c r="AT348" s="47">
        <f t="shared" si="264"/>
        <v>0.45191232842453899</v>
      </c>
      <c r="AU348" s="47">
        <f t="shared" si="295"/>
        <v>5.8630552161194414E-2</v>
      </c>
      <c r="AV348" s="47">
        <f t="shared" si="296"/>
        <v>2.694633052659913E-2</v>
      </c>
      <c r="AW348" s="47">
        <f t="shared" si="297"/>
        <v>7.1063203539042212E-3</v>
      </c>
      <c r="AX348" s="47">
        <f t="shared" si="298"/>
        <v>0</v>
      </c>
      <c r="AY348" s="47">
        <f t="shared" si="299"/>
        <v>0</v>
      </c>
      <c r="AZ348" s="47">
        <f t="shared" si="300"/>
        <v>3.4052650880503348E-2</v>
      </c>
      <c r="BA348" s="47">
        <f t="shared" si="265"/>
        <v>2.4577901280691067E-2</v>
      </c>
      <c r="BB348" s="23">
        <f>IF(V348&gt;0,J348*DATA!$C$4,0)</f>
        <v>62041.200000000012</v>
      </c>
      <c r="BC348" s="23">
        <f>IF(X348&gt;0,N348*_xlfn.XLOOKUP(Burgas!O348,DATA!$B$5:$B$6,DATA!$C$5:$C$6,"error",0,1),0)</f>
        <v>7302.9600000000009</v>
      </c>
      <c r="BD348" s="23" t="str">
        <f>IF(Z348&gt;0,(L348-M348)*DATA!$C$7,"0,00 ")</f>
        <v xml:space="preserve">0,00 </v>
      </c>
      <c r="BE348" s="23">
        <f>IF(G348="basement",D348*DATA!$C$8,IF(G348="ground",0,"error"))</f>
        <v>0</v>
      </c>
      <c r="BF348" s="23">
        <f t="shared" si="266"/>
        <v>69344.160000000018</v>
      </c>
      <c r="BG348" s="23">
        <v>1.48</v>
      </c>
      <c r="BH348" s="23">
        <v>1.1000000000000001</v>
      </c>
      <c r="BI348" s="23">
        <f t="shared" si="267"/>
        <v>0.56999999999999995</v>
      </c>
      <c r="BJ348" s="23">
        <v>2.33</v>
      </c>
      <c r="BK348" s="23">
        <f t="shared" si="268"/>
        <v>0.21630769230769231</v>
      </c>
      <c r="BL348" s="23">
        <f t="shared" si="269"/>
        <v>0.23928112965340181</v>
      </c>
      <c r="BM348" s="5">
        <v>1.1000000000000001</v>
      </c>
      <c r="BN348" s="5">
        <f t="shared" si="270"/>
        <v>0.56999999999999995</v>
      </c>
      <c r="BO348" s="50"/>
      <c r="BP348" s="48">
        <f t="shared" si="271"/>
        <v>2970.4500000000003</v>
      </c>
      <c r="BQ348" s="51">
        <f t="shared" si="272"/>
        <v>6</v>
      </c>
      <c r="BR348" s="47">
        <f t="shared" si="273"/>
        <v>950.5440000000001</v>
      </c>
      <c r="BS348" s="46">
        <f t="shared" si="274"/>
        <v>20.5</v>
      </c>
      <c r="BT348" s="46">
        <f t="shared" si="275"/>
        <v>2376.36</v>
      </c>
      <c r="BU348" s="46">
        <f t="shared" si="284"/>
        <v>68.890896112500016</v>
      </c>
      <c r="BV348" s="46">
        <f t="shared" si="285"/>
        <v>37.22895897403847</v>
      </c>
      <c r="BW348" s="46">
        <f t="shared" si="286"/>
        <v>60.540970021116827</v>
      </c>
      <c r="BX348" s="46">
        <f t="shared" si="287"/>
        <v>68.890896112500016</v>
      </c>
      <c r="BY348" s="46">
        <f t="shared" si="288"/>
        <v>68.890896112500016</v>
      </c>
      <c r="BZ348" s="46">
        <f t="shared" si="276"/>
        <v>79389.868680045023</v>
      </c>
      <c r="CA348" s="46">
        <f t="shared" si="277"/>
        <v>42902.652321681933</v>
      </c>
      <c r="CB348" s="46">
        <f t="shared" si="278"/>
        <v>69767.413852335041</v>
      </c>
      <c r="CC348" s="46">
        <f t="shared" si="279"/>
        <v>79389.868680045023</v>
      </c>
      <c r="CD348" s="46">
        <f t="shared" si="280"/>
        <v>79389.868680045023</v>
      </c>
    </row>
    <row r="349" spans="1:82" ht="15" customHeight="1" x14ac:dyDescent="0.35">
      <c r="A349" s="39">
        <v>346</v>
      </c>
      <c r="B349" s="40" t="s">
        <v>125</v>
      </c>
      <c r="C349" s="40" t="s">
        <v>471</v>
      </c>
      <c r="D349" s="41">
        <v>73.900000000000006</v>
      </c>
      <c r="E349" s="41">
        <f t="shared" si="247"/>
        <v>295.60000000000002</v>
      </c>
      <c r="F349" s="41">
        <v>38.200000000000003</v>
      </c>
      <c r="G349" s="42" t="s">
        <v>118</v>
      </c>
      <c r="H349" s="43">
        <v>5</v>
      </c>
      <c r="I349" s="44">
        <v>17.5</v>
      </c>
      <c r="J349" s="41">
        <f t="shared" si="248"/>
        <v>534.79999999999995</v>
      </c>
      <c r="K349" s="42" t="s">
        <v>120</v>
      </c>
      <c r="L349" s="44">
        <v>133.69999999999999</v>
      </c>
      <c r="M349" s="44">
        <v>93.59</v>
      </c>
      <c r="N349" s="41">
        <v>77.595000000000013</v>
      </c>
      <c r="O349" s="45" t="s">
        <v>69</v>
      </c>
      <c r="P349" s="45" t="s">
        <v>120</v>
      </c>
      <c r="Q349" s="45" t="s">
        <v>122</v>
      </c>
      <c r="R349" s="45" t="s">
        <v>864</v>
      </c>
      <c r="S349" s="46">
        <f t="shared" si="249"/>
        <v>43945.380013745002</v>
      </c>
      <c r="T349" s="46">
        <f t="shared" si="250"/>
        <v>148.66502034419824</v>
      </c>
      <c r="U349" s="47">
        <f t="shared" si="251"/>
        <v>23501.407056268083</v>
      </c>
      <c r="V349" s="47">
        <f t="shared" si="252"/>
        <v>20443.972957476919</v>
      </c>
      <c r="W349" s="47">
        <f t="shared" si="253"/>
        <v>39037.861644057171</v>
      </c>
      <c r="X349" s="47">
        <f t="shared" si="254"/>
        <v>4907.5183696878303</v>
      </c>
      <c r="Y349" s="48">
        <f t="shared" si="255"/>
        <v>41822.021792495012</v>
      </c>
      <c r="Z349" s="47">
        <f t="shared" si="256"/>
        <v>2123.3582212499896</v>
      </c>
      <c r="AA349" s="48">
        <f t="shared" si="257"/>
        <v>43945.380013745002</v>
      </c>
      <c r="AB349" s="47">
        <f t="shared" si="258"/>
        <v>0</v>
      </c>
      <c r="AC349" s="47">
        <f t="shared" si="259"/>
        <v>27474.849548414739</v>
      </c>
      <c r="AD349" s="47">
        <f t="shared" si="260"/>
        <v>16470.530465330263</v>
      </c>
      <c r="AE349" s="47">
        <f t="shared" si="283"/>
        <v>55.718979923309412</v>
      </c>
      <c r="AF349" s="49">
        <f t="shared" si="261"/>
        <v>0.62520450476981426</v>
      </c>
      <c r="AG349" s="47">
        <f>IF(ISBLANK($D349),"",S349*_xlfn.XLOOKUP(Q349,DATA!$B$24:$B$25,DATA!$C$24:$C$25,"error",0,1)/1000)</f>
        <v>5.8872101886252963</v>
      </c>
      <c r="AH349" s="47">
        <f>IF(ISBLANK($D349),"",V349*_xlfn.XLOOKUP(Q349,DATA!$B$24:$B$25,DATA!$C$24:$C$25,"error",0,1)/1000)</f>
        <v>2.7388081717257475</v>
      </c>
      <c r="AI349" s="47">
        <f>IF(ISBLANK($D349),"",X349*_xlfn.XLOOKUP(Q349,DATA!$B$24:$B$25,DATA!$C$24:$C$25,"error",0,1)/1000)</f>
        <v>0.65744322014863543</v>
      </c>
      <c r="AJ349" s="47">
        <f>IF(ISBLANK($D349),"",Z349*_xlfn.XLOOKUP(Q349,DATA!$B$24:$B$25,DATA!$C$24:$C$25,"error",0,1)/1000)</f>
        <v>0.28445893858090054</v>
      </c>
      <c r="AK349" s="47">
        <f>IF(ISBLANK($D349),"",AB349*_xlfn.XLOOKUP(Q349,DATA!$B$24:$B$25,DATA!$C$24:$C$25,"error",0,1)/1000)</f>
        <v>0</v>
      </c>
      <c r="AL349" s="47">
        <f t="shared" si="262"/>
        <v>3.6807103304552835</v>
      </c>
      <c r="AM349" s="47">
        <f t="shared" si="263"/>
        <v>2.2064998581700128</v>
      </c>
      <c r="AN349" s="47">
        <f t="shared" si="289"/>
        <v>0.59673501063537393</v>
      </c>
      <c r="AO349" s="47">
        <f t="shared" si="290"/>
        <v>0.27760903231223732</v>
      </c>
      <c r="AP349" s="47">
        <f t="shared" si="291"/>
        <v>6.6639269602697782E-2</v>
      </c>
      <c r="AQ349" s="47">
        <f t="shared" si="292"/>
        <v>2.8833114888163668E-2</v>
      </c>
      <c r="AR349" s="47">
        <f t="shared" si="293"/>
        <v>0</v>
      </c>
      <c r="AS349" s="47">
        <f t="shared" si="294"/>
        <v>0.37308141680309881</v>
      </c>
      <c r="AT349" s="47">
        <f t="shared" si="264"/>
        <v>0.22365359383227512</v>
      </c>
      <c r="AU349" s="47">
        <f t="shared" si="295"/>
        <v>3.2454290931293747E-2</v>
      </c>
      <c r="AV349" s="47">
        <f t="shared" si="296"/>
        <v>1.5098166085853246E-2</v>
      </c>
      <c r="AW349" s="47">
        <f t="shared" si="297"/>
        <v>3.6242724234197454E-3</v>
      </c>
      <c r="AX349" s="47">
        <f t="shared" si="298"/>
        <v>1.5681303800819931E-3</v>
      </c>
      <c r="AY349" s="47">
        <f t="shared" si="299"/>
        <v>0</v>
      </c>
      <c r="AZ349" s="47">
        <f t="shared" si="300"/>
        <v>2.0290568889354984E-2</v>
      </c>
      <c r="BA349" s="47">
        <f t="shared" si="265"/>
        <v>1.2163722041938763E-2</v>
      </c>
      <c r="BB349" s="23">
        <f>IF(V349&gt;0,J349*DATA!$C$4,0)</f>
        <v>34762</v>
      </c>
      <c r="BC349" s="23">
        <f>IF(X349&gt;0,N349*_xlfn.XLOOKUP(Burgas!O349,DATA!$B$5:$B$6,DATA!$C$5:$C$6,"error",0,1),0)</f>
        <v>3724.5600000000004</v>
      </c>
      <c r="BD349" s="23">
        <f>IF(Z349&gt;0,(L349-M349)*DATA!$C$7,"0,00 ")</f>
        <v>6016.4999999999982</v>
      </c>
      <c r="BE349" s="23">
        <f>IF(G349="basement",D349*DATA!$C$8,IF(G349="ground",0,"error"))</f>
        <v>0</v>
      </c>
      <c r="BF349" s="23">
        <f t="shared" si="266"/>
        <v>44503.06</v>
      </c>
      <c r="BG349" s="23">
        <v>1.48</v>
      </c>
      <c r="BH349" s="23">
        <v>1.625</v>
      </c>
      <c r="BI349" s="23">
        <f t="shared" si="267"/>
        <v>0.56999999999999995</v>
      </c>
      <c r="BJ349" s="23">
        <v>2.33</v>
      </c>
      <c r="BK349" s="23">
        <f t="shared" si="268"/>
        <v>0.21630769230769231</v>
      </c>
      <c r="BL349" s="23">
        <f t="shared" si="269"/>
        <v>0.23928112965340181</v>
      </c>
      <c r="BM349" s="5">
        <v>1.1000000000000001</v>
      </c>
      <c r="BN349" s="5">
        <f t="shared" si="270"/>
        <v>0.56999999999999995</v>
      </c>
      <c r="BO349" s="50"/>
      <c r="BP349" s="48">
        <f t="shared" si="271"/>
        <v>1293.25</v>
      </c>
      <c r="BQ349" s="51">
        <f t="shared" si="272"/>
        <v>5</v>
      </c>
      <c r="BR349" s="47">
        <f t="shared" si="273"/>
        <v>413.84000000000003</v>
      </c>
      <c r="BS349" s="46">
        <f t="shared" si="274"/>
        <v>17.5</v>
      </c>
      <c r="BT349" s="46">
        <f t="shared" si="275"/>
        <v>1034.6000000000001</v>
      </c>
      <c r="BU349" s="46">
        <f t="shared" si="284"/>
        <v>38.133790362500001</v>
      </c>
      <c r="BV349" s="46">
        <f t="shared" si="285"/>
        <v>20.393445900961542</v>
      </c>
      <c r="BW349" s="46">
        <f t="shared" si="286"/>
        <v>33.875270430455714</v>
      </c>
      <c r="BX349" s="46">
        <f t="shared" si="287"/>
        <v>36.291237237500006</v>
      </c>
      <c r="BY349" s="46">
        <f t="shared" si="288"/>
        <v>38.133790362500001</v>
      </c>
      <c r="BZ349" s="46">
        <f t="shared" si="276"/>
        <v>43945.380013745002</v>
      </c>
      <c r="CA349" s="46">
        <f t="shared" si="277"/>
        <v>23501.407056268083</v>
      </c>
      <c r="CB349" s="46">
        <f t="shared" si="278"/>
        <v>39037.861644057171</v>
      </c>
      <c r="CC349" s="46">
        <f t="shared" si="279"/>
        <v>41822.021792495012</v>
      </c>
      <c r="CD349" s="46">
        <f t="shared" si="280"/>
        <v>43945.380013745002</v>
      </c>
    </row>
    <row r="350" spans="1:82" ht="15" customHeight="1" x14ac:dyDescent="0.35">
      <c r="A350" s="39">
        <v>347</v>
      </c>
      <c r="B350" s="40" t="s">
        <v>125</v>
      </c>
      <c r="C350" s="40" t="s">
        <v>472</v>
      </c>
      <c r="D350" s="41">
        <v>154.9</v>
      </c>
      <c r="E350" s="41">
        <f t="shared" si="247"/>
        <v>743.5200000000001</v>
      </c>
      <c r="F350" s="41">
        <v>49.8</v>
      </c>
      <c r="G350" s="42" t="s">
        <v>118</v>
      </c>
      <c r="H350" s="43">
        <v>6</v>
      </c>
      <c r="I350" s="44">
        <v>20.5</v>
      </c>
      <c r="J350" s="41">
        <f t="shared" si="248"/>
        <v>816.72</v>
      </c>
      <c r="K350" s="42" t="s">
        <v>120</v>
      </c>
      <c r="L350" s="44">
        <v>204.18</v>
      </c>
      <c r="M350" s="44">
        <v>183.7</v>
      </c>
      <c r="N350" s="41">
        <v>162.64500000000001</v>
      </c>
      <c r="O350" s="45" t="s">
        <v>69</v>
      </c>
      <c r="P350" s="45" t="s">
        <v>120</v>
      </c>
      <c r="Q350" s="45" t="s">
        <v>122</v>
      </c>
      <c r="R350" s="45" t="s">
        <v>864</v>
      </c>
      <c r="S350" s="46">
        <f t="shared" si="249"/>
        <v>75142.260856145003</v>
      </c>
      <c r="T350" s="46">
        <f t="shared" si="250"/>
        <v>101.06286428898348</v>
      </c>
      <c r="U350" s="47">
        <f t="shared" si="251"/>
        <v>43921.240673215783</v>
      </c>
      <c r="V350" s="47">
        <f t="shared" si="252"/>
        <v>31221.02018292922</v>
      </c>
      <c r="W350" s="47">
        <f t="shared" si="253"/>
        <v>64855.730470967123</v>
      </c>
      <c r="X350" s="47">
        <f t="shared" si="254"/>
        <v>10286.530385177881</v>
      </c>
      <c r="Y350" s="48">
        <f t="shared" si="255"/>
        <v>74058.082936145001</v>
      </c>
      <c r="Z350" s="47">
        <f t="shared" si="256"/>
        <v>1084.1779200000019</v>
      </c>
      <c r="AA350" s="48">
        <f t="shared" si="257"/>
        <v>75142.260856145003</v>
      </c>
      <c r="AB350" s="47">
        <f t="shared" si="258"/>
        <v>0</v>
      </c>
      <c r="AC350" s="47">
        <f t="shared" si="259"/>
        <v>42591.728488107103</v>
      </c>
      <c r="AD350" s="47">
        <f t="shared" si="260"/>
        <v>32550.532368037901</v>
      </c>
      <c r="AE350" s="47">
        <f t="shared" si="283"/>
        <v>43.778960038785634</v>
      </c>
      <c r="AF350" s="49">
        <f t="shared" si="261"/>
        <v>0.56681457282269176</v>
      </c>
      <c r="AG350" s="47">
        <f>IF(ISBLANK($D350),"",S350*_xlfn.XLOOKUP(Q350,DATA!$B$24:$B$25,DATA!$C$24:$C$25,"error",0,1)/1000)</f>
        <v>10.066548146136681</v>
      </c>
      <c r="AH350" s="47">
        <f>IF(ISBLANK($D350),"",V350*_xlfn.XLOOKUP(Q350,DATA!$B$24:$B$25,DATA!$C$24:$C$25,"error",0,1)/1000)</f>
        <v>4.1825718212637479</v>
      </c>
      <c r="AI350" s="47">
        <f>IF(ISBLANK($D350),"",X350*_xlfn.XLOOKUP(Q350,DATA!$B$24:$B$25,DATA!$C$24:$C$25,"error",0,1)/1000)</f>
        <v>1.3780508092154762</v>
      </c>
      <c r="AJ350" s="47">
        <f>IF(ISBLANK($D350),"",Z350*_xlfn.XLOOKUP(Q350,DATA!$B$24:$B$25,DATA!$C$24:$C$25,"error",0,1)/1000)</f>
        <v>0.14524355677229822</v>
      </c>
      <c r="AK350" s="47">
        <f>IF(ISBLANK($D350),"",AB350*_xlfn.XLOOKUP(Q350,DATA!$B$24:$B$25,DATA!$C$24:$C$25,"error",0,1)/1000)</f>
        <v>0</v>
      </c>
      <c r="AL350" s="47">
        <f t="shared" si="262"/>
        <v>5.7058661872515222</v>
      </c>
      <c r="AM350" s="47">
        <f t="shared" si="263"/>
        <v>4.3606819588851584</v>
      </c>
      <c r="AN350" s="47">
        <f t="shared" si="289"/>
        <v>1.0203579492800585</v>
      </c>
      <c r="AO350" s="47">
        <f t="shared" si="290"/>
        <v>0.42395072713173232</v>
      </c>
      <c r="AP350" s="47">
        <f t="shared" si="291"/>
        <v>0.13968095888305673</v>
      </c>
      <c r="AQ350" s="47">
        <f t="shared" si="292"/>
        <v>1.4722069132625176E-2</v>
      </c>
      <c r="AR350" s="47">
        <f t="shared" si="293"/>
        <v>0</v>
      </c>
      <c r="AS350" s="47">
        <f t="shared" si="294"/>
        <v>0.57835375514741427</v>
      </c>
      <c r="AT350" s="47">
        <f t="shared" si="264"/>
        <v>0.44200419413264425</v>
      </c>
      <c r="AU350" s="47">
        <f t="shared" si="295"/>
        <v>5.5493633103132482E-2</v>
      </c>
      <c r="AV350" s="47">
        <f t="shared" si="296"/>
        <v>2.3057169419667279E-2</v>
      </c>
      <c r="AW350" s="47">
        <f t="shared" si="297"/>
        <v>7.596749639887942E-3</v>
      </c>
      <c r="AX350" s="47">
        <f t="shared" si="298"/>
        <v>8.0068088217600175E-4</v>
      </c>
      <c r="AY350" s="47">
        <f t="shared" si="299"/>
        <v>0</v>
      </c>
      <c r="AZ350" s="47">
        <f t="shared" si="300"/>
        <v>3.1454599941731227E-2</v>
      </c>
      <c r="BA350" s="47">
        <f t="shared" si="265"/>
        <v>2.4039033161401255E-2</v>
      </c>
      <c r="BB350" s="23">
        <f>IF(V350&gt;0,J350*DATA!$C$4,0)</f>
        <v>53086.8</v>
      </c>
      <c r="BC350" s="23">
        <f>IF(X350&gt;0,N350*_xlfn.XLOOKUP(Burgas!O350,DATA!$B$5:$B$6,DATA!$C$5:$C$6,"error",0,1),0)</f>
        <v>7806.9600000000009</v>
      </c>
      <c r="BD350" s="23">
        <f>IF(Z350&gt;0,(L350-M350)*DATA!$C$7,"0,00 ")</f>
        <v>3072.0000000000027</v>
      </c>
      <c r="BE350" s="23">
        <f>IF(G350="basement",D350*DATA!$C$8,IF(G350="ground",0,"error"))</f>
        <v>0</v>
      </c>
      <c r="BF350" s="23">
        <f t="shared" si="266"/>
        <v>63965.760000000002</v>
      </c>
      <c r="BG350" s="23">
        <v>1.48</v>
      </c>
      <c r="BH350" s="23">
        <v>1.2755313938681556</v>
      </c>
      <c r="BI350" s="23">
        <f t="shared" si="267"/>
        <v>0.56999999999999995</v>
      </c>
      <c r="BJ350" s="23">
        <v>2.33</v>
      </c>
      <c r="BK350" s="23">
        <f t="shared" si="268"/>
        <v>0.21630769230769231</v>
      </c>
      <c r="BL350" s="23">
        <f t="shared" si="269"/>
        <v>0.23928112965340181</v>
      </c>
      <c r="BM350" s="5">
        <v>1.1000000000000001</v>
      </c>
      <c r="BN350" s="5">
        <f t="shared" si="270"/>
        <v>0.56999999999999995</v>
      </c>
      <c r="BO350" s="50"/>
      <c r="BP350" s="48">
        <f t="shared" si="271"/>
        <v>3175.4500000000003</v>
      </c>
      <c r="BQ350" s="51">
        <f t="shared" si="272"/>
        <v>6</v>
      </c>
      <c r="BR350" s="47">
        <f t="shared" si="273"/>
        <v>1016.1440000000001</v>
      </c>
      <c r="BS350" s="46">
        <f t="shared" si="274"/>
        <v>20.5</v>
      </c>
      <c r="BT350" s="46">
        <f t="shared" si="275"/>
        <v>2540.3600000000006</v>
      </c>
      <c r="BU350" s="46">
        <f t="shared" si="284"/>
        <v>65.205016362500004</v>
      </c>
      <c r="BV350" s="46">
        <f t="shared" si="285"/>
        <v>38.112843347115394</v>
      </c>
      <c r="BW350" s="46">
        <f t="shared" si="286"/>
        <v>56.278835882477537</v>
      </c>
      <c r="BX350" s="46">
        <f t="shared" si="287"/>
        <v>64.264216362499994</v>
      </c>
      <c r="BY350" s="46">
        <f t="shared" si="288"/>
        <v>65.205016362500004</v>
      </c>
      <c r="BZ350" s="46">
        <f t="shared" si="276"/>
        <v>75142.260856145003</v>
      </c>
      <c r="CA350" s="46">
        <f t="shared" si="277"/>
        <v>43921.240673215783</v>
      </c>
      <c r="CB350" s="46">
        <f t="shared" si="278"/>
        <v>64855.730470967123</v>
      </c>
      <c r="CC350" s="46">
        <f t="shared" si="279"/>
        <v>74058.082936145001</v>
      </c>
      <c r="CD350" s="46">
        <f t="shared" si="280"/>
        <v>75142.260856145003</v>
      </c>
    </row>
    <row r="351" spans="1:82" ht="15" customHeight="1" x14ac:dyDescent="0.35">
      <c r="A351" s="39">
        <v>348</v>
      </c>
      <c r="B351" s="40" t="s">
        <v>125</v>
      </c>
      <c r="C351" s="40" t="s">
        <v>473</v>
      </c>
      <c r="D351" s="41">
        <v>187.9</v>
      </c>
      <c r="E351" s="41">
        <f t="shared" si="247"/>
        <v>901.92000000000007</v>
      </c>
      <c r="F351" s="41">
        <v>56.8</v>
      </c>
      <c r="G351" s="42" t="s">
        <v>118</v>
      </c>
      <c r="H351" s="43">
        <v>6</v>
      </c>
      <c r="I351" s="44">
        <v>20.5</v>
      </c>
      <c r="J351" s="41">
        <f t="shared" si="248"/>
        <v>931.51999999999987</v>
      </c>
      <c r="K351" s="42" t="s">
        <v>120</v>
      </c>
      <c r="L351" s="44">
        <v>232.88</v>
      </c>
      <c r="M351" s="44">
        <v>58.22</v>
      </c>
      <c r="N351" s="41">
        <v>197.29500000000002</v>
      </c>
      <c r="O351" s="45" t="s">
        <v>69</v>
      </c>
      <c r="P351" s="45" t="s">
        <v>120</v>
      </c>
      <c r="Q351" s="45" t="s">
        <v>122</v>
      </c>
      <c r="R351" s="45" t="s">
        <v>864</v>
      </c>
      <c r="S351" s="46">
        <f t="shared" si="249"/>
        <v>95939.065174294999</v>
      </c>
      <c r="T351" s="46">
        <f t="shared" si="250"/>
        <v>106.37203429826924</v>
      </c>
      <c r="U351" s="47">
        <f t="shared" si="251"/>
        <v>60329.548178504236</v>
      </c>
      <c r="V351" s="47">
        <f t="shared" si="252"/>
        <v>35609.516995790764</v>
      </c>
      <c r="W351" s="47">
        <f t="shared" si="253"/>
        <v>83461.085449473001</v>
      </c>
      <c r="X351" s="47">
        <f t="shared" si="254"/>
        <v>12477.979724821998</v>
      </c>
      <c r="Y351" s="48">
        <f t="shared" si="255"/>
        <v>86692.848596794996</v>
      </c>
      <c r="Z351" s="47">
        <f t="shared" si="256"/>
        <v>9246.216577500003</v>
      </c>
      <c r="AA351" s="48">
        <f t="shared" si="257"/>
        <v>95939.065174294999</v>
      </c>
      <c r="AB351" s="47">
        <f t="shared" si="258"/>
        <v>0</v>
      </c>
      <c r="AC351" s="47">
        <f t="shared" si="259"/>
        <v>57333.713298112765</v>
      </c>
      <c r="AD351" s="47">
        <f t="shared" si="260"/>
        <v>38605.351876182234</v>
      </c>
      <c r="AE351" s="47">
        <f t="shared" si="283"/>
        <v>42.803521239336341</v>
      </c>
      <c r="AF351" s="49">
        <f t="shared" si="261"/>
        <v>0.59760550297163217</v>
      </c>
      <c r="AG351" s="47">
        <f>IF(ISBLANK($D351),"",S351*_xlfn.XLOOKUP(Q351,DATA!$B$24:$B$25,DATA!$C$24:$C$25,"error",0,1)/1000)</f>
        <v>12.852623911879622</v>
      </c>
      <c r="AH351" s="47">
        <f>IF(ISBLANK($D351),"",V351*_xlfn.XLOOKUP(Q351,DATA!$B$24:$B$25,DATA!$C$24:$C$25,"error",0,1)/1000)</f>
        <v>4.7704835230478091</v>
      </c>
      <c r="AI351" s="47">
        <f>IF(ISBLANK($D351),"",X351*_xlfn.XLOOKUP(Q351,DATA!$B$24:$B$25,DATA!$C$24:$C$25,"error",0,1)/1000)</f>
        <v>1.6716316788353034</v>
      </c>
      <c r="AJ351" s="47">
        <f>IF(ISBLANK($D351),"",Z351*_xlfn.XLOOKUP(Q351,DATA!$B$24:$B$25,DATA!$C$24:$C$25,"error",0,1)/1000)</f>
        <v>1.2386835754809362</v>
      </c>
      <c r="AK351" s="47">
        <f>IF(ISBLANK($D351),"",AB351*_xlfn.XLOOKUP(Q351,DATA!$B$24:$B$25,DATA!$C$24:$C$25,"error",0,1)/1000)</f>
        <v>0</v>
      </c>
      <c r="AL351" s="47">
        <f t="shared" si="262"/>
        <v>7.680798777364048</v>
      </c>
      <c r="AM351" s="47">
        <f t="shared" si="263"/>
        <v>5.1718251345155739</v>
      </c>
      <c r="AN351" s="47">
        <f t="shared" si="289"/>
        <v>1.3027580842223765</v>
      </c>
      <c r="AO351" s="47">
        <f t="shared" si="290"/>
        <v>0.48354219480085142</v>
      </c>
      <c r="AP351" s="47">
        <f t="shared" si="291"/>
        <v>0.16943868414542554</v>
      </c>
      <c r="AQ351" s="47">
        <f t="shared" si="292"/>
        <v>0.12555452122579638</v>
      </c>
      <c r="AR351" s="47">
        <f t="shared" si="293"/>
        <v>0</v>
      </c>
      <c r="AS351" s="47">
        <f t="shared" si="294"/>
        <v>0.77853540017207334</v>
      </c>
      <c r="AT351" s="47">
        <f t="shared" si="264"/>
        <v>0.52422268405030314</v>
      </c>
      <c r="AU351" s="47">
        <f t="shared" si="295"/>
        <v>7.0852370189290803E-2</v>
      </c>
      <c r="AV351" s="47">
        <f t="shared" si="296"/>
        <v>2.6298137008777141E-2</v>
      </c>
      <c r="AW351" s="47">
        <f t="shared" si="297"/>
        <v>9.2151662836342605E-3</v>
      </c>
      <c r="AX351" s="47">
        <f t="shared" si="298"/>
        <v>6.8284630312920045E-3</v>
      </c>
      <c r="AY351" s="47">
        <f t="shared" si="299"/>
        <v>0</v>
      </c>
      <c r="AZ351" s="47">
        <f t="shared" si="300"/>
        <v>4.2341766323703407E-2</v>
      </c>
      <c r="BA351" s="47">
        <f t="shared" si="265"/>
        <v>2.8510603865587396E-2</v>
      </c>
      <c r="BB351" s="23">
        <f>IF(V351&gt;0,J351*DATA!$C$4,0)</f>
        <v>60548.799999999988</v>
      </c>
      <c r="BC351" s="23">
        <f>IF(X351&gt;0,N351*_xlfn.XLOOKUP(Burgas!O351,DATA!$B$5:$B$6,DATA!$C$5:$C$6,"error",0,1),0)</f>
        <v>9470.16</v>
      </c>
      <c r="BD351" s="23">
        <f>IF(Z351&gt;0,(L351-M351)*DATA!$C$7,"0,00 ")</f>
        <v>26199</v>
      </c>
      <c r="BE351" s="23">
        <f>IF(G351="basement",D351*DATA!$C$8,IF(G351="ground",0,"error"))</f>
        <v>0</v>
      </c>
      <c r="BF351" s="23">
        <f t="shared" si="266"/>
        <v>96217.959999999992</v>
      </c>
      <c r="BG351" s="23">
        <v>1.48</v>
      </c>
      <c r="BH351" s="23">
        <v>2.4125000000000001</v>
      </c>
      <c r="BI351" s="23">
        <f t="shared" si="267"/>
        <v>0.56999999999999995</v>
      </c>
      <c r="BJ351" s="23">
        <v>2.33</v>
      </c>
      <c r="BK351" s="23">
        <f t="shared" si="268"/>
        <v>0.21630769230769231</v>
      </c>
      <c r="BL351" s="23">
        <f t="shared" si="269"/>
        <v>0.23928112965340181</v>
      </c>
      <c r="BM351" s="5">
        <v>1.1000000000000001</v>
      </c>
      <c r="BN351" s="5">
        <f t="shared" si="270"/>
        <v>0.56999999999999995</v>
      </c>
      <c r="BO351" s="50"/>
      <c r="BP351" s="48">
        <f t="shared" si="271"/>
        <v>3851.9500000000003</v>
      </c>
      <c r="BQ351" s="51">
        <f t="shared" si="272"/>
        <v>6</v>
      </c>
      <c r="BR351" s="47">
        <f t="shared" si="273"/>
        <v>1232.624</v>
      </c>
      <c r="BS351" s="46">
        <f t="shared" si="274"/>
        <v>20.5</v>
      </c>
      <c r="BT351" s="46">
        <f t="shared" si="275"/>
        <v>3081.5600000000004</v>
      </c>
      <c r="BU351" s="46">
        <f t="shared" si="284"/>
        <v>83.251531737499988</v>
      </c>
      <c r="BV351" s="46">
        <f t="shared" si="285"/>
        <v>52.351221952884615</v>
      </c>
      <c r="BW351" s="46">
        <f t="shared" si="286"/>
        <v>72.423711774967884</v>
      </c>
      <c r="BX351" s="46">
        <f t="shared" si="287"/>
        <v>75.22808798749999</v>
      </c>
      <c r="BY351" s="46">
        <f t="shared" si="288"/>
        <v>83.251531737499988</v>
      </c>
      <c r="BZ351" s="46">
        <f t="shared" si="276"/>
        <v>95939.065174294999</v>
      </c>
      <c r="CA351" s="46">
        <f t="shared" si="277"/>
        <v>60329.548178504236</v>
      </c>
      <c r="CB351" s="46">
        <f t="shared" si="278"/>
        <v>83461.085449473001</v>
      </c>
      <c r="CC351" s="46">
        <f t="shared" si="279"/>
        <v>86692.848596794996</v>
      </c>
      <c r="CD351" s="46">
        <f t="shared" si="280"/>
        <v>95939.065174294999</v>
      </c>
    </row>
    <row r="352" spans="1:82" ht="15" customHeight="1" x14ac:dyDescent="0.35">
      <c r="A352" s="39">
        <v>349</v>
      </c>
      <c r="B352" s="40" t="s">
        <v>125</v>
      </c>
      <c r="C352" s="40" t="s">
        <v>474</v>
      </c>
      <c r="D352" s="41">
        <v>104.6</v>
      </c>
      <c r="E352" s="41">
        <f t="shared" si="247"/>
        <v>418.40000000000003</v>
      </c>
      <c r="F352" s="41">
        <v>41.8</v>
      </c>
      <c r="G352" s="42" t="s">
        <v>118</v>
      </c>
      <c r="H352" s="43">
        <v>5</v>
      </c>
      <c r="I352" s="44">
        <v>17.5</v>
      </c>
      <c r="J352" s="41">
        <f t="shared" si="248"/>
        <v>585.20000000000005</v>
      </c>
      <c r="K352" s="42" t="s">
        <v>120</v>
      </c>
      <c r="L352" s="44">
        <v>146.30000000000001</v>
      </c>
      <c r="M352" s="44">
        <v>36.799999999999997</v>
      </c>
      <c r="N352" s="41">
        <v>109.83</v>
      </c>
      <c r="O352" s="45" t="s">
        <v>69</v>
      </c>
      <c r="P352" s="45" t="s">
        <v>120</v>
      </c>
      <c r="Q352" s="45" t="s">
        <v>122</v>
      </c>
      <c r="R352" s="45" t="s">
        <v>864</v>
      </c>
      <c r="S352" s="46">
        <f t="shared" si="249"/>
        <v>55873.536445930018</v>
      </c>
      <c r="T352" s="46">
        <f t="shared" si="250"/>
        <v>133.54095708874286</v>
      </c>
      <c r="U352" s="47">
        <f t="shared" si="251"/>
        <v>33502.906351099235</v>
      </c>
      <c r="V352" s="47">
        <f t="shared" si="252"/>
        <v>22370.630094830783</v>
      </c>
      <c r="W352" s="47">
        <f t="shared" si="253"/>
        <v>48927.306114815699</v>
      </c>
      <c r="X352" s="47">
        <f t="shared" si="254"/>
        <v>6946.2303311143187</v>
      </c>
      <c r="Y352" s="48">
        <f t="shared" si="255"/>
        <v>50076.784383430022</v>
      </c>
      <c r="Z352" s="47">
        <f t="shared" si="256"/>
        <v>5796.7520624999961</v>
      </c>
      <c r="AA352" s="48">
        <f t="shared" si="257"/>
        <v>55873.536445930018</v>
      </c>
      <c r="AB352" s="47">
        <f t="shared" si="258"/>
        <v>0</v>
      </c>
      <c r="AC352" s="47">
        <f t="shared" si="259"/>
        <v>35113.612488445098</v>
      </c>
      <c r="AD352" s="47">
        <f t="shared" si="260"/>
        <v>20759.92395748492</v>
      </c>
      <c r="AE352" s="47">
        <f t="shared" si="283"/>
        <v>49.617409076206783</v>
      </c>
      <c r="AF352" s="49">
        <f t="shared" si="261"/>
        <v>0.62844800458308692</v>
      </c>
      <c r="AG352" s="47">
        <f>IF(ISBLANK($D352),"",S352*_xlfn.XLOOKUP(Q352,DATA!$B$24:$B$25,DATA!$C$24:$C$25,"error",0,1)/1000)</f>
        <v>7.4851839473483262</v>
      </c>
      <c r="AH352" s="47">
        <f>IF(ISBLANK($D352),"",V352*_xlfn.XLOOKUP(Q352,DATA!$B$24:$B$25,DATA!$C$24:$C$25,"error",0,1)/1000)</f>
        <v>2.9969157481187523</v>
      </c>
      <c r="AI352" s="47">
        <f>IF(ISBLANK($D352),"",X352*_xlfn.XLOOKUP(Q352,DATA!$B$24:$B$25,DATA!$C$24:$C$25,"error",0,1)/1000)</f>
        <v>0.93056239279495823</v>
      </c>
      <c r="AJ352" s="47">
        <f>IF(ISBLANK($D352),"",Z352*_xlfn.XLOOKUP(Q352,DATA!$B$24:$B$25,DATA!$C$24:$C$25,"error",0,1)/1000)</f>
        <v>0.77657077473469815</v>
      </c>
      <c r="AK352" s="47">
        <f>IF(ISBLANK($D352),"",AB352*_xlfn.XLOOKUP(Q352,DATA!$B$24:$B$25,DATA!$C$24:$C$25,"error",0,1)/1000)</f>
        <v>0</v>
      </c>
      <c r="AL352" s="47">
        <f t="shared" si="262"/>
        <v>4.7040489156484089</v>
      </c>
      <c r="AM352" s="47">
        <f t="shared" si="263"/>
        <v>2.7811350316999173</v>
      </c>
      <c r="AN352" s="47">
        <f t="shared" si="289"/>
        <v>0.75870763558921461</v>
      </c>
      <c r="AO352" s="47">
        <f t="shared" si="290"/>
        <v>0.3037711400694118</v>
      </c>
      <c r="AP352" s="47">
        <f t="shared" si="291"/>
        <v>9.4322971589204371E-2</v>
      </c>
      <c r="AQ352" s="47">
        <f t="shared" si="292"/>
        <v>7.8714187989377599E-2</v>
      </c>
      <c r="AR352" s="47">
        <f t="shared" si="293"/>
        <v>0</v>
      </c>
      <c r="AS352" s="47">
        <f t="shared" si="294"/>
        <v>0.47680829964799376</v>
      </c>
      <c r="AT352" s="47">
        <f t="shared" si="264"/>
        <v>0.28189933594122085</v>
      </c>
      <c r="AU352" s="47">
        <f t="shared" si="295"/>
        <v>4.1263404858697138E-2</v>
      </c>
      <c r="AV352" s="47">
        <f t="shared" si="296"/>
        <v>1.6521029905462465E-2</v>
      </c>
      <c r="AW352" s="47">
        <f t="shared" si="297"/>
        <v>5.1298903313897999E-3</v>
      </c>
      <c r="AX352" s="47">
        <f t="shared" si="298"/>
        <v>4.2809842088999987E-3</v>
      </c>
      <c r="AY352" s="47">
        <f t="shared" si="299"/>
        <v>0</v>
      </c>
      <c r="AZ352" s="47">
        <f t="shared" si="300"/>
        <v>2.5931904445752264E-2</v>
      </c>
      <c r="BA352" s="47">
        <f t="shared" si="265"/>
        <v>1.5331500412944874E-2</v>
      </c>
      <c r="BB352" s="23">
        <f>IF(V352&gt;0,J352*DATA!$C$4,0)</f>
        <v>38038</v>
      </c>
      <c r="BC352" s="23">
        <f>IF(X352&gt;0,N352*_xlfn.XLOOKUP(Burgas!O352,DATA!$B$5:$B$6,DATA!$C$5:$C$6,"error",0,1),0)</f>
        <v>5271.84</v>
      </c>
      <c r="BD352" s="23">
        <f>IF(Z352&gt;0,(L352-M352)*DATA!$C$7,"0,00 ")</f>
        <v>16425.000000000004</v>
      </c>
      <c r="BE352" s="23">
        <f>IF(G352="basement",D352*DATA!$C$8,IF(G352="ground",0,"error"))</f>
        <v>0</v>
      </c>
      <c r="BF352" s="23">
        <f t="shared" si="266"/>
        <v>59734.84</v>
      </c>
      <c r="BG352" s="23">
        <v>1.48</v>
      </c>
      <c r="BH352" s="23">
        <v>2.4098086124401918</v>
      </c>
      <c r="BI352" s="23">
        <f t="shared" si="267"/>
        <v>0.56999999999999995</v>
      </c>
      <c r="BJ352" s="23">
        <v>2.33</v>
      </c>
      <c r="BK352" s="23">
        <f t="shared" si="268"/>
        <v>0.21630769230769231</v>
      </c>
      <c r="BL352" s="23">
        <f t="shared" si="269"/>
        <v>0.23928112965340181</v>
      </c>
      <c r="BM352" s="5">
        <v>1.1000000000000001</v>
      </c>
      <c r="BN352" s="5">
        <f t="shared" si="270"/>
        <v>0.56999999999999995</v>
      </c>
      <c r="BO352" s="50"/>
      <c r="BP352" s="48">
        <f t="shared" si="271"/>
        <v>1830.5</v>
      </c>
      <c r="BQ352" s="51">
        <f t="shared" si="272"/>
        <v>5</v>
      </c>
      <c r="BR352" s="47">
        <f t="shared" si="273"/>
        <v>585.76</v>
      </c>
      <c r="BS352" s="46">
        <f t="shared" si="274"/>
        <v>17.5</v>
      </c>
      <c r="BT352" s="46">
        <f t="shared" si="275"/>
        <v>1464.4</v>
      </c>
      <c r="BU352" s="46">
        <f t="shared" si="284"/>
        <v>48.48449882500001</v>
      </c>
      <c r="BV352" s="46">
        <f t="shared" si="285"/>
        <v>29.072289440384619</v>
      </c>
      <c r="BW352" s="46">
        <f t="shared" si="286"/>
        <v>42.456877919833126</v>
      </c>
      <c r="BX352" s="46">
        <f t="shared" si="287"/>
        <v>43.454342575000013</v>
      </c>
      <c r="BY352" s="46">
        <f t="shared" si="288"/>
        <v>48.48449882500001</v>
      </c>
      <c r="BZ352" s="46">
        <f t="shared" si="276"/>
        <v>55873.536445930018</v>
      </c>
      <c r="CA352" s="46">
        <f t="shared" si="277"/>
        <v>33502.906351099235</v>
      </c>
      <c r="CB352" s="46">
        <f t="shared" si="278"/>
        <v>48927.306114815699</v>
      </c>
      <c r="CC352" s="46">
        <f t="shared" si="279"/>
        <v>50076.784383430022</v>
      </c>
      <c r="CD352" s="46">
        <f t="shared" si="280"/>
        <v>55873.536445930018</v>
      </c>
    </row>
    <row r="353" spans="1:82" ht="15" customHeight="1" x14ac:dyDescent="0.35">
      <c r="A353" s="39">
        <v>350</v>
      </c>
      <c r="B353" s="40" t="s">
        <v>125</v>
      </c>
      <c r="C353" s="40" t="s">
        <v>475</v>
      </c>
      <c r="D353" s="41">
        <v>138.4</v>
      </c>
      <c r="E353" s="41">
        <f t="shared" si="247"/>
        <v>553.6</v>
      </c>
      <c r="F353" s="41">
        <v>53.2</v>
      </c>
      <c r="G353" s="42" t="s">
        <v>118</v>
      </c>
      <c r="H353" s="43">
        <v>5</v>
      </c>
      <c r="I353" s="44">
        <v>17.5</v>
      </c>
      <c r="J353" s="41">
        <f t="shared" si="248"/>
        <v>744.8</v>
      </c>
      <c r="K353" s="42" t="s">
        <v>120</v>
      </c>
      <c r="L353" s="44">
        <v>186.2</v>
      </c>
      <c r="M353" s="44">
        <v>139.65</v>
      </c>
      <c r="N353" s="41">
        <v>145.32000000000002</v>
      </c>
      <c r="O353" s="45" t="s">
        <v>69</v>
      </c>
      <c r="P353" s="45" t="s">
        <v>120</v>
      </c>
      <c r="Q353" s="45" t="s">
        <v>122</v>
      </c>
      <c r="R353" s="45" t="s">
        <v>864</v>
      </c>
      <c r="S353" s="46">
        <f t="shared" si="249"/>
        <v>67156.572025970003</v>
      </c>
      <c r="T353" s="46">
        <f t="shared" si="250"/>
        <v>121.30883675211344</v>
      </c>
      <c r="U353" s="47">
        <f t="shared" si="251"/>
        <v>38684.86099618538</v>
      </c>
      <c r="V353" s="47">
        <f t="shared" si="252"/>
        <v>28471.711029784623</v>
      </c>
      <c r="W353" s="47">
        <f t="shared" si="253"/>
        <v>57965.76631061417</v>
      </c>
      <c r="X353" s="47">
        <f t="shared" si="254"/>
        <v>9190.8057153558329</v>
      </c>
      <c r="Y353" s="48">
        <f t="shared" si="255"/>
        <v>64692.290669720009</v>
      </c>
      <c r="Z353" s="47">
        <f t="shared" si="256"/>
        <v>2464.2813562499941</v>
      </c>
      <c r="AA353" s="48">
        <f t="shared" si="257"/>
        <v>67156.572025970003</v>
      </c>
      <c r="AB353" s="47">
        <f t="shared" si="258"/>
        <v>0</v>
      </c>
      <c r="AC353" s="47">
        <f t="shared" si="259"/>
        <v>40126.79810139045</v>
      </c>
      <c r="AD353" s="47">
        <f t="shared" si="260"/>
        <v>27029.773924579553</v>
      </c>
      <c r="AE353" s="47">
        <f t="shared" si="283"/>
        <v>48.825458678792543</v>
      </c>
      <c r="AF353" s="49">
        <f t="shared" si="261"/>
        <v>0.59751111307279181</v>
      </c>
      <c r="AG353" s="47">
        <f>IF(ISBLANK($D353),"",S353*_xlfn.XLOOKUP(Q353,DATA!$B$24:$B$25,DATA!$C$24:$C$25,"error",0,1)/1000)</f>
        <v>8.9967331023370161</v>
      </c>
      <c r="AH353" s="47">
        <f>IF(ISBLANK($D353),"",V353*_xlfn.XLOOKUP(Q353,DATA!$B$24:$B$25,DATA!$C$24:$C$25,"error",0,1)/1000)</f>
        <v>3.8142564066965923</v>
      </c>
      <c r="AI353" s="47">
        <f>IF(ISBLANK($D353),"",X353*_xlfn.XLOOKUP(Q353,DATA!$B$24:$B$25,DATA!$C$24:$C$25,"error",0,1)/1000)</f>
        <v>1.2312603744055641</v>
      </c>
      <c r="AJ353" s="47">
        <f>IF(ISBLANK($D353),"",Z353*_xlfn.XLOOKUP(Q353,DATA!$B$24:$B$25,DATA!$C$24:$C$25,"error",0,1)/1000)</f>
        <v>0.33013122889406521</v>
      </c>
      <c r="AK353" s="47">
        <f>IF(ISBLANK($D353),"",AB353*_xlfn.XLOOKUP(Q353,DATA!$B$24:$B$25,DATA!$C$24:$C$25,"error",0,1)/1000)</f>
        <v>0</v>
      </c>
      <c r="AL353" s="47">
        <f t="shared" si="262"/>
        <v>5.3756480099962216</v>
      </c>
      <c r="AM353" s="47">
        <f t="shared" si="263"/>
        <v>3.6210850923407945</v>
      </c>
      <c r="AN353" s="47">
        <f t="shared" si="289"/>
        <v>0.91192015428284201</v>
      </c>
      <c r="AO353" s="47">
        <f t="shared" si="290"/>
        <v>0.38661781463379669</v>
      </c>
      <c r="AP353" s="47">
        <f t="shared" si="291"/>
        <v>0.1248020962518725</v>
      </c>
      <c r="AQ353" s="47">
        <f t="shared" si="292"/>
        <v>3.3462515533383745E-2</v>
      </c>
      <c r="AR353" s="47">
        <f t="shared" si="293"/>
        <v>0</v>
      </c>
      <c r="AS353" s="47">
        <f t="shared" si="294"/>
        <v>0.54488242641905305</v>
      </c>
      <c r="AT353" s="47">
        <f t="shared" si="264"/>
        <v>0.36703772786378897</v>
      </c>
      <c r="AU353" s="47">
        <f t="shared" si="295"/>
        <v>4.959608782077924E-2</v>
      </c>
      <c r="AV353" s="47">
        <f t="shared" si="296"/>
        <v>2.1026765334224953E-2</v>
      </c>
      <c r="AW353" s="47">
        <f t="shared" si="297"/>
        <v>6.787541318014791E-3</v>
      </c>
      <c r="AX353" s="47">
        <f t="shared" si="298"/>
        <v>1.8199069856099962E-3</v>
      </c>
      <c r="AY353" s="47">
        <f t="shared" si="299"/>
        <v>0</v>
      </c>
      <c r="AZ353" s="47">
        <f t="shared" si="300"/>
        <v>2.9634213637849738E-2</v>
      </c>
      <c r="BA353" s="47">
        <f t="shared" si="265"/>
        <v>1.9961874182929502E-2</v>
      </c>
      <c r="BB353" s="23">
        <f>IF(V353&gt;0,J353*DATA!$C$4,0)</f>
        <v>48412</v>
      </c>
      <c r="BC353" s="23">
        <f>IF(X353&gt;0,N353*_xlfn.XLOOKUP(Burgas!O353,DATA!$B$5:$B$6,DATA!$C$5:$C$6,"error",0,1),0)</f>
        <v>6975.3600000000006</v>
      </c>
      <c r="BD353" s="23">
        <f>IF(Z353&gt;0,(L353-M353)*DATA!$C$7,"0,00 ")</f>
        <v>6982.4999999999973</v>
      </c>
      <c r="BE353" s="23">
        <f>IF(G353="basement",D353*DATA!$C$8,IF(G353="ground",0,"error"))</f>
        <v>0</v>
      </c>
      <c r="BF353" s="23">
        <f t="shared" si="266"/>
        <v>62369.86</v>
      </c>
      <c r="BG353" s="23">
        <v>1.48</v>
      </c>
      <c r="BH353" s="23">
        <v>1.5374999999999999</v>
      </c>
      <c r="BI353" s="23">
        <f t="shared" si="267"/>
        <v>0.56999999999999995</v>
      </c>
      <c r="BJ353" s="23">
        <v>2.33</v>
      </c>
      <c r="BK353" s="23">
        <f t="shared" si="268"/>
        <v>0.21630769230769231</v>
      </c>
      <c r="BL353" s="23">
        <f t="shared" si="269"/>
        <v>0.23928112965340181</v>
      </c>
      <c r="BM353" s="5">
        <v>1.1000000000000001</v>
      </c>
      <c r="BN353" s="5">
        <f t="shared" si="270"/>
        <v>0.56999999999999995</v>
      </c>
      <c r="BO353" s="50"/>
      <c r="BP353" s="48">
        <f t="shared" si="271"/>
        <v>2422</v>
      </c>
      <c r="BQ353" s="51">
        <f t="shared" si="272"/>
        <v>5</v>
      </c>
      <c r="BR353" s="47">
        <f t="shared" si="273"/>
        <v>775.04</v>
      </c>
      <c r="BS353" s="46">
        <f t="shared" si="274"/>
        <v>17.5</v>
      </c>
      <c r="BT353" s="46">
        <f t="shared" si="275"/>
        <v>1937.6000000000001</v>
      </c>
      <c r="BU353" s="46">
        <f t="shared" si="284"/>
        <v>58.275400925</v>
      </c>
      <c r="BV353" s="46">
        <f t="shared" si="285"/>
        <v>33.568952617307687</v>
      </c>
      <c r="BW353" s="46">
        <f t="shared" si="286"/>
        <v>50.300040186232351</v>
      </c>
      <c r="BX353" s="46">
        <f t="shared" si="287"/>
        <v>56.1370103</v>
      </c>
      <c r="BY353" s="46">
        <f t="shared" si="288"/>
        <v>58.275400925</v>
      </c>
      <c r="BZ353" s="46">
        <f t="shared" si="276"/>
        <v>67156.572025970003</v>
      </c>
      <c r="CA353" s="46">
        <f t="shared" si="277"/>
        <v>38684.86099618538</v>
      </c>
      <c r="CB353" s="46">
        <f t="shared" si="278"/>
        <v>57965.76631061417</v>
      </c>
      <c r="CC353" s="46">
        <f t="shared" si="279"/>
        <v>64692.290669720009</v>
      </c>
      <c r="CD353" s="46">
        <f t="shared" si="280"/>
        <v>67156.572025970003</v>
      </c>
    </row>
    <row r="354" spans="1:82" ht="15" customHeight="1" x14ac:dyDescent="0.35">
      <c r="A354" s="39">
        <v>351</v>
      </c>
      <c r="B354" s="40" t="s">
        <v>125</v>
      </c>
      <c r="C354" s="40" t="s">
        <v>476</v>
      </c>
      <c r="D354" s="41">
        <v>142.30000000000001</v>
      </c>
      <c r="E354" s="41">
        <f t="shared" si="247"/>
        <v>683.04000000000008</v>
      </c>
      <c r="F354" s="41">
        <v>52.6</v>
      </c>
      <c r="G354" s="42" t="s">
        <v>118</v>
      </c>
      <c r="H354" s="43">
        <v>6</v>
      </c>
      <c r="I354" s="44">
        <v>20.5</v>
      </c>
      <c r="J354" s="41">
        <f t="shared" si="248"/>
        <v>862.64</v>
      </c>
      <c r="K354" s="42" t="s">
        <v>120</v>
      </c>
      <c r="L354" s="44">
        <v>215.66</v>
      </c>
      <c r="M354" s="44">
        <v>161.75</v>
      </c>
      <c r="N354" s="41">
        <v>149.41500000000002</v>
      </c>
      <c r="O354" s="45" t="s">
        <v>69</v>
      </c>
      <c r="P354" s="45" t="s">
        <v>120</v>
      </c>
      <c r="Q354" s="45" t="s">
        <v>122</v>
      </c>
      <c r="R354" s="45" t="s">
        <v>864</v>
      </c>
      <c r="S354" s="46">
        <f t="shared" si="249"/>
        <v>76852.746338165001</v>
      </c>
      <c r="T354" s="46">
        <f t="shared" si="250"/>
        <v>112.51573310225608</v>
      </c>
      <c r="U354" s="47">
        <f t="shared" si="251"/>
        <v>43876.327430091165</v>
      </c>
      <c r="V354" s="47">
        <f t="shared" si="252"/>
        <v>32976.418908073836</v>
      </c>
      <c r="W354" s="47">
        <f t="shared" si="253"/>
        <v>67402.951155396688</v>
      </c>
      <c r="X354" s="47">
        <f t="shared" si="254"/>
        <v>9449.7951827683137</v>
      </c>
      <c r="Y354" s="48">
        <f t="shared" si="255"/>
        <v>73998.838541915029</v>
      </c>
      <c r="Z354" s="47">
        <f t="shared" si="256"/>
        <v>2853.9077962499723</v>
      </c>
      <c r="AA354" s="48">
        <f t="shared" si="257"/>
        <v>76852.746338165001</v>
      </c>
      <c r="AB354" s="47">
        <f t="shared" si="258"/>
        <v>0</v>
      </c>
      <c r="AC354" s="47">
        <f t="shared" si="259"/>
        <v>45280.121887092122</v>
      </c>
      <c r="AD354" s="47">
        <f t="shared" si="260"/>
        <v>31572.624451072879</v>
      </c>
      <c r="AE354" s="47">
        <f t="shared" si="283"/>
        <v>46.223683021598845</v>
      </c>
      <c r="AF354" s="49">
        <f t="shared" si="261"/>
        <v>0.58918027064188405</v>
      </c>
      <c r="AG354" s="47">
        <f>IF(ISBLANK($D354),"",S354*_xlfn.XLOOKUP(Q354,DATA!$B$24:$B$25,DATA!$C$24:$C$25,"error",0,1)/1000)</f>
        <v>10.295695955396587</v>
      </c>
      <c r="AH354" s="47">
        <f>IF(ISBLANK($D354),"",V354*_xlfn.XLOOKUP(Q354,DATA!$B$24:$B$25,DATA!$C$24:$C$25,"error",0,1)/1000)</f>
        <v>4.4177365019773713</v>
      </c>
      <c r="AI354" s="47">
        <f>IF(ISBLANK($D354),"",X354*_xlfn.XLOOKUP(Q354,DATA!$B$24:$B$25,DATA!$C$24:$C$25,"error",0,1)/1000)</f>
        <v>1.2659562953606338</v>
      </c>
      <c r="AJ354" s="47">
        <f>IF(ISBLANK($D354),"",Z354*_xlfn.XLOOKUP(Q354,DATA!$B$24:$B$25,DATA!$C$24:$C$25,"error",0,1)/1000)</f>
        <v>0.38232813210910682</v>
      </c>
      <c r="AK354" s="47">
        <f>IF(ISBLANK($D354),"",AB354*_xlfn.XLOOKUP(Q354,DATA!$B$24:$B$25,DATA!$C$24:$C$25,"error",0,1)/1000)</f>
        <v>0</v>
      </c>
      <c r="AL354" s="47">
        <f t="shared" si="262"/>
        <v>6.0660209294471121</v>
      </c>
      <c r="AM354" s="47">
        <f t="shared" si="263"/>
        <v>4.2296750259494749</v>
      </c>
      <c r="AN354" s="47">
        <f t="shared" si="289"/>
        <v>1.043584658708572</v>
      </c>
      <c r="AO354" s="47">
        <f t="shared" si="290"/>
        <v>0.44778731419937989</v>
      </c>
      <c r="AP354" s="47">
        <f t="shared" si="291"/>
        <v>0.12831891832833417</v>
      </c>
      <c r="AQ354" s="47">
        <f t="shared" si="292"/>
        <v>3.8753259127920617E-2</v>
      </c>
      <c r="AR354" s="47">
        <f t="shared" si="293"/>
        <v>0</v>
      </c>
      <c r="AS354" s="47">
        <f t="shared" si="294"/>
        <v>0.6148594916556348</v>
      </c>
      <c r="AT354" s="47">
        <f t="shared" si="264"/>
        <v>0.42872516705293717</v>
      </c>
      <c r="AU354" s="47">
        <f t="shared" si="295"/>
        <v>5.6756851067111133E-2</v>
      </c>
      <c r="AV354" s="47">
        <f t="shared" si="296"/>
        <v>2.4353556455311225E-2</v>
      </c>
      <c r="AW354" s="47">
        <f t="shared" si="297"/>
        <v>6.978808739548442E-3</v>
      </c>
      <c r="AX354" s="47">
        <f t="shared" si="298"/>
        <v>2.1076516776419806E-3</v>
      </c>
      <c r="AY354" s="47">
        <f t="shared" si="299"/>
        <v>0</v>
      </c>
      <c r="AZ354" s="47">
        <f t="shared" si="300"/>
        <v>3.3440016872501643E-2</v>
      </c>
      <c r="BA354" s="47">
        <f t="shared" si="265"/>
        <v>2.331683419460949E-2</v>
      </c>
      <c r="BB354" s="23">
        <f>IF(V354&gt;0,J354*DATA!$C$4,0)</f>
        <v>56071.6</v>
      </c>
      <c r="BC354" s="23">
        <f>IF(X354&gt;0,N354*_xlfn.XLOOKUP(Burgas!O354,DATA!$B$5:$B$6,DATA!$C$5:$C$6,"error",0,1),0)</f>
        <v>7171.920000000001</v>
      </c>
      <c r="BD354" s="23">
        <f>IF(Z354&gt;0,(L354-M354)*DATA!$C$7,"0,00 ")</f>
        <v>8086.4999999999991</v>
      </c>
      <c r="BE354" s="23">
        <f>IF(G354="basement",D354*DATA!$C$8,IF(G354="ground",0,"error"))</f>
        <v>0</v>
      </c>
      <c r="BF354" s="23">
        <f t="shared" si="266"/>
        <v>71330.01999999999</v>
      </c>
      <c r="BG354" s="23">
        <v>1.48</v>
      </c>
      <c r="BH354" s="23">
        <v>1.5374594268756374</v>
      </c>
      <c r="BI354" s="23">
        <f t="shared" si="267"/>
        <v>0.56999999999999995</v>
      </c>
      <c r="BJ354" s="23">
        <v>2.33</v>
      </c>
      <c r="BK354" s="23">
        <f t="shared" si="268"/>
        <v>0.21630769230769231</v>
      </c>
      <c r="BL354" s="23">
        <f t="shared" si="269"/>
        <v>0.23928112965340181</v>
      </c>
      <c r="BM354" s="5">
        <v>1.1000000000000001</v>
      </c>
      <c r="BN354" s="5">
        <f t="shared" si="270"/>
        <v>0.56999999999999995</v>
      </c>
      <c r="BO354" s="50"/>
      <c r="BP354" s="48">
        <f t="shared" si="271"/>
        <v>2917.15</v>
      </c>
      <c r="BQ354" s="51">
        <f t="shared" si="272"/>
        <v>6</v>
      </c>
      <c r="BR354" s="47">
        <f t="shared" si="273"/>
        <v>933.48800000000006</v>
      </c>
      <c r="BS354" s="46">
        <f t="shared" si="274"/>
        <v>20.5</v>
      </c>
      <c r="BT354" s="46">
        <f t="shared" si="275"/>
        <v>2333.7200000000003</v>
      </c>
      <c r="BU354" s="46">
        <f t="shared" si="284"/>
        <v>66.689297412499997</v>
      </c>
      <c r="BV354" s="46">
        <f t="shared" si="285"/>
        <v>38.073869689423084</v>
      </c>
      <c r="BW354" s="46">
        <f t="shared" si="286"/>
        <v>58.489197462163034</v>
      </c>
      <c r="BX354" s="46">
        <f t="shared" si="287"/>
        <v>64.212806787500014</v>
      </c>
      <c r="BY354" s="46">
        <f t="shared" si="288"/>
        <v>66.689297412499997</v>
      </c>
      <c r="BZ354" s="46">
        <f t="shared" si="276"/>
        <v>76852.746338165001</v>
      </c>
      <c r="CA354" s="46">
        <f t="shared" si="277"/>
        <v>43876.327430091165</v>
      </c>
      <c r="CB354" s="46">
        <f t="shared" si="278"/>
        <v>67402.951155396688</v>
      </c>
      <c r="CC354" s="46">
        <f t="shared" si="279"/>
        <v>73998.838541915029</v>
      </c>
      <c r="CD354" s="46">
        <f t="shared" si="280"/>
        <v>76852.746338165001</v>
      </c>
    </row>
    <row r="355" spans="1:82" ht="15" customHeight="1" x14ac:dyDescent="0.35">
      <c r="A355" s="39">
        <v>352</v>
      </c>
      <c r="B355" s="40" t="s">
        <v>125</v>
      </c>
      <c r="C355" s="40" t="s">
        <v>477</v>
      </c>
      <c r="D355" s="41">
        <v>197.9</v>
      </c>
      <c r="E355" s="41">
        <f t="shared" si="247"/>
        <v>949.92000000000007</v>
      </c>
      <c r="F355" s="41">
        <v>60.4</v>
      </c>
      <c r="G355" s="42" t="s">
        <v>118</v>
      </c>
      <c r="H355" s="43">
        <v>6</v>
      </c>
      <c r="I355" s="44">
        <v>20.5</v>
      </c>
      <c r="J355" s="41">
        <f t="shared" si="248"/>
        <v>990.56000000000006</v>
      </c>
      <c r="K355" s="42" t="s">
        <v>120</v>
      </c>
      <c r="L355" s="44">
        <v>247.64</v>
      </c>
      <c r="M355" s="44">
        <v>111.5</v>
      </c>
      <c r="N355" s="41">
        <v>207.79500000000002</v>
      </c>
      <c r="O355" s="45" t="s">
        <v>69</v>
      </c>
      <c r="P355" s="45" t="s">
        <v>120</v>
      </c>
      <c r="Q355" s="45" t="s">
        <v>122</v>
      </c>
      <c r="R355" s="45" t="s">
        <v>864</v>
      </c>
      <c r="S355" s="46">
        <f t="shared" si="249"/>
        <v>99016.131917395018</v>
      </c>
      <c r="T355" s="46">
        <f t="shared" si="250"/>
        <v>104.2362850738957</v>
      </c>
      <c r="U355" s="47">
        <f t="shared" si="251"/>
        <v>61149.673703561166</v>
      </c>
      <c r="V355" s="47">
        <f t="shared" si="252"/>
        <v>37866.458213833852</v>
      </c>
      <c r="W355" s="47">
        <f t="shared" si="253"/>
        <v>85874.076635105113</v>
      </c>
      <c r="X355" s="47">
        <f t="shared" si="254"/>
        <v>13142.055282289904</v>
      </c>
      <c r="Y355" s="48">
        <f t="shared" si="255"/>
        <v>91809.101544895035</v>
      </c>
      <c r="Z355" s="47">
        <f t="shared" si="256"/>
        <v>7207.0303724999831</v>
      </c>
      <c r="AA355" s="48">
        <f t="shared" si="257"/>
        <v>99016.131917395018</v>
      </c>
      <c r="AB355" s="47">
        <f t="shared" si="258"/>
        <v>0</v>
      </c>
      <c r="AC355" s="47">
        <f t="shared" si="259"/>
        <v>58215.543868623739</v>
      </c>
      <c r="AD355" s="47">
        <f t="shared" si="260"/>
        <v>40800.588048771278</v>
      </c>
      <c r="AE355" s="47">
        <f t="shared" si="283"/>
        <v>42.951604396971611</v>
      </c>
      <c r="AF355" s="49">
        <f t="shared" si="261"/>
        <v>0.58793999261848073</v>
      </c>
      <c r="AG355" s="47">
        <f>IF(ISBLANK($D355),"",S355*_xlfn.XLOOKUP(Q355,DATA!$B$24:$B$25,DATA!$C$24:$C$25,"error",0,1)/1000)</f>
        <v>13.264847874339214</v>
      </c>
      <c r="AH355" s="47">
        <f>IF(ISBLANK($D355),"",V355*_xlfn.XLOOKUP(Q355,DATA!$B$24:$B$25,DATA!$C$24:$C$25,"error",0,1)/1000)</f>
        <v>5.0728381125367559</v>
      </c>
      <c r="AI355" s="47">
        <f>IF(ISBLANK($D355),"",X355*_xlfn.XLOOKUP(Q355,DATA!$B$24:$B$25,DATA!$C$24:$C$25,"error",0,1)/1000)</f>
        <v>1.7605955787200982</v>
      </c>
      <c r="AJ355" s="47">
        <f>IF(ISBLANK($D355),"",Z355*_xlfn.XLOOKUP(Q355,DATA!$B$24:$B$25,DATA!$C$24:$C$25,"error",0,1)/1000)</f>
        <v>0.96550087006741214</v>
      </c>
      <c r="AK355" s="47">
        <f>IF(ISBLANK($D355),"",AB355*_xlfn.XLOOKUP(Q355,DATA!$B$24:$B$25,DATA!$C$24:$C$25,"error",0,1)/1000)</f>
        <v>0</v>
      </c>
      <c r="AL355" s="47">
        <f t="shared" si="262"/>
        <v>7.7989345613242662</v>
      </c>
      <c r="AM355" s="47">
        <f t="shared" si="263"/>
        <v>5.4659133130149478</v>
      </c>
      <c r="AN355" s="47">
        <f t="shared" si="289"/>
        <v>1.3445416222210291</v>
      </c>
      <c r="AO355" s="47">
        <f t="shared" si="290"/>
        <v>0.51418923531639849</v>
      </c>
      <c r="AP355" s="47">
        <f t="shared" si="291"/>
        <v>0.17845617664917351</v>
      </c>
      <c r="AQ355" s="47">
        <f t="shared" si="292"/>
        <v>9.786437947829997E-2</v>
      </c>
      <c r="AR355" s="47">
        <f t="shared" si="293"/>
        <v>0</v>
      </c>
      <c r="AS355" s="47">
        <f t="shared" si="294"/>
        <v>0.79050979144387201</v>
      </c>
      <c r="AT355" s="47">
        <f t="shared" si="264"/>
        <v>0.55403183077715712</v>
      </c>
      <c r="AU355" s="47">
        <f t="shared" si="295"/>
        <v>7.3124827937166501E-2</v>
      </c>
      <c r="AV355" s="47">
        <f t="shared" si="296"/>
        <v>2.7964920340319367E-2</v>
      </c>
      <c r="AW355" s="47">
        <f t="shared" si="297"/>
        <v>9.7055955696179891E-3</v>
      </c>
      <c r="AX355" s="47">
        <f t="shared" si="298"/>
        <v>5.32249488766799E-3</v>
      </c>
      <c r="AY355" s="47">
        <f t="shared" si="299"/>
        <v>0</v>
      </c>
      <c r="AZ355" s="47">
        <f t="shared" si="300"/>
        <v>4.2993010797605341E-2</v>
      </c>
      <c r="BA355" s="47">
        <f t="shared" si="265"/>
        <v>3.0131817139561159E-2</v>
      </c>
      <c r="BB355" s="23">
        <f>IF(V355&gt;0,J355*DATA!$C$4,0)</f>
        <v>64386.400000000001</v>
      </c>
      <c r="BC355" s="23">
        <f>IF(X355&gt;0,N355*_xlfn.XLOOKUP(Burgas!O355,DATA!$B$5:$B$6,DATA!$C$5:$C$6,"error",0,1),0)</f>
        <v>9974.16</v>
      </c>
      <c r="BD355" s="23">
        <f>IF(Z355&gt;0,(L355-M355)*DATA!$C$7,"0,00 ")</f>
        <v>20420.999999999996</v>
      </c>
      <c r="BE355" s="23">
        <f>IF(G355="basement",D355*DATA!$C$8,IF(G355="ground",0,"error"))</f>
        <v>0</v>
      </c>
      <c r="BF355" s="23">
        <f t="shared" si="266"/>
        <v>94781.56</v>
      </c>
      <c r="BG355" s="23">
        <v>1.48</v>
      </c>
      <c r="BH355" s="23">
        <v>2.0620618639961235</v>
      </c>
      <c r="BI355" s="23">
        <f t="shared" si="267"/>
        <v>0.56999999999999995</v>
      </c>
      <c r="BJ355" s="23">
        <v>2.33</v>
      </c>
      <c r="BK355" s="23">
        <f t="shared" si="268"/>
        <v>0.21630769230769231</v>
      </c>
      <c r="BL355" s="23">
        <f t="shared" si="269"/>
        <v>0.23928112965340181</v>
      </c>
      <c r="BM355" s="5">
        <v>1.1000000000000001</v>
      </c>
      <c r="BN355" s="5">
        <f t="shared" si="270"/>
        <v>0.56999999999999995</v>
      </c>
      <c r="BO355" s="50"/>
      <c r="BP355" s="48">
        <f t="shared" si="271"/>
        <v>4056.9500000000003</v>
      </c>
      <c r="BQ355" s="51">
        <f t="shared" si="272"/>
        <v>6</v>
      </c>
      <c r="BR355" s="47">
        <f t="shared" si="273"/>
        <v>1298.2240000000002</v>
      </c>
      <c r="BS355" s="46">
        <f t="shared" si="274"/>
        <v>20.5</v>
      </c>
      <c r="BT355" s="46">
        <f t="shared" si="275"/>
        <v>3245.5600000000004</v>
      </c>
      <c r="BU355" s="46">
        <f t="shared" si="284"/>
        <v>85.921669487500012</v>
      </c>
      <c r="BV355" s="46">
        <f t="shared" si="285"/>
        <v>53.062889364423086</v>
      </c>
      <c r="BW355" s="46">
        <f t="shared" si="286"/>
        <v>74.517595136328623</v>
      </c>
      <c r="BX355" s="46">
        <f t="shared" si="287"/>
        <v>79.667738237500018</v>
      </c>
      <c r="BY355" s="46">
        <f t="shared" si="288"/>
        <v>85.921669487500012</v>
      </c>
      <c r="BZ355" s="46">
        <f t="shared" si="276"/>
        <v>99016.131917395018</v>
      </c>
      <c r="CA355" s="46">
        <f t="shared" si="277"/>
        <v>61149.673703561166</v>
      </c>
      <c r="CB355" s="46">
        <f t="shared" si="278"/>
        <v>85874.076635105113</v>
      </c>
      <c r="CC355" s="46">
        <f t="shared" si="279"/>
        <v>91809.101544895035</v>
      </c>
      <c r="CD355" s="46">
        <f t="shared" si="280"/>
        <v>99016.131917395018</v>
      </c>
    </row>
    <row r="356" spans="1:82" ht="15" customHeight="1" x14ac:dyDescent="0.35">
      <c r="A356" s="39">
        <v>353</v>
      </c>
      <c r="B356" s="40" t="s">
        <v>125</v>
      </c>
      <c r="C356" s="40" t="s">
        <v>478</v>
      </c>
      <c r="D356" s="41">
        <v>221.6</v>
      </c>
      <c r="E356" s="41">
        <f t="shared" si="247"/>
        <v>1063.68</v>
      </c>
      <c r="F356" s="41">
        <v>62.6</v>
      </c>
      <c r="G356" s="42" t="s">
        <v>118</v>
      </c>
      <c r="H356" s="43">
        <v>6</v>
      </c>
      <c r="I356" s="44">
        <v>20.5</v>
      </c>
      <c r="J356" s="41">
        <f t="shared" si="248"/>
        <v>1026.6399999999999</v>
      </c>
      <c r="K356" s="42" t="s">
        <v>120</v>
      </c>
      <c r="L356" s="44">
        <v>256.66000000000003</v>
      </c>
      <c r="M356" s="44">
        <v>141.15</v>
      </c>
      <c r="N356" s="41">
        <v>232.68</v>
      </c>
      <c r="O356" s="45" t="s">
        <v>69</v>
      </c>
      <c r="P356" s="45" t="s">
        <v>120</v>
      </c>
      <c r="Q356" s="45" t="s">
        <v>122</v>
      </c>
      <c r="R356" s="45" t="s">
        <v>864</v>
      </c>
      <c r="S356" s="46">
        <f t="shared" si="249"/>
        <v>104536.45097833002</v>
      </c>
      <c r="T356" s="46">
        <f t="shared" si="250"/>
        <v>98.278101476318071</v>
      </c>
      <c r="U356" s="47">
        <f t="shared" si="251"/>
        <v>65290.750909025395</v>
      </c>
      <c r="V356" s="47">
        <f t="shared" si="252"/>
        <v>39245.700069304621</v>
      </c>
      <c r="W356" s="47">
        <f t="shared" si="253"/>
        <v>89820.536624841159</v>
      </c>
      <c r="X356" s="47">
        <f t="shared" si="254"/>
        <v>14715.914353488857</v>
      </c>
      <c r="Y356" s="48">
        <f t="shared" si="255"/>
        <v>98421.539282080019</v>
      </c>
      <c r="Z356" s="47">
        <f t="shared" si="256"/>
        <v>6114.9116962499975</v>
      </c>
      <c r="AA356" s="48">
        <f t="shared" si="257"/>
        <v>104536.45097833002</v>
      </c>
      <c r="AB356" s="47">
        <f t="shared" si="258"/>
        <v>0</v>
      </c>
      <c r="AC356" s="47">
        <f t="shared" si="259"/>
        <v>60076.526119043476</v>
      </c>
      <c r="AD356" s="47">
        <f t="shared" si="260"/>
        <v>44459.924859286541</v>
      </c>
      <c r="AE356" s="47">
        <f t="shared" si="283"/>
        <v>41.798214556338877</v>
      </c>
      <c r="AF356" s="49">
        <f t="shared" si="261"/>
        <v>0.57469452575443847</v>
      </c>
      <c r="AG356" s="47">
        <f>IF(ISBLANK($D356),"",S356*_xlfn.XLOOKUP(Q356,DATA!$B$24:$B$25,DATA!$C$24:$C$25,"error",0,1)/1000)</f>
        <v>14.004385878330394</v>
      </c>
      <c r="AH356" s="47">
        <f>IF(ISBLANK($D356),"",V356*_xlfn.XLOOKUP(Q356,DATA!$B$24:$B$25,DATA!$C$24:$C$25,"error",0,1)/1000)</f>
        <v>5.2576103616688901</v>
      </c>
      <c r="AI356" s="47">
        <f>IF(ISBLANK($D356),"",X356*_xlfn.XLOOKUP(Q356,DATA!$B$24:$B$25,DATA!$C$24:$C$25,"error",0,1)/1000)</f>
        <v>1.9714400214470642</v>
      </c>
      <c r="AJ356" s="47">
        <f>IF(ISBLANK($D356),"",Z356*_xlfn.XLOOKUP(Q356,DATA!$B$24:$B$25,DATA!$C$24:$C$25,"error",0,1)/1000)</f>
        <v>0.81919351771328774</v>
      </c>
      <c r="AK356" s="47">
        <f>IF(ISBLANK($D356),"",AB356*_xlfn.XLOOKUP(Q356,DATA!$B$24:$B$25,DATA!$C$24:$C$25,"error",0,1)/1000)</f>
        <v>0</v>
      </c>
      <c r="AL356" s="47">
        <f t="shared" si="262"/>
        <v>8.0482439008292417</v>
      </c>
      <c r="AM356" s="47">
        <f t="shared" si="263"/>
        <v>5.9561419775011526</v>
      </c>
      <c r="AN356" s="47">
        <f t="shared" si="289"/>
        <v>1.4195021221076469</v>
      </c>
      <c r="AO356" s="47">
        <f t="shared" si="290"/>
        <v>0.5329179822981216</v>
      </c>
      <c r="AP356" s="47">
        <f t="shared" si="291"/>
        <v>0.19982763388305647</v>
      </c>
      <c r="AQ356" s="47">
        <f t="shared" si="292"/>
        <v>8.3034482690895042E-2</v>
      </c>
      <c r="AR356" s="47">
        <f t="shared" si="293"/>
        <v>0</v>
      </c>
      <c r="AS356" s="47">
        <f t="shared" si="294"/>
        <v>0.81578009887207314</v>
      </c>
      <c r="AT356" s="47">
        <f t="shared" si="264"/>
        <v>0.60372202323557378</v>
      </c>
      <c r="AU356" s="47">
        <f t="shared" si="295"/>
        <v>7.720166242536787E-2</v>
      </c>
      <c r="AV356" s="47">
        <f t="shared" si="296"/>
        <v>2.8983510154039608E-2</v>
      </c>
      <c r="AW356" s="47">
        <f t="shared" si="297"/>
        <v>1.0867912977399433E-2</v>
      </c>
      <c r="AX356" s="47">
        <f t="shared" si="298"/>
        <v>4.5159496435619997E-3</v>
      </c>
      <c r="AY356" s="47">
        <f t="shared" si="299"/>
        <v>0</v>
      </c>
      <c r="AZ356" s="47">
        <f t="shared" si="300"/>
        <v>4.4367372775001038E-2</v>
      </c>
      <c r="BA356" s="47">
        <f t="shared" si="265"/>
        <v>3.2834289650366832E-2</v>
      </c>
      <c r="BB356" s="23">
        <f>IF(V356&gt;0,J356*DATA!$C$4,0)</f>
        <v>66731.599999999991</v>
      </c>
      <c r="BC356" s="23">
        <f>IF(X356&gt;0,N356*_xlfn.XLOOKUP(Burgas!O356,DATA!$B$5:$B$6,DATA!$C$5:$C$6,"error",0,1),0)</f>
        <v>11168.64</v>
      </c>
      <c r="BD356" s="23">
        <f>IF(Z356&gt;0,(L356-M356)*DATA!$C$7,"0,00 ")</f>
        <v>17326.500000000004</v>
      </c>
      <c r="BE356" s="23">
        <f>IF(G356="basement",D356*DATA!$C$8,IF(G356="ground",0,"error"))</f>
        <v>0</v>
      </c>
      <c r="BF356" s="23">
        <f t="shared" si="266"/>
        <v>95226.739999999991</v>
      </c>
      <c r="BG356" s="23">
        <v>1.48</v>
      </c>
      <c r="BH356" s="23">
        <v>1.8875886386659395</v>
      </c>
      <c r="BI356" s="23">
        <f t="shared" si="267"/>
        <v>0.56999999999999995</v>
      </c>
      <c r="BJ356" s="23">
        <v>2.33</v>
      </c>
      <c r="BK356" s="23">
        <f t="shared" si="268"/>
        <v>0.21630769230769231</v>
      </c>
      <c r="BL356" s="23">
        <f t="shared" si="269"/>
        <v>0.23928112965340181</v>
      </c>
      <c r="BM356" s="5">
        <v>1.1000000000000001</v>
      </c>
      <c r="BN356" s="5">
        <f t="shared" si="270"/>
        <v>0.56999999999999995</v>
      </c>
      <c r="BO356" s="50"/>
      <c r="BP356" s="48">
        <f t="shared" si="271"/>
        <v>4542.8</v>
      </c>
      <c r="BQ356" s="51">
        <f t="shared" si="272"/>
        <v>6</v>
      </c>
      <c r="BR356" s="47">
        <f t="shared" si="273"/>
        <v>1453.6960000000001</v>
      </c>
      <c r="BS356" s="46">
        <f t="shared" si="274"/>
        <v>20.5</v>
      </c>
      <c r="BT356" s="46">
        <f t="shared" si="275"/>
        <v>3634.2400000000002</v>
      </c>
      <c r="BU356" s="46">
        <f t="shared" si="284"/>
        <v>90.711949825000005</v>
      </c>
      <c r="BV356" s="46">
        <f t="shared" si="285"/>
        <v>56.656326717307699</v>
      </c>
      <c r="BW356" s="46">
        <f t="shared" si="286"/>
        <v>77.942152572753514</v>
      </c>
      <c r="BX356" s="46">
        <f t="shared" si="287"/>
        <v>85.405709200000004</v>
      </c>
      <c r="BY356" s="46">
        <f t="shared" si="288"/>
        <v>90.711949825000005</v>
      </c>
      <c r="BZ356" s="46">
        <f t="shared" si="276"/>
        <v>104536.45097833002</v>
      </c>
      <c r="CA356" s="46">
        <f t="shared" si="277"/>
        <v>65290.750909025395</v>
      </c>
      <c r="CB356" s="46">
        <f t="shared" si="278"/>
        <v>89820.536624841159</v>
      </c>
      <c r="CC356" s="46">
        <f t="shared" si="279"/>
        <v>98421.539282080019</v>
      </c>
      <c r="CD356" s="46">
        <f t="shared" si="280"/>
        <v>104536.45097833002</v>
      </c>
    </row>
    <row r="357" spans="1:82" ht="15" customHeight="1" x14ac:dyDescent="0.35">
      <c r="A357" s="39">
        <v>354</v>
      </c>
      <c r="B357" s="40" t="s">
        <v>125</v>
      </c>
      <c r="C357" s="40" t="s">
        <v>479</v>
      </c>
      <c r="D357" s="41">
        <v>45.3</v>
      </c>
      <c r="E357" s="41">
        <f t="shared" si="247"/>
        <v>253.68</v>
      </c>
      <c r="F357" s="41">
        <v>27</v>
      </c>
      <c r="G357" s="42" t="s">
        <v>118</v>
      </c>
      <c r="H357" s="43">
        <v>7</v>
      </c>
      <c r="I357" s="44">
        <v>22.25</v>
      </c>
      <c r="J357" s="41">
        <f t="shared" si="248"/>
        <v>480.6</v>
      </c>
      <c r="K357" s="42" t="s">
        <v>120</v>
      </c>
      <c r="L357" s="44">
        <v>120.15</v>
      </c>
      <c r="M357" s="44">
        <v>102.2</v>
      </c>
      <c r="N357" s="41">
        <v>47.564999999999998</v>
      </c>
      <c r="O357" s="45" t="s">
        <v>69</v>
      </c>
      <c r="P357" s="45" t="s">
        <v>120</v>
      </c>
      <c r="Q357" s="45" t="s">
        <v>122</v>
      </c>
      <c r="R357" s="45" t="s">
        <v>864</v>
      </c>
      <c r="S357" s="46">
        <f t="shared" si="249"/>
        <v>35877.717067815007</v>
      </c>
      <c r="T357" s="46">
        <f t="shared" si="250"/>
        <v>141.42903290687087</v>
      </c>
      <c r="U357" s="47">
        <f t="shared" si="251"/>
        <v>17505.665079476541</v>
      </c>
      <c r="V357" s="47">
        <f t="shared" si="252"/>
        <v>18372.051988338466</v>
      </c>
      <c r="W357" s="47">
        <f t="shared" si="253"/>
        <v>32869.454792485383</v>
      </c>
      <c r="X357" s="47">
        <f t="shared" si="254"/>
        <v>3008.2622753296237</v>
      </c>
      <c r="Y357" s="48">
        <f t="shared" si="255"/>
        <v>34927.473236565005</v>
      </c>
      <c r="Z357" s="47">
        <f t="shared" si="256"/>
        <v>950.24383125000168</v>
      </c>
      <c r="AA357" s="48">
        <f t="shared" si="257"/>
        <v>35877.717067815007</v>
      </c>
      <c r="AB357" s="47">
        <f t="shared" si="258"/>
        <v>0</v>
      </c>
      <c r="AC357" s="47">
        <f t="shared" si="259"/>
        <v>22330.558094918091</v>
      </c>
      <c r="AD357" s="47">
        <f t="shared" si="260"/>
        <v>13547.158972896916</v>
      </c>
      <c r="AE357" s="47">
        <f t="shared" si="283"/>
        <v>53.402550350429344</v>
      </c>
      <c r="AF357" s="49">
        <f t="shared" si="261"/>
        <v>0.62240744171959239</v>
      </c>
      <c r="AG357" s="47">
        <f>IF(ISBLANK($D357),"",S357*_xlfn.XLOOKUP(Q357,DATA!$B$24:$B$25,DATA!$C$24:$C$25,"error",0,1)/1000)</f>
        <v>4.8064133567667877</v>
      </c>
      <c r="AH357" s="47">
        <f>IF(ISBLANK($D357),"",V357*_xlfn.XLOOKUP(Q357,DATA!$B$24:$B$25,DATA!$C$24:$C$25,"error",0,1)/1000)</f>
        <v>2.461240103461845</v>
      </c>
      <c r="AI357" s="47">
        <f>IF(ISBLANK($D357),"",X357*_xlfn.XLOOKUP(Q357,DATA!$B$24:$B$25,DATA!$C$24:$C$25,"error",0,1)/1000)</f>
        <v>0.40300646647812244</v>
      </c>
      <c r="AJ357" s="47">
        <f>IF(ISBLANK($D357),"",Z357*_xlfn.XLOOKUP(Q357,DATA!$B$24:$B$25,DATA!$C$24:$C$25,"error",0,1)/1000)</f>
        <v>0.12730087129212664</v>
      </c>
      <c r="AK357" s="47">
        <f>IF(ISBLANK($D357),"",AB357*_xlfn.XLOOKUP(Q357,DATA!$B$24:$B$25,DATA!$C$24:$C$25,"error",0,1)/1000)</f>
        <v>0</v>
      </c>
      <c r="AL357" s="47">
        <f t="shared" si="262"/>
        <v>2.9915474412320942</v>
      </c>
      <c r="AM357" s="47">
        <f t="shared" si="263"/>
        <v>1.8148659155346936</v>
      </c>
      <c r="AN357" s="47">
        <f t="shared" si="289"/>
        <v>0.48718408782309258</v>
      </c>
      <c r="AO357" s="47">
        <f t="shared" si="290"/>
        <v>0.24947438468448266</v>
      </c>
      <c r="AP357" s="47">
        <f t="shared" si="291"/>
        <v>4.0849241041978568E-2</v>
      </c>
      <c r="AQ357" s="47">
        <f t="shared" si="292"/>
        <v>1.2903376022003024E-2</v>
      </c>
      <c r="AR357" s="47">
        <f t="shared" si="293"/>
        <v>0</v>
      </c>
      <c r="AS357" s="47">
        <f t="shared" si="294"/>
        <v>0.30322700174846429</v>
      </c>
      <c r="AT357" s="47">
        <f t="shared" si="264"/>
        <v>0.1839570860746283</v>
      </c>
      <c r="AU357" s="47">
        <f t="shared" si="295"/>
        <v>2.6496206593396646E-2</v>
      </c>
      <c r="AV357" s="47">
        <f t="shared" si="296"/>
        <v>1.3568022851273509E-2</v>
      </c>
      <c r="AW357" s="47">
        <f t="shared" si="297"/>
        <v>2.2216446655062899E-3</v>
      </c>
      <c r="AX357" s="47">
        <f t="shared" si="298"/>
        <v>7.0176864429000152E-4</v>
      </c>
      <c r="AY357" s="47">
        <f t="shared" si="299"/>
        <v>0</v>
      </c>
      <c r="AZ357" s="47">
        <f t="shared" si="300"/>
        <v>1.6491436161069802E-2</v>
      </c>
      <c r="BA357" s="47">
        <f t="shared" si="265"/>
        <v>1.0004770432326844E-2</v>
      </c>
      <c r="BB357" s="23">
        <f>IF(V357&gt;0,J357*DATA!$C$4,0)</f>
        <v>31239</v>
      </c>
      <c r="BC357" s="23">
        <f>IF(X357&gt;0,N357*_xlfn.XLOOKUP(Burgas!O357,DATA!$B$5:$B$6,DATA!$C$5:$C$6,"error",0,1),0)</f>
        <v>2283.12</v>
      </c>
      <c r="BD357" s="23">
        <f>IF(Z357&gt;0,(L357-M357)*DATA!$C$7,"0,00 ")</f>
        <v>2692.5000000000005</v>
      </c>
      <c r="BE357" s="23">
        <f>IF(G357="basement",D357*DATA!$C$8,IF(G357="ground",0,"error"))</f>
        <v>0</v>
      </c>
      <c r="BF357" s="23">
        <f t="shared" si="266"/>
        <v>36214.620000000003</v>
      </c>
      <c r="BG357" s="23">
        <v>1.48</v>
      </c>
      <c r="BH357" s="23">
        <v>1.3614440282979612</v>
      </c>
      <c r="BI357" s="23">
        <f t="shared" si="267"/>
        <v>0.56999999999999995</v>
      </c>
      <c r="BJ357" s="23">
        <v>2.33</v>
      </c>
      <c r="BK357" s="23">
        <f t="shared" si="268"/>
        <v>0.21630769230769231</v>
      </c>
      <c r="BL357" s="23">
        <f t="shared" si="269"/>
        <v>0.23928112965340181</v>
      </c>
      <c r="BM357" s="5">
        <v>1.1000000000000001</v>
      </c>
      <c r="BN357" s="5">
        <f t="shared" si="270"/>
        <v>0.56999999999999995</v>
      </c>
      <c r="BO357" s="50"/>
      <c r="BP357" s="48">
        <f t="shared" si="271"/>
        <v>1007.925</v>
      </c>
      <c r="BQ357" s="51">
        <f t="shared" si="272"/>
        <v>7</v>
      </c>
      <c r="BR357" s="47">
        <f t="shared" si="273"/>
        <v>322.536</v>
      </c>
      <c r="BS357" s="46">
        <f t="shared" si="274"/>
        <v>22.25</v>
      </c>
      <c r="BT357" s="46">
        <f t="shared" si="275"/>
        <v>806.34</v>
      </c>
      <c r="BU357" s="46">
        <f t="shared" si="284"/>
        <v>31.133041537500002</v>
      </c>
      <c r="BV357" s="46">
        <f t="shared" si="285"/>
        <v>15.19061530673077</v>
      </c>
      <c r="BW357" s="46">
        <f t="shared" si="286"/>
        <v>28.522609156964055</v>
      </c>
      <c r="BX357" s="46">
        <f t="shared" si="287"/>
        <v>30.3084634125</v>
      </c>
      <c r="BY357" s="46">
        <f t="shared" si="288"/>
        <v>31.133041537500002</v>
      </c>
      <c r="BZ357" s="46">
        <f t="shared" si="276"/>
        <v>35877.717067815007</v>
      </c>
      <c r="CA357" s="46">
        <f t="shared" si="277"/>
        <v>17505.665079476541</v>
      </c>
      <c r="CB357" s="46">
        <f t="shared" si="278"/>
        <v>32869.454792485383</v>
      </c>
      <c r="CC357" s="46">
        <f t="shared" si="279"/>
        <v>34927.473236565005</v>
      </c>
      <c r="CD357" s="46">
        <f t="shared" si="280"/>
        <v>35877.717067815007</v>
      </c>
    </row>
    <row r="358" spans="1:82" ht="15" customHeight="1" x14ac:dyDescent="0.35">
      <c r="A358" s="39">
        <v>355</v>
      </c>
      <c r="B358" s="40" t="s">
        <v>125</v>
      </c>
      <c r="C358" s="40" t="s">
        <v>480</v>
      </c>
      <c r="D358" s="41">
        <v>204.6</v>
      </c>
      <c r="E358" s="41">
        <f t="shared" si="247"/>
        <v>1145.76</v>
      </c>
      <c r="F358" s="41">
        <v>57.4</v>
      </c>
      <c r="G358" s="42" t="s">
        <v>118</v>
      </c>
      <c r="H358" s="43">
        <v>7</v>
      </c>
      <c r="I358" s="44">
        <v>22.25</v>
      </c>
      <c r="J358" s="41">
        <f t="shared" si="248"/>
        <v>1021.7199999999998</v>
      </c>
      <c r="K358" s="42" t="s">
        <v>120</v>
      </c>
      <c r="L358" s="44">
        <v>255.43</v>
      </c>
      <c r="M358" s="44">
        <v>114.9</v>
      </c>
      <c r="N358" s="41">
        <v>214.83</v>
      </c>
      <c r="O358" s="45" t="s">
        <v>69</v>
      </c>
      <c r="P358" s="45" t="s">
        <v>120</v>
      </c>
      <c r="Q358" s="45" t="s">
        <v>122</v>
      </c>
      <c r="R358" s="45" t="s">
        <v>864</v>
      </c>
      <c r="S358" s="46">
        <f t="shared" si="249"/>
        <v>104194.69393788002</v>
      </c>
      <c r="T358" s="46">
        <f t="shared" si="250"/>
        <v>90.939371192815258</v>
      </c>
      <c r="U358" s="47">
        <f t="shared" si="251"/>
        <v>65137.072303412315</v>
      </c>
      <c r="V358" s="47">
        <f t="shared" si="252"/>
        <v>39057.621634467701</v>
      </c>
      <c r="W358" s="47">
        <f t="shared" si="253"/>
        <v>90607.708032086637</v>
      </c>
      <c r="X358" s="47">
        <f t="shared" si="254"/>
        <v>13586.985905793379</v>
      </c>
      <c r="Y358" s="48">
        <f t="shared" si="255"/>
        <v>96755.26409913</v>
      </c>
      <c r="Z358" s="47">
        <f t="shared" si="256"/>
        <v>7439.4298387500166</v>
      </c>
      <c r="AA358" s="48">
        <f t="shared" si="257"/>
        <v>104194.69393788002</v>
      </c>
      <c r="AB358" s="47">
        <f t="shared" si="258"/>
        <v>0</v>
      </c>
      <c r="AC358" s="47">
        <f t="shared" si="259"/>
        <v>60084.037379011097</v>
      </c>
      <c r="AD358" s="47">
        <f t="shared" si="260"/>
        <v>44110.656558868919</v>
      </c>
      <c r="AE358" s="47">
        <f t="shared" si="283"/>
        <v>38.499036935194908</v>
      </c>
      <c r="AF358" s="49">
        <f t="shared" si="261"/>
        <v>0.57665160391787973</v>
      </c>
      <c r="AG358" s="47">
        <f>IF(ISBLANK($D358),"",S358*_xlfn.XLOOKUP(Q358,DATA!$B$24:$B$25,DATA!$C$24:$C$25,"error",0,1)/1000)</f>
        <v>13.958601872595494</v>
      </c>
      <c r="AH358" s="47">
        <f>IF(ISBLANK($D358),"",V358*_xlfn.XLOOKUP(Q358,DATA!$B$24:$B$25,DATA!$C$24:$C$25,"error",0,1)/1000)</f>
        <v>5.2324141458781455</v>
      </c>
      <c r="AI358" s="47">
        <f>IF(ISBLANK($D358),"",X358*_xlfn.XLOOKUP(Q358,DATA!$B$24:$B$25,DATA!$C$24:$C$25,"error",0,1)/1000)</f>
        <v>1.8202013916429078</v>
      </c>
      <c r="AJ358" s="47">
        <f>IF(ISBLANK($D358),"",Z358*_xlfn.XLOOKUP(Q358,DATA!$B$24:$B$25,DATA!$C$24:$C$25,"error",0,1)/1000)</f>
        <v>0.99663462076225984</v>
      </c>
      <c r="AK358" s="47">
        <f>IF(ISBLANK($D358),"",AB358*_xlfn.XLOOKUP(Q358,DATA!$B$24:$B$25,DATA!$C$24:$C$25,"error",0,1)/1000)</f>
        <v>0</v>
      </c>
      <c r="AL358" s="47">
        <f t="shared" si="262"/>
        <v>8.0492501582833125</v>
      </c>
      <c r="AM358" s="47">
        <f t="shared" si="263"/>
        <v>5.9093517143121819</v>
      </c>
      <c r="AN358" s="47">
        <f t="shared" si="289"/>
        <v>1.4148613978471249</v>
      </c>
      <c r="AO358" s="47">
        <f t="shared" si="290"/>
        <v>0.53036406225515942</v>
      </c>
      <c r="AP358" s="47">
        <f t="shared" si="291"/>
        <v>0.18449789662668437</v>
      </c>
      <c r="AQ358" s="47">
        <f t="shared" si="292"/>
        <v>0.10102013550819421</v>
      </c>
      <c r="AR358" s="47">
        <f t="shared" si="293"/>
        <v>0</v>
      </c>
      <c r="AS358" s="47">
        <f t="shared" si="294"/>
        <v>0.815882094390038</v>
      </c>
      <c r="AT358" s="47">
        <f t="shared" si="264"/>
        <v>0.59897930345708694</v>
      </c>
      <c r="AU358" s="47">
        <f t="shared" si="295"/>
        <v>7.6949269968752107E-2</v>
      </c>
      <c r="AV358" s="47">
        <f t="shared" si="296"/>
        <v>2.8844611543077759E-2</v>
      </c>
      <c r="AW358" s="47">
        <f t="shared" si="297"/>
        <v>1.0034183191227069E-2</v>
      </c>
      <c r="AX358" s="47">
        <f t="shared" si="298"/>
        <v>5.4941252134860143E-3</v>
      </c>
      <c r="AY358" s="47">
        <f t="shared" si="299"/>
        <v>0</v>
      </c>
      <c r="AZ358" s="47">
        <f t="shared" si="300"/>
        <v>4.4372919947790843E-2</v>
      </c>
      <c r="BA358" s="47">
        <f t="shared" si="265"/>
        <v>3.2576350020961264E-2</v>
      </c>
      <c r="BB358" s="23">
        <f>IF(V358&gt;0,J358*DATA!$C$4,0)</f>
        <v>66411.799999999988</v>
      </c>
      <c r="BC358" s="23">
        <f>IF(X358&gt;0,N358*_xlfn.XLOOKUP(Burgas!O358,DATA!$B$5:$B$6,DATA!$C$5:$C$6,"error",0,1),0)</f>
        <v>10311.84</v>
      </c>
      <c r="BD358" s="23">
        <f>IF(Z358&gt;0,(L358-M358)*DATA!$C$7,"0,00 ")</f>
        <v>21079.5</v>
      </c>
      <c r="BE358" s="23">
        <f>IF(G358="basement",D358*DATA!$C$8,IF(G358="ground",0,"error"))</f>
        <v>0</v>
      </c>
      <c r="BF358" s="23">
        <f t="shared" si="266"/>
        <v>97803.139999999985</v>
      </c>
      <c r="BG358" s="23">
        <v>1.48</v>
      </c>
      <c r="BH358" s="23">
        <v>2.0627980268566732</v>
      </c>
      <c r="BI358" s="23">
        <f t="shared" si="267"/>
        <v>0.56999999999999995</v>
      </c>
      <c r="BJ358" s="23">
        <v>2.33</v>
      </c>
      <c r="BK358" s="23">
        <f t="shared" si="268"/>
        <v>0.21630769230769231</v>
      </c>
      <c r="BL358" s="23">
        <f t="shared" si="269"/>
        <v>0.23928112965340181</v>
      </c>
      <c r="BM358" s="5">
        <v>1.1000000000000001</v>
      </c>
      <c r="BN358" s="5">
        <f t="shared" si="270"/>
        <v>0.56999999999999995</v>
      </c>
      <c r="BO358" s="50"/>
      <c r="BP358" s="48">
        <f t="shared" si="271"/>
        <v>4552.3499999999995</v>
      </c>
      <c r="BQ358" s="51">
        <f t="shared" si="272"/>
        <v>7</v>
      </c>
      <c r="BR358" s="47">
        <f t="shared" si="273"/>
        <v>1456.752</v>
      </c>
      <c r="BS358" s="46">
        <f t="shared" si="274"/>
        <v>22.25</v>
      </c>
      <c r="BT358" s="46">
        <f t="shared" si="275"/>
        <v>3641.8799999999997</v>
      </c>
      <c r="BU358" s="46">
        <f t="shared" si="284"/>
        <v>90.415388700000008</v>
      </c>
      <c r="BV358" s="46">
        <f t="shared" si="285"/>
        <v>56.522971453846154</v>
      </c>
      <c r="BW358" s="46">
        <f t="shared" si="286"/>
        <v>78.625223908440319</v>
      </c>
      <c r="BX358" s="46">
        <f t="shared" si="287"/>
        <v>83.959791824999996</v>
      </c>
      <c r="BY358" s="46">
        <f t="shared" si="288"/>
        <v>90.415388700000008</v>
      </c>
      <c r="BZ358" s="46">
        <f t="shared" si="276"/>
        <v>104194.69393788002</v>
      </c>
      <c r="CA358" s="46">
        <f t="shared" si="277"/>
        <v>65137.072303412315</v>
      </c>
      <c r="CB358" s="46">
        <f t="shared" si="278"/>
        <v>90607.708032086637</v>
      </c>
      <c r="CC358" s="46">
        <f t="shared" si="279"/>
        <v>96755.26409913</v>
      </c>
      <c r="CD358" s="46">
        <f t="shared" si="280"/>
        <v>104194.69393788002</v>
      </c>
    </row>
    <row r="359" spans="1:82" ht="15" customHeight="1" x14ac:dyDescent="0.35">
      <c r="A359" s="39">
        <v>356</v>
      </c>
      <c r="B359" s="40" t="s">
        <v>125</v>
      </c>
      <c r="C359" s="40" t="s">
        <v>481</v>
      </c>
      <c r="D359" s="41">
        <v>207.9</v>
      </c>
      <c r="E359" s="41">
        <f t="shared" si="247"/>
        <v>997.92000000000007</v>
      </c>
      <c r="F359" s="41">
        <v>58.2</v>
      </c>
      <c r="G359" s="42" t="s">
        <v>118</v>
      </c>
      <c r="H359" s="43">
        <v>6</v>
      </c>
      <c r="I359" s="44">
        <v>20.5</v>
      </c>
      <c r="J359" s="41">
        <f t="shared" si="248"/>
        <v>954.48000000000013</v>
      </c>
      <c r="K359" s="42" t="s">
        <v>120</v>
      </c>
      <c r="L359" s="44">
        <v>238.62</v>
      </c>
      <c r="M359" s="44">
        <v>238.62</v>
      </c>
      <c r="N359" s="41">
        <v>218.29500000000002</v>
      </c>
      <c r="O359" s="45" t="s">
        <v>69</v>
      </c>
      <c r="P359" s="45" t="s">
        <v>120</v>
      </c>
      <c r="Q359" s="45" t="s">
        <v>122</v>
      </c>
      <c r="R359" s="45" t="s">
        <v>864</v>
      </c>
      <c r="S359" s="46">
        <f t="shared" si="249"/>
        <v>91875.469125195028</v>
      </c>
      <c r="T359" s="46">
        <f t="shared" si="250"/>
        <v>92.066968419507603</v>
      </c>
      <c r="U359" s="47">
        <f t="shared" si="251"/>
        <v>55388.252766831931</v>
      </c>
      <c r="V359" s="47">
        <f t="shared" si="252"/>
        <v>36487.216358363097</v>
      </c>
      <c r="W359" s="47">
        <f t="shared" si="253"/>
        <v>78069.338285437232</v>
      </c>
      <c r="X359" s="47">
        <f t="shared" si="254"/>
        <v>13806.130839757796</v>
      </c>
      <c r="Y359" s="48">
        <f t="shared" si="255"/>
        <v>91875.469125195028</v>
      </c>
      <c r="Z359" s="47">
        <f t="shared" si="256"/>
        <v>0</v>
      </c>
      <c r="AA359" s="48">
        <f t="shared" si="257"/>
        <v>91875.469125195028</v>
      </c>
      <c r="AB359" s="47">
        <f t="shared" si="258"/>
        <v>0</v>
      </c>
      <c r="AC359" s="47">
        <f t="shared" si="259"/>
        <v>50293.347198120893</v>
      </c>
      <c r="AD359" s="47">
        <f t="shared" si="260"/>
        <v>41582.121927074135</v>
      </c>
      <c r="AE359" s="47">
        <f t="shared" si="283"/>
        <v>41.668793016548555</v>
      </c>
      <c r="AF359" s="49">
        <f t="shared" si="261"/>
        <v>0.54740778661590461</v>
      </c>
      <c r="AG359" s="47">
        <f>IF(ISBLANK($D359),"",S359*_xlfn.XLOOKUP(Q359,DATA!$B$24:$B$25,DATA!$C$24:$C$25,"error",0,1)/1000)</f>
        <v>12.30823803888828</v>
      </c>
      <c r="AH359" s="47">
        <f>IF(ISBLANK($D359),"",V359*_xlfn.XLOOKUP(Q359,DATA!$B$24:$B$25,DATA!$C$24:$C$25,"error",0,1)/1000)</f>
        <v>4.8880658634046252</v>
      </c>
      <c r="AI359" s="47">
        <f>IF(ISBLANK($D359),"",X359*_xlfn.XLOOKUP(Q359,DATA!$B$24:$B$25,DATA!$C$24:$C$25,"error",0,1)/1000)</f>
        <v>1.8495594786048912</v>
      </c>
      <c r="AJ359" s="47">
        <f>IF(ISBLANK($D359),"",Z359*_xlfn.XLOOKUP(Q359,DATA!$B$24:$B$25,DATA!$C$24:$C$25,"error",0,1)/1000)</f>
        <v>0</v>
      </c>
      <c r="AK359" s="47">
        <f>IF(ISBLANK($D359),"",AB359*_xlfn.XLOOKUP(Q359,DATA!$B$24:$B$25,DATA!$C$24:$C$25,"error",0,1)/1000)</f>
        <v>0</v>
      </c>
      <c r="AL359" s="47">
        <f t="shared" si="262"/>
        <v>6.7376253420095162</v>
      </c>
      <c r="AM359" s="47">
        <f t="shared" si="263"/>
        <v>5.5706126968787641</v>
      </c>
      <c r="AN359" s="47">
        <f t="shared" si="289"/>
        <v>1.2475784491658795</v>
      </c>
      <c r="AO359" s="47">
        <f t="shared" si="290"/>
        <v>0.4954604883346756</v>
      </c>
      <c r="AP359" s="47">
        <f t="shared" si="291"/>
        <v>0.18747366915292132</v>
      </c>
      <c r="AQ359" s="47">
        <f t="shared" si="292"/>
        <v>0</v>
      </c>
      <c r="AR359" s="47">
        <f t="shared" si="293"/>
        <v>0</v>
      </c>
      <c r="AS359" s="47">
        <f t="shared" si="294"/>
        <v>0.68293415748759689</v>
      </c>
      <c r="AT359" s="47">
        <f t="shared" si="264"/>
        <v>0.56464429167828256</v>
      </c>
      <c r="AU359" s="47">
        <f t="shared" si="295"/>
        <v>6.7851346455658351E-2</v>
      </c>
      <c r="AV359" s="47">
        <f t="shared" si="296"/>
        <v>2.6946330526599133E-2</v>
      </c>
      <c r="AW359" s="47">
        <f t="shared" si="297"/>
        <v>1.0196024855601704E-2</v>
      </c>
      <c r="AX359" s="47">
        <f t="shared" si="298"/>
        <v>0</v>
      </c>
      <c r="AY359" s="47">
        <f t="shared" si="299"/>
        <v>0</v>
      </c>
      <c r="AZ359" s="47">
        <f t="shared" si="300"/>
        <v>3.7142355382200842E-2</v>
      </c>
      <c r="BA359" s="47">
        <f t="shared" si="265"/>
        <v>3.0708991073457509E-2</v>
      </c>
      <c r="BB359" s="23">
        <f>IF(V359&gt;0,J359*DATA!$C$4,0)</f>
        <v>62041.200000000012</v>
      </c>
      <c r="BC359" s="23">
        <f>IF(X359&gt;0,N359*_xlfn.XLOOKUP(Burgas!O359,DATA!$B$5:$B$6,DATA!$C$5:$C$6,"error",0,1),0)</f>
        <v>10478.16</v>
      </c>
      <c r="BD359" s="23" t="str">
        <f>IF(Z359&gt;0,(L359-M359)*DATA!$C$7,"0,00 ")</f>
        <v xml:space="preserve">0,00 </v>
      </c>
      <c r="BE359" s="23">
        <f>IF(G359="basement",D359*DATA!$C$8,IF(G359="ground",0,"error"))</f>
        <v>0</v>
      </c>
      <c r="BF359" s="23">
        <f t="shared" si="266"/>
        <v>72519.360000000015</v>
      </c>
      <c r="BG359" s="23">
        <v>1.48</v>
      </c>
      <c r="BH359" s="23">
        <v>1.1000000000000001</v>
      </c>
      <c r="BI359" s="23">
        <f t="shared" si="267"/>
        <v>0.56999999999999995</v>
      </c>
      <c r="BJ359" s="23">
        <v>2.33</v>
      </c>
      <c r="BK359" s="23">
        <f t="shared" si="268"/>
        <v>0.21630769230769231</v>
      </c>
      <c r="BL359" s="23">
        <f t="shared" si="269"/>
        <v>0.23928112965340181</v>
      </c>
      <c r="BM359" s="5">
        <v>1.1000000000000001</v>
      </c>
      <c r="BN359" s="5">
        <f t="shared" si="270"/>
        <v>0.56999999999999995</v>
      </c>
      <c r="BO359" s="50"/>
      <c r="BP359" s="48">
        <f t="shared" si="271"/>
        <v>4261.95</v>
      </c>
      <c r="BQ359" s="51">
        <f t="shared" si="272"/>
        <v>6</v>
      </c>
      <c r="BR359" s="47">
        <f t="shared" si="273"/>
        <v>1363.8240000000001</v>
      </c>
      <c r="BS359" s="46">
        <f t="shared" si="274"/>
        <v>20.5</v>
      </c>
      <c r="BT359" s="46">
        <f t="shared" si="275"/>
        <v>3409.56</v>
      </c>
      <c r="BU359" s="46">
        <f t="shared" si="284"/>
        <v>79.725328987500021</v>
      </c>
      <c r="BV359" s="46">
        <f t="shared" si="285"/>
        <v>48.063391849038467</v>
      </c>
      <c r="BW359" s="46">
        <f t="shared" si="286"/>
        <v>67.745000247689362</v>
      </c>
      <c r="BX359" s="46">
        <f t="shared" si="287"/>
        <v>79.725328987500021</v>
      </c>
      <c r="BY359" s="46">
        <f t="shared" si="288"/>
        <v>79.725328987500021</v>
      </c>
      <c r="BZ359" s="46">
        <f t="shared" si="276"/>
        <v>91875.469125195028</v>
      </c>
      <c r="CA359" s="46">
        <f t="shared" si="277"/>
        <v>55388.252766831931</v>
      </c>
      <c r="CB359" s="46">
        <f t="shared" si="278"/>
        <v>78069.338285437232</v>
      </c>
      <c r="CC359" s="46">
        <f t="shared" si="279"/>
        <v>91875.469125195028</v>
      </c>
      <c r="CD359" s="46">
        <f t="shared" si="280"/>
        <v>91875.469125195028</v>
      </c>
    </row>
    <row r="360" spans="1:82" ht="15" customHeight="1" x14ac:dyDescent="0.35">
      <c r="A360" s="39">
        <v>357</v>
      </c>
      <c r="B360" s="40" t="s">
        <v>125</v>
      </c>
      <c r="C360" s="40" t="s">
        <v>482</v>
      </c>
      <c r="D360" s="41">
        <v>58.5</v>
      </c>
      <c r="E360" s="41">
        <f t="shared" si="247"/>
        <v>327.60000000000002</v>
      </c>
      <c r="F360" s="41">
        <v>30.6</v>
      </c>
      <c r="G360" s="42" t="s">
        <v>118</v>
      </c>
      <c r="H360" s="43">
        <v>7</v>
      </c>
      <c r="I360" s="44">
        <v>22.25</v>
      </c>
      <c r="J360" s="41">
        <f t="shared" si="248"/>
        <v>544.68000000000006</v>
      </c>
      <c r="K360" s="42" t="s">
        <v>121</v>
      </c>
      <c r="L360" s="44">
        <v>136.16999999999999</v>
      </c>
      <c r="M360" s="44">
        <v>136.16999999999999</v>
      </c>
      <c r="N360" s="41">
        <v>61.425000000000004</v>
      </c>
      <c r="O360" s="45" t="s">
        <v>69</v>
      </c>
      <c r="P360" s="45" t="s">
        <v>121</v>
      </c>
      <c r="Q360" s="45" t="s">
        <v>122</v>
      </c>
      <c r="R360" s="45" t="s">
        <v>864</v>
      </c>
      <c r="S360" s="46">
        <f t="shared" si="249"/>
        <v>16885.015361549998</v>
      </c>
      <c r="T360" s="46">
        <f t="shared" si="250"/>
        <v>51.541560932692299</v>
      </c>
      <c r="U360" s="47">
        <f t="shared" si="251"/>
        <v>16885.015361549998</v>
      </c>
      <c r="V360" s="47">
        <f t="shared" si="252"/>
        <v>0</v>
      </c>
      <c r="W360" s="47">
        <f t="shared" si="253"/>
        <v>16700.21982253973</v>
      </c>
      <c r="X360" s="47">
        <f t="shared" si="254"/>
        <v>184.79553901026884</v>
      </c>
      <c r="Y360" s="48">
        <f t="shared" si="255"/>
        <v>16885.015361549998</v>
      </c>
      <c r="Z360" s="47">
        <f t="shared" si="256"/>
        <v>0</v>
      </c>
      <c r="AA360" s="48">
        <f t="shared" si="257"/>
        <v>16885.015361549998</v>
      </c>
      <c r="AB360" s="47">
        <f t="shared" si="258"/>
        <v>0</v>
      </c>
      <c r="AC360" s="47">
        <f t="shared" si="259"/>
        <v>184.79553901026884</v>
      </c>
      <c r="AD360" s="47">
        <f t="shared" si="260"/>
        <v>16700.21982253973</v>
      </c>
      <c r="AE360" s="47">
        <f t="shared" si="283"/>
        <v>50.977471985774507</v>
      </c>
      <c r="AF360" s="49">
        <f t="shared" si="261"/>
        <v>1.0944351251884532E-2</v>
      </c>
      <c r="AG360" s="47">
        <f>IF(ISBLANK($D360),"",S360*_xlfn.XLOOKUP(Q360,DATA!$B$24:$B$25,DATA!$C$24:$C$25,"error",0,1)/1000)</f>
        <v>2.2620269625730902</v>
      </c>
      <c r="AH360" s="47">
        <f>IF(ISBLANK($D360),"",V360*_xlfn.XLOOKUP(Q360,DATA!$B$24:$B$25,DATA!$C$24:$C$25,"error",0,1)/1000)</f>
        <v>0</v>
      </c>
      <c r="AI360" s="47">
        <f>IF(ISBLANK($D360),"",X360*_xlfn.XLOOKUP(Q360,DATA!$B$24:$B$25,DATA!$C$24:$C$25,"error",0,1)/1000)</f>
        <v>2.4756417619633306E-2</v>
      </c>
      <c r="AJ360" s="47">
        <f>IF(ISBLANK($D360),"",Z360*_xlfn.XLOOKUP(Q360,DATA!$B$24:$B$25,DATA!$C$24:$C$25,"error",0,1)/1000)</f>
        <v>0</v>
      </c>
      <c r="AK360" s="47">
        <f>IF(ISBLANK($D360),"",AB360*_xlfn.XLOOKUP(Q360,DATA!$B$24:$B$25,DATA!$C$24:$C$25,"error",0,1)/1000)</f>
        <v>0</v>
      </c>
      <c r="AL360" s="47">
        <f t="shared" si="262"/>
        <v>2.4756417619633306E-2</v>
      </c>
      <c r="AM360" s="47">
        <f t="shared" si="263"/>
        <v>2.2372705449534571</v>
      </c>
      <c r="AN360" s="47">
        <f t="shared" si="289"/>
        <v>0.22928189079720118</v>
      </c>
      <c r="AO360" s="47">
        <f t="shared" si="290"/>
        <v>0</v>
      </c>
      <c r="AP360" s="47">
        <f t="shared" si="291"/>
        <v>2.5093415485807954E-3</v>
      </c>
      <c r="AQ360" s="47">
        <f t="shared" si="292"/>
        <v>0</v>
      </c>
      <c r="AR360" s="47">
        <f t="shared" si="293"/>
        <v>0</v>
      </c>
      <c r="AS360" s="47">
        <f t="shared" si="294"/>
        <v>2.5093415485807954E-3</v>
      </c>
      <c r="AT360" s="47">
        <f t="shared" si="264"/>
        <v>0.22677254924862039</v>
      </c>
      <c r="AU360" s="47">
        <f t="shared" si="295"/>
        <v>1.2469825059009844E-2</v>
      </c>
      <c r="AV360" s="47">
        <f t="shared" si="296"/>
        <v>0</v>
      </c>
      <c r="AW360" s="47">
        <f t="shared" si="297"/>
        <v>1.3647414549535517E-4</v>
      </c>
      <c r="AX360" s="47">
        <f t="shared" si="298"/>
        <v>0</v>
      </c>
      <c r="AY360" s="47">
        <f t="shared" si="299"/>
        <v>0</v>
      </c>
      <c r="AZ360" s="47">
        <f t="shared" si="300"/>
        <v>1.3647414549535517E-4</v>
      </c>
      <c r="BA360" s="47">
        <f t="shared" si="265"/>
        <v>1.233335091351449E-2</v>
      </c>
      <c r="BB360" s="23">
        <f>IF(V360&gt;0,J360*DATA!$C$4,0)</f>
        <v>0</v>
      </c>
      <c r="BC360" s="23">
        <f>IF(X360&gt;0,N360*_xlfn.XLOOKUP(Burgas!O360,DATA!$B$5:$B$6,DATA!$C$5:$C$6,"error",0,1),0)</f>
        <v>2948.4</v>
      </c>
      <c r="BD360" s="23" t="str">
        <f>IF(Z360&gt;0,(L360-M360)*DATA!$C$7,"0,00 ")</f>
        <v xml:space="preserve">0,00 </v>
      </c>
      <c r="BE360" s="23">
        <f>IF(G360="basement",D360*DATA!$C$8,IF(G360="ground",0,"error"))</f>
        <v>0</v>
      </c>
      <c r="BF360" s="23">
        <f t="shared" si="266"/>
        <v>2948.4</v>
      </c>
      <c r="BG360" s="23">
        <v>0.25</v>
      </c>
      <c r="BH360" s="23">
        <v>1.1000000000000001</v>
      </c>
      <c r="BI360" s="23">
        <f t="shared" si="267"/>
        <v>0.56999999999999995</v>
      </c>
      <c r="BJ360" s="23">
        <v>0.22</v>
      </c>
      <c r="BK360" s="23">
        <f t="shared" si="268"/>
        <v>0.25</v>
      </c>
      <c r="BL360" s="23">
        <f t="shared" si="269"/>
        <v>0.12054794520547943</v>
      </c>
      <c r="BM360" s="5">
        <v>1.1000000000000001</v>
      </c>
      <c r="BN360" s="5">
        <f t="shared" si="270"/>
        <v>0.56999999999999995</v>
      </c>
      <c r="BO360" s="50"/>
      <c r="BP360" s="48">
        <f t="shared" si="271"/>
        <v>1301.625</v>
      </c>
      <c r="BQ360" s="51">
        <f t="shared" si="272"/>
        <v>7</v>
      </c>
      <c r="BR360" s="47">
        <f t="shared" si="273"/>
        <v>416.52</v>
      </c>
      <c r="BS360" s="46">
        <f t="shared" si="274"/>
        <v>22.25</v>
      </c>
      <c r="BT360" s="46">
        <f t="shared" si="275"/>
        <v>1041.3</v>
      </c>
      <c r="BU360" s="46">
        <f t="shared" si="284"/>
        <v>14.652043874999999</v>
      </c>
      <c r="BV360" s="46">
        <f t="shared" si="285"/>
        <v>14.652043874999999</v>
      </c>
      <c r="BW360" s="46">
        <f t="shared" si="286"/>
        <v>14.491686760273973</v>
      </c>
      <c r="BX360" s="46">
        <f t="shared" si="287"/>
        <v>14.652043874999999</v>
      </c>
      <c r="BY360" s="46">
        <f t="shared" si="288"/>
        <v>14.652043874999999</v>
      </c>
      <c r="BZ360" s="46">
        <f t="shared" si="276"/>
        <v>16885.015361549998</v>
      </c>
      <c r="CA360" s="46">
        <f t="shared" si="277"/>
        <v>16885.015361549998</v>
      </c>
      <c r="CB360" s="46">
        <f t="shared" si="278"/>
        <v>16700.21982253973</v>
      </c>
      <c r="CC360" s="46">
        <f t="shared" si="279"/>
        <v>16885.015361549998</v>
      </c>
      <c r="CD360" s="46">
        <f t="shared" si="280"/>
        <v>16885.015361549998</v>
      </c>
    </row>
    <row r="361" spans="1:82" ht="15" customHeight="1" x14ac:dyDescent="0.35">
      <c r="A361" s="39">
        <v>358</v>
      </c>
      <c r="B361" s="40" t="s">
        <v>125</v>
      </c>
      <c r="C361" s="40" t="s">
        <v>483</v>
      </c>
      <c r="D361" s="41">
        <v>232.9</v>
      </c>
      <c r="E361" s="41">
        <f t="shared" si="247"/>
        <v>1117.92</v>
      </c>
      <c r="F361" s="41">
        <v>61.4</v>
      </c>
      <c r="G361" s="42" t="s">
        <v>118</v>
      </c>
      <c r="H361" s="43">
        <v>6</v>
      </c>
      <c r="I361" s="44">
        <v>20.5</v>
      </c>
      <c r="J361" s="41">
        <f t="shared" si="248"/>
        <v>1006.96</v>
      </c>
      <c r="K361" s="42" t="s">
        <v>121</v>
      </c>
      <c r="L361" s="44">
        <v>251.74</v>
      </c>
      <c r="M361" s="44">
        <v>251.74</v>
      </c>
      <c r="N361" s="41">
        <v>244.54500000000002</v>
      </c>
      <c r="O361" s="45" t="s">
        <v>69</v>
      </c>
      <c r="P361" s="45" t="s">
        <v>121</v>
      </c>
      <c r="Q361" s="45" t="s">
        <v>122</v>
      </c>
      <c r="R361" s="45" t="s">
        <v>864</v>
      </c>
      <c r="S361" s="46">
        <f t="shared" si="249"/>
        <v>46540.178664770006</v>
      </c>
      <c r="T361" s="46">
        <f t="shared" si="250"/>
        <v>41.631045749937385</v>
      </c>
      <c r="U361" s="47">
        <f t="shared" si="251"/>
        <v>46540.178664770006</v>
      </c>
      <c r="V361" s="47">
        <f t="shared" si="252"/>
        <v>0</v>
      </c>
      <c r="W361" s="47">
        <f t="shared" si="253"/>
        <v>45804.471296641925</v>
      </c>
      <c r="X361" s="47">
        <f t="shared" si="254"/>
        <v>735.70736812808173</v>
      </c>
      <c r="Y361" s="48">
        <f t="shared" si="255"/>
        <v>46540.178664770006</v>
      </c>
      <c r="Z361" s="47">
        <f t="shared" si="256"/>
        <v>0</v>
      </c>
      <c r="AA361" s="48">
        <f t="shared" si="257"/>
        <v>46540.178664770006</v>
      </c>
      <c r="AB361" s="47">
        <f t="shared" si="258"/>
        <v>0</v>
      </c>
      <c r="AC361" s="47">
        <f t="shared" si="259"/>
        <v>735.70736812808173</v>
      </c>
      <c r="AD361" s="47">
        <f t="shared" si="260"/>
        <v>45804.471296641925</v>
      </c>
      <c r="AE361" s="47">
        <f t="shared" si="283"/>
        <v>40.972941978533278</v>
      </c>
      <c r="AF361" s="49">
        <f t="shared" si="261"/>
        <v>1.5808004808649301E-2</v>
      </c>
      <c r="AG361" s="47">
        <f>IF(ISBLANK($D361),"",S361*_xlfn.XLOOKUP(Q361,DATA!$B$24:$B$25,DATA!$C$24:$C$25,"error",0,1)/1000)</f>
        <v>6.2348263669577539</v>
      </c>
      <c r="AH361" s="47">
        <f>IF(ISBLANK($D361),"",V361*_xlfn.XLOOKUP(Q361,DATA!$B$24:$B$25,DATA!$C$24:$C$25,"error",0,1)/1000)</f>
        <v>0</v>
      </c>
      <c r="AI361" s="47">
        <f>IF(ISBLANK($D361),"",X361*_xlfn.XLOOKUP(Q361,DATA!$B$24:$B$25,DATA!$C$24:$C$25,"error",0,1)/1000)</f>
        <v>9.8560165189961593E-2</v>
      </c>
      <c r="AJ361" s="47">
        <f>IF(ISBLANK($D361),"",Z361*_xlfn.XLOOKUP(Q361,DATA!$B$24:$B$25,DATA!$C$24:$C$25,"error",0,1)/1000)</f>
        <v>0</v>
      </c>
      <c r="AK361" s="47">
        <f>IF(ISBLANK($D361),"",AB361*_xlfn.XLOOKUP(Q361,DATA!$B$24:$B$25,DATA!$C$24:$C$25,"error",0,1)/1000)</f>
        <v>0</v>
      </c>
      <c r="AL361" s="47">
        <f t="shared" si="262"/>
        <v>9.8560165189961593E-2</v>
      </c>
      <c r="AM361" s="47">
        <f t="shared" si="263"/>
        <v>6.1362662017677927</v>
      </c>
      <c r="AN361" s="47">
        <f t="shared" si="289"/>
        <v>0.63196982257992318</v>
      </c>
      <c r="AO361" s="47">
        <f t="shared" si="290"/>
        <v>0</v>
      </c>
      <c r="AP361" s="47">
        <f t="shared" si="291"/>
        <v>9.9901819942646679E-3</v>
      </c>
      <c r="AQ361" s="47">
        <f t="shared" si="292"/>
        <v>0</v>
      </c>
      <c r="AR361" s="47">
        <f t="shared" si="293"/>
        <v>0</v>
      </c>
      <c r="AS361" s="47">
        <f t="shared" si="294"/>
        <v>9.9901819942646679E-3</v>
      </c>
      <c r="AT361" s="47">
        <f t="shared" si="264"/>
        <v>0.62197964058565847</v>
      </c>
      <c r="AU361" s="47">
        <f t="shared" si="295"/>
        <v>3.4370586803627874E-2</v>
      </c>
      <c r="AV361" s="47">
        <f t="shared" si="296"/>
        <v>0</v>
      </c>
      <c r="AW361" s="47">
        <f t="shared" si="297"/>
        <v>5.4333040146784754E-4</v>
      </c>
      <c r="AX361" s="47">
        <f t="shared" si="298"/>
        <v>0</v>
      </c>
      <c r="AY361" s="47">
        <f t="shared" si="299"/>
        <v>0</v>
      </c>
      <c r="AZ361" s="47">
        <f t="shared" si="300"/>
        <v>5.4333040146784754E-4</v>
      </c>
      <c r="BA361" s="47">
        <f t="shared" si="265"/>
        <v>3.3827256402160027E-2</v>
      </c>
      <c r="BB361" s="23">
        <f>IF(V361&gt;0,J361*DATA!$C$4,0)</f>
        <v>0</v>
      </c>
      <c r="BC361" s="23">
        <f>IF(X361&gt;0,N361*_xlfn.XLOOKUP(Burgas!O361,DATA!$B$5:$B$6,DATA!$C$5:$C$6,"error",0,1),0)</f>
        <v>11738.16</v>
      </c>
      <c r="BD361" s="23" t="str">
        <f>IF(Z361&gt;0,(L361-M361)*DATA!$C$7,"0,00 ")</f>
        <v xml:space="preserve">0,00 </v>
      </c>
      <c r="BE361" s="23">
        <f>IF(G361="basement",D361*DATA!$C$8,IF(G361="ground",0,"error"))</f>
        <v>0</v>
      </c>
      <c r="BF361" s="23">
        <f t="shared" si="266"/>
        <v>11738.16</v>
      </c>
      <c r="BG361" s="23">
        <v>0.25</v>
      </c>
      <c r="BH361" s="23">
        <v>1.1000000000000001</v>
      </c>
      <c r="BI361" s="23">
        <f t="shared" si="267"/>
        <v>0.56999999999999995</v>
      </c>
      <c r="BJ361" s="23">
        <v>0.22</v>
      </c>
      <c r="BK361" s="23">
        <f t="shared" si="268"/>
        <v>0.25</v>
      </c>
      <c r="BL361" s="23">
        <f t="shared" si="269"/>
        <v>0.12054794520547943</v>
      </c>
      <c r="BM361" s="5">
        <v>1.1000000000000001</v>
      </c>
      <c r="BN361" s="5">
        <f t="shared" si="270"/>
        <v>0.56999999999999995</v>
      </c>
      <c r="BO361" s="50"/>
      <c r="BP361" s="48">
        <f t="shared" si="271"/>
        <v>4774.45</v>
      </c>
      <c r="BQ361" s="51">
        <f t="shared" si="272"/>
        <v>6</v>
      </c>
      <c r="BR361" s="47">
        <f t="shared" si="273"/>
        <v>1527.8240000000001</v>
      </c>
      <c r="BS361" s="46">
        <f t="shared" si="274"/>
        <v>20.5</v>
      </c>
      <c r="BT361" s="46">
        <f t="shared" si="275"/>
        <v>3819.56</v>
      </c>
      <c r="BU361" s="46">
        <f t="shared" si="284"/>
        <v>40.385437925000005</v>
      </c>
      <c r="BV361" s="46">
        <f t="shared" si="285"/>
        <v>40.385437925000005</v>
      </c>
      <c r="BW361" s="46">
        <f t="shared" si="286"/>
        <v>39.747024728082195</v>
      </c>
      <c r="BX361" s="46">
        <f t="shared" si="287"/>
        <v>40.385437925000005</v>
      </c>
      <c r="BY361" s="46">
        <f t="shared" si="288"/>
        <v>40.385437925000005</v>
      </c>
      <c r="BZ361" s="46">
        <f t="shared" si="276"/>
        <v>46540.178664770006</v>
      </c>
      <c r="CA361" s="46">
        <f t="shared" si="277"/>
        <v>46540.178664770006</v>
      </c>
      <c r="CB361" s="46">
        <f t="shared" si="278"/>
        <v>45804.471296641925</v>
      </c>
      <c r="CC361" s="46">
        <f t="shared" si="279"/>
        <v>46540.178664770006</v>
      </c>
      <c r="CD361" s="46">
        <f t="shared" si="280"/>
        <v>46540.178664770006</v>
      </c>
    </row>
    <row r="362" spans="1:82" ht="15" customHeight="1" x14ac:dyDescent="0.35">
      <c r="A362" s="39">
        <v>359</v>
      </c>
      <c r="B362" s="40" t="s">
        <v>125</v>
      </c>
      <c r="C362" s="40" t="s">
        <v>484</v>
      </c>
      <c r="D362" s="41">
        <v>224.1</v>
      </c>
      <c r="E362" s="41">
        <f t="shared" si="247"/>
        <v>1254.96</v>
      </c>
      <c r="F362" s="41">
        <v>87.6</v>
      </c>
      <c r="G362" s="42" t="s">
        <v>118</v>
      </c>
      <c r="H362" s="43">
        <v>7</v>
      </c>
      <c r="I362" s="44">
        <v>22.25</v>
      </c>
      <c r="J362" s="41">
        <f t="shared" si="248"/>
        <v>1607.73</v>
      </c>
      <c r="K362" s="42" t="s">
        <v>120</v>
      </c>
      <c r="L362" s="44">
        <v>341.37</v>
      </c>
      <c r="M362" s="44">
        <v>291.7</v>
      </c>
      <c r="N362" s="41">
        <v>235.30500000000001</v>
      </c>
      <c r="O362" s="45" t="s">
        <v>69</v>
      </c>
      <c r="P362" s="45" t="s">
        <v>120</v>
      </c>
      <c r="Q362" s="45" t="s">
        <v>122</v>
      </c>
      <c r="R362" s="45" t="s">
        <v>864</v>
      </c>
      <c r="S362" s="46">
        <f t="shared" si="249"/>
        <v>132532.29600775504</v>
      </c>
      <c r="T362" s="46">
        <f t="shared" si="250"/>
        <v>105.60678906718543</v>
      </c>
      <c r="U362" s="47">
        <f t="shared" si="251"/>
        <v>71073.08014589193</v>
      </c>
      <c r="V362" s="47">
        <f t="shared" si="252"/>
        <v>61459.215861863107</v>
      </c>
      <c r="W362" s="47">
        <f t="shared" si="253"/>
        <v>117650.36276489921</v>
      </c>
      <c r="X362" s="47">
        <f t="shared" si="254"/>
        <v>14881.933242855826</v>
      </c>
      <c r="Y362" s="48">
        <f t="shared" si="255"/>
        <v>129902.84692150501</v>
      </c>
      <c r="Z362" s="47">
        <f t="shared" si="256"/>
        <v>2629.4490862500243</v>
      </c>
      <c r="AA362" s="48">
        <f t="shared" si="257"/>
        <v>132532.29600775504</v>
      </c>
      <c r="AB362" s="47">
        <f t="shared" si="258"/>
        <v>0</v>
      </c>
      <c r="AC362" s="47">
        <f t="shared" si="259"/>
        <v>78970.598190968958</v>
      </c>
      <c r="AD362" s="47">
        <f t="shared" si="260"/>
        <v>53561.69781678608</v>
      </c>
      <c r="AE362" s="47">
        <f t="shared" si="283"/>
        <v>42.680003997566516</v>
      </c>
      <c r="AF362" s="49">
        <f t="shared" si="261"/>
        <v>0.59585927784989134</v>
      </c>
      <c r="AG362" s="47">
        <f>IF(ISBLANK($D362),"",S362*_xlfn.XLOOKUP(Q362,DATA!$B$24:$B$25,DATA!$C$24:$C$25,"error",0,1)/1000)</f>
        <v>17.754892166928997</v>
      </c>
      <c r="AH362" s="47">
        <f>IF(ISBLANK($D362),"",V362*_xlfn.XLOOKUP(Q362,DATA!$B$24:$B$25,DATA!$C$24:$C$25,"error",0,1)/1000)</f>
        <v>8.2334780514746431</v>
      </c>
      <c r="AI362" s="47">
        <f>IF(ISBLANK($D362),"",X362*_xlfn.XLOOKUP(Q362,DATA!$B$24:$B$25,DATA!$C$24:$C$25,"error",0,1)/1000)</f>
        <v>1.993680996418262</v>
      </c>
      <c r="AJ362" s="47">
        <f>IF(ISBLANK($D362),"",Z362*_xlfn.XLOOKUP(Q362,DATA!$B$24:$B$25,DATA!$C$24:$C$25,"error",0,1)/1000)</f>
        <v>0.35225817699609902</v>
      </c>
      <c r="AK362" s="47">
        <f>IF(ISBLANK($D362),"",AB362*_xlfn.XLOOKUP(Q362,DATA!$B$24:$B$25,DATA!$C$24:$C$25,"error",0,1)/1000)</f>
        <v>0</v>
      </c>
      <c r="AL362" s="47">
        <f t="shared" si="262"/>
        <v>10.579417224889003</v>
      </c>
      <c r="AM362" s="47">
        <f t="shared" si="263"/>
        <v>7.1754749420399939</v>
      </c>
      <c r="AN362" s="47">
        <f t="shared" si="289"/>
        <v>1.7996581447920559</v>
      </c>
      <c r="AO362" s="47">
        <f t="shared" si="290"/>
        <v>0.83455566477066878</v>
      </c>
      <c r="AP362" s="47">
        <f t="shared" si="291"/>
        <v>0.2020820070089934</v>
      </c>
      <c r="AQ362" s="47">
        <f t="shared" si="292"/>
        <v>3.5705330752807518E-2</v>
      </c>
      <c r="AR362" s="47">
        <f t="shared" si="293"/>
        <v>0</v>
      </c>
      <c r="AS362" s="47">
        <f t="shared" si="294"/>
        <v>1.0723430025324696</v>
      </c>
      <c r="AT362" s="47">
        <f t="shared" si="264"/>
        <v>0.72731514225958627</v>
      </c>
      <c r="AU362" s="47">
        <f t="shared" si="295"/>
        <v>9.7876993920241531E-2</v>
      </c>
      <c r="AV362" s="47">
        <f t="shared" si="296"/>
        <v>4.5388508902783946E-2</v>
      </c>
      <c r="AW362" s="47">
        <f t="shared" si="297"/>
        <v>1.0990520298895358E-2</v>
      </c>
      <c r="AX362" s="47">
        <f t="shared" si="298"/>
        <v>1.9418857137540187E-3</v>
      </c>
      <c r="AY362" s="47">
        <f t="shared" si="299"/>
        <v>0</v>
      </c>
      <c r="AZ362" s="47">
        <f t="shared" si="300"/>
        <v>5.8320914915433328E-2</v>
      </c>
      <c r="BA362" s="47">
        <f t="shared" si="265"/>
        <v>3.9556079004808203E-2</v>
      </c>
      <c r="BB362" s="23">
        <f>IF(V362&gt;0,J362*DATA!$C$4,0)</f>
        <v>104502.45</v>
      </c>
      <c r="BC362" s="23">
        <f>IF(X362&gt;0,N362*_xlfn.XLOOKUP(Burgas!O362,DATA!$B$5:$B$6,DATA!$C$5:$C$6,"error",0,1),0)</f>
        <v>11294.64</v>
      </c>
      <c r="BD362" s="23">
        <f>IF(Z362&gt;0,(L362-M362)*DATA!$C$7,"0,00 ")</f>
        <v>7450.5000000000027</v>
      </c>
      <c r="BE362" s="23">
        <f>IF(G362="basement",D362*DATA!$C$8,IF(G362="ground",0,"error"))</f>
        <v>0</v>
      </c>
      <c r="BF362" s="23">
        <f t="shared" si="266"/>
        <v>123247.59</v>
      </c>
      <c r="BG362" s="23">
        <v>1.48</v>
      </c>
      <c r="BH362" s="23">
        <v>1.3546284090576211</v>
      </c>
      <c r="BI362" s="23">
        <f t="shared" si="267"/>
        <v>0.56999999999999995</v>
      </c>
      <c r="BJ362" s="23">
        <v>2.33</v>
      </c>
      <c r="BK362" s="23">
        <f t="shared" si="268"/>
        <v>0.21630769230769231</v>
      </c>
      <c r="BL362" s="23">
        <f t="shared" si="269"/>
        <v>0.23928112965340181</v>
      </c>
      <c r="BM362" s="5">
        <v>1.1000000000000001</v>
      </c>
      <c r="BN362" s="5">
        <f t="shared" si="270"/>
        <v>0.56999999999999995</v>
      </c>
      <c r="BO362" s="50"/>
      <c r="BP362" s="48">
        <f t="shared" si="271"/>
        <v>4986.2249999999995</v>
      </c>
      <c r="BQ362" s="51">
        <f t="shared" si="272"/>
        <v>7</v>
      </c>
      <c r="BR362" s="47">
        <f t="shared" si="273"/>
        <v>1595.5919999999999</v>
      </c>
      <c r="BS362" s="46">
        <f t="shared" si="274"/>
        <v>22.25</v>
      </c>
      <c r="BT362" s="46">
        <f t="shared" si="275"/>
        <v>3988.9799999999996</v>
      </c>
      <c r="BU362" s="46">
        <f t="shared" si="284"/>
        <v>115.00546338750001</v>
      </c>
      <c r="BV362" s="46">
        <f t="shared" si="285"/>
        <v>61.673967499038469</v>
      </c>
      <c r="BW362" s="46">
        <f t="shared" si="286"/>
        <v>102.09160253809372</v>
      </c>
      <c r="BX362" s="46">
        <f t="shared" si="287"/>
        <v>112.7237477625</v>
      </c>
      <c r="BY362" s="46">
        <f t="shared" si="288"/>
        <v>115.00546338750001</v>
      </c>
      <c r="BZ362" s="46">
        <f t="shared" si="276"/>
        <v>132532.29600775504</v>
      </c>
      <c r="CA362" s="46">
        <f t="shared" si="277"/>
        <v>71073.08014589193</v>
      </c>
      <c r="CB362" s="46">
        <f t="shared" si="278"/>
        <v>117650.36276489921</v>
      </c>
      <c r="CC362" s="46">
        <f t="shared" si="279"/>
        <v>129902.84692150501</v>
      </c>
      <c r="CD362" s="46">
        <f t="shared" si="280"/>
        <v>132532.29600775504</v>
      </c>
    </row>
    <row r="363" spans="1:82" ht="15" customHeight="1" x14ac:dyDescent="0.35">
      <c r="A363" s="39">
        <v>360</v>
      </c>
      <c r="B363" s="40" t="s">
        <v>125</v>
      </c>
      <c r="C363" s="40" t="s">
        <v>485</v>
      </c>
      <c r="D363" s="41">
        <v>206.2</v>
      </c>
      <c r="E363" s="41">
        <f t="shared" ref="E363:E426" si="301">0.8*D363*H363</f>
        <v>989.76</v>
      </c>
      <c r="F363" s="41">
        <v>57.6</v>
      </c>
      <c r="G363" s="42" t="s">
        <v>118</v>
      </c>
      <c r="H363" s="43">
        <v>6</v>
      </c>
      <c r="I363" s="44">
        <v>20.5</v>
      </c>
      <c r="J363" s="41">
        <f t="shared" ref="J363:J426" si="302">F363*I363-L363</f>
        <v>917.63999999999987</v>
      </c>
      <c r="K363" s="42" t="s">
        <v>120</v>
      </c>
      <c r="L363" s="44">
        <v>263.16000000000003</v>
      </c>
      <c r="M363" s="44">
        <v>171.1</v>
      </c>
      <c r="N363" s="41">
        <v>216.51</v>
      </c>
      <c r="O363" s="45" t="s">
        <v>69</v>
      </c>
      <c r="P363" s="45" t="s">
        <v>120</v>
      </c>
      <c r="Q363" s="45" t="s">
        <v>122</v>
      </c>
      <c r="R363" s="45" t="s">
        <v>864</v>
      </c>
      <c r="S363" s="46">
        <f t="shared" ref="S363:S426" si="303">BZ363</f>
        <v>95579.290835210006</v>
      </c>
      <c r="T363" s="46">
        <f t="shared" ref="T363:T426" si="304">S363/E363</f>
        <v>96.568148677669342</v>
      </c>
      <c r="U363" s="47">
        <f t="shared" ref="U363:U426" si="305">CA363</f>
        <v>60500.369098674622</v>
      </c>
      <c r="V363" s="47">
        <f t="shared" ref="V363:V426" si="306">IF(ISBLANK(D363)," ",S363-U363)</f>
        <v>35078.921736535383</v>
      </c>
      <c r="W363" s="47">
        <f t="shared" ref="W363:W426" si="307">CB363</f>
        <v>81886.052840221746</v>
      </c>
      <c r="X363" s="47">
        <f t="shared" ref="X363:X426" si="308">IF(ISBLANK(D363)," ",S363-W363)</f>
        <v>13693.23799498826</v>
      </c>
      <c r="Y363" s="48">
        <f t="shared" ref="Y363:Y426" si="309">CC363</f>
        <v>90705.784032709998</v>
      </c>
      <c r="Z363" s="47">
        <f t="shared" ref="Z363:Z426" si="310">IF(ISBLANK(D363)," ",S363-Y363)</f>
        <v>4873.5068025000073</v>
      </c>
      <c r="AA363" s="48">
        <f t="shared" ref="AA363:AA426" si="311">CD363</f>
        <v>95579.290835210006</v>
      </c>
      <c r="AB363" s="47">
        <f t="shared" ref="AB363:AB426" si="312">IF(ISBLANK(D363)," ",S363-AA363)</f>
        <v>0</v>
      </c>
      <c r="AC363" s="47">
        <f t="shared" ref="AC363:AC426" si="313">V363+X363+Z363+AB363</f>
        <v>53645.66653402365</v>
      </c>
      <c r="AD363" s="47">
        <f t="shared" ref="AD363:AD426" si="314">IF(ISBLANK(D363)," ",S363-AC363)</f>
        <v>41933.624301186355</v>
      </c>
      <c r="AE363" s="47">
        <f t="shared" si="283"/>
        <v>42.367467164955499</v>
      </c>
      <c r="AF363" s="49">
        <f t="shared" ref="AF363:AF426" si="315">1-AD363/S363</f>
        <v>0.56126872322703369</v>
      </c>
      <c r="AG363" s="47">
        <f>IF(ISBLANK($D363),"",S363*_xlfn.XLOOKUP(Q363,DATA!$B$24:$B$25,DATA!$C$24:$C$25,"error",0,1)/1000)</f>
        <v>12.804426191117971</v>
      </c>
      <c r="AH363" s="47">
        <f>IF(ISBLANK($D363),"",V363*_xlfn.XLOOKUP(Q363,DATA!$B$24:$B$25,DATA!$C$24:$C$25,"error",0,1)/1000)</f>
        <v>4.699401515898308</v>
      </c>
      <c r="AI363" s="47">
        <f>IF(ISBLANK($D363),"",X363*_xlfn.XLOOKUP(Q363,DATA!$B$24:$B$25,DATA!$C$24:$C$25,"error",0,1)/1000)</f>
        <v>1.8344356156244772</v>
      </c>
      <c r="AJ363" s="47">
        <f>IF(ISBLANK($D363),"",Z363*_xlfn.XLOOKUP(Q363,DATA!$B$24:$B$25,DATA!$C$24:$C$25,"error",0,1)/1000)</f>
        <v>0.65288680842078961</v>
      </c>
      <c r="AK363" s="47">
        <f>IF(ISBLANK($D363),"",AB363*_xlfn.XLOOKUP(Q363,DATA!$B$24:$B$25,DATA!$C$24:$C$25,"error",0,1)/1000)</f>
        <v>0</v>
      </c>
      <c r="AL363" s="47">
        <f t="shared" ref="AL363:AL426" si="316">SUM(AH363:AK363)</f>
        <v>7.1867239399435752</v>
      </c>
      <c r="AM363" s="47">
        <f t="shared" ref="AM363:AM426" si="317">IF(ISBLANK($D363),"",AG363-AL363)</f>
        <v>5.6177022511743955</v>
      </c>
      <c r="AN363" s="47">
        <f t="shared" si="289"/>
        <v>1.297872702778569</v>
      </c>
      <c r="AO363" s="47">
        <f t="shared" si="290"/>
        <v>0.47633723337883604</v>
      </c>
      <c r="AP363" s="47">
        <f t="shared" si="291"/>
        <v>0.18594069542728428</v>
      </c>
      <c r="AQ363" s="47">
        <f t="shared" si="292"/>
        <v>6.6177425993626623E-2</v>
      </c>
      <c r="AR363" s="47">
        <f t="shared" si="293"/>
        <v>0</v>
      </c>
      <c r="AS363" s="47">
        <f t="shared" si="294"/>
        <v>0.72845535479974699</v>
      </c>
      <c r="AT363" s="47">
        <f t="shared" ref="AT363:AT426" si="318">IF(ISBLANK($D363),"",AN363-AS363)</f>
        <v>0.56941734797882204</v>
      </c>
      <c r="AU363" s="47">
        <f t="shared" si="295"/>
        <v>7.0586671700243117E-2</v>
      </c>
      <c r="AV363" s="47">
        <f t="shared" si="296"/>
        <v>2.5906284829884767E-2</v>
      </c>
      <c r="AW363" s="47">
        <f t="shared" si="297"/>
        <v>1.0112651876984475E-2</v>
      </c>
      <c r="AX363" s="47">
        <f t="shared" si="298"/>
        <v>3.5991543951720065E-3</v>
      </c>
      <c r="AY363" s="47">
        <f t="shared" si="299"/>
        <v>0</v>
      </c>
      <c r="AZ363" s="47">
        <f t="shared" si="300"/>
        <v>3.9618091102041258E-2</v>
      </c>
      <c r="BA363" s="47">
        <f t="shared" ref="BA363:BA426" si="319">IF(ISBLANK($D363),"",AU363-AZ363)</f>
        <v>3.0968580598201859E-2</v>
      </c>
      <c r="BB363" s="23">
        <f>IF(V363&gt;0,J363*DATA!$C$4,0)</f>
        <v>59646.599999999991</v>
      </c>
      <c r="BC363" s="23">
        <f>IF(X363&gt;0,N363*_xlfn.XLOOKUP(Burgas!O363,DATA!$B$5:$B$6,DATA!$C$5:$C$6,"error",0,1),0)</f>
        <v>10392.48</v>
      </c>
      <c r="BD363" s="23">
        <f>IF(Z363&gt;0,(L363-M363)*DATA!$C$7,"0,00 ")</f>
        <v>13809.000000000005</v>
      </c>
      <c r="BE363" s="23">
        <f>IF(G363="basement",D363*DATA!$C$8,IF(G363="ground",0,"error"))</f>
        <v>0</v>
      </c>
      <c r="BF363" s="23">
        <f t="shared" ref="BF363:BF426" si="320">BB363+BC363+BD363+BE363</f>
        <v>83848.079999999987</v>
      </c>
      <c r="BG363" s="23">
        <v>1.48</v>
      </c>
      <c r="BH363" s="23">
        <v>1.7121941024471807</v>
      </c>
      <c r="BI363" s="23">
        <f t="shared" ref="BI363:BI426" si="321">IF(G363="ground",0.57,IF(G363="basement",0.85,"error"))</f>
        <v>0.56999999999999995</v>
      </c>
      <c r="BJ363" s="23">
        <v>2.33</v>
      </c>
      <c r="BK363" s="23">
        <f t="shared" ref="BK363:BK426" si="322">IF(K363="N",1/((1/BG363)+0.15/0.038),BG363)</f>
        <v>0.21630769230769231</v>
      </c>
      <c r="BL363" s="23">
        <f t="shared" ref="BL363:BL426" si="323">IF(O363="sloped",1/(1/BJ363+0.15/0.04),IF(O363="flat",1/(1/BJ363+0.15/0.034),"error"))</f>
        <v>0.23928112965340181</v>
      </c>
      <c r="BM363" s="5">
        <v>1.1000000000000001</v>
      </c>
      <c r="BN363" s="5">
        <f t="shared" ref="BN363:BN426" si="324">IF(BI363=0.85,1/(1/BI363+0.05/0.038),BI363)</f>
        <v>0.56999999999999995</v>
      </c>
      <c r="BO363" s="50"/>
      <c r="BP363" s="48">
        <f t="shared" ref="BP363:BP426" si="325">D363*BS363</f>
        <v>4227.0999999999995</v>
      </c>
      <c r="BQ363" s="51">
        <f t="shared" ref="BQ363:BQ426" si="326">H363</f>
        <v>6</v>
      </c>
      <c r="BR363" s="47">
        <f t="shared" ref="BR363:BR426" si="327">0.32*BP363</f>
        <v>1352.6719999999998</v>
      </c>
      <c r="BS363" s="46">
        <f t="shared" ref="BS363:BS426" si="328">I363</f>
        <v>20.5</v>
      </c>
      <c r="BT363" s="46">
        <f t="shared" ref="BT363:BT426" si="329">IF(BQ363&lt;=3,0.76*BP363,0.8*BP363)</f>
        <v>3381.68</v>
      </c>
      <c r="BU363" s="46">
        <f t="shared" si="284"/>
        <v>82.939336025000003</v>
      </c>
      <c r="BV363" s="46">
        <f t="shared" si="285"/>
        <v>52.49945253269231</v>
      </c>
      <c r="BW363" s="46">
        <f t="shared" si="286"/>
        <v>71.056970531258017</v>
      </c>
      <c r="BX363" s="46">
        <f t="shared" si="287"/>
        <v>78.710329774999991</v>
      </c>
      <c r="BY363" s="46">
        <f t="shared" si="288"/>
        <v>82.939336025000003</v>
      </c>
      <c r="BZ363" s="46">
        <f t="shared" ref="BZ363:BZ426" si="330">BU363*1152.4</f>
        <v>95579.290835210006</v>
      </c>
      <c r="CA363" s="46">
        <f t="shared" ref="CA363:CA426" si="331">BV363*1152.4</f>
        <v>60500.369098674622</v>
      </c>
      <c r="CB363" s="46">
        <f t="shared" ref="CB363:CB426" si="332">BW363*1152.4</f>
        <v>81886.052840221746</v>
      </c>
      <c r="CC363" s="46">
        <f t="shared" ref="CC363:CC426" si="333">BX363*1152.4</f>
        <v>90705.784032709998</v>
      </c>
      <c r="CD363" s="46">
        <f t="shared" ref="CD363:CD426" si="334">BY363*1152.4</f>
        <v>95579.290835210006</v>
      </c>
    </row>
    <row r="364" spans="1:82" ht="15" customHeight="1" x14ac:dyDescent="0.35">
      <c r="A364" s="39">
        <v>361</v>
      </c>
      <c r="B364" s="40" t="s">
        <v>125</v>
      </c>
      <c r="C364" s="40" t="s">
        <v>486</v>
      </c>
      <c r="D364" s="41">
        <v>233.2</v>
      </c>
      <c r="E364" s="41">
        <f t="shared" si="301"/>
        <v>1119.3600000000001</v>
      </c>
      <c r="F364" s="41">
        <v>63.4</v>
      </c>
      <c r="G364" s="42" t="s">
        <v>118</v>
      </c>
      <c r="H364" s="43">
        <v>6</v>
      </c>
      <c r="I364" s="44">
        <v>20.5</v>
      </c>
      <c r="J364" s="41">
        <f t="shared" si="302"/>
        <v>1039.76</v>
      </c>
      <c r="K364" s="42" t="s">
        <v>120</v>
      </c>
      <c r="L364" s="44">
        <v>259.94</v>
      </c>
      <c r="M364" s="44">
        <v>90.9</v>
      </c>
      <c r="N364" s="41">
        <v>244.85999999999999</v>
      </c>
      <c r="O364" s="45" t="s">
        <v>69</v>
      </c>
      <c r="P364" s="45" t="s">
        <v>120</v>
      </c>
      <c r="Q364" s="45" t="s">
        <v>122</v>
      </c>
      <c r="R364" s="45" t="s">
        <v>864</v>
      </c>
      <c r="S364" s="46">
        <f t="shared" si="303"/>
        <v>110365.71405986002</v>
      </c>
      <c r="T364" s="46">
        <f t="shared" si="304"/>
        <v>98.597157357650815</v>
      </c>
      <c r="U364" s="47">
        <f t="shared" si="305"/>
        <v>70618.471497656908</v>
      </c>
      <c r="V364" s="47">
        <f t="shared" si="306"/>
        <v>39747.242562203115</v>
      </c>
      <c r="W364" s="47">
        <f t="shared" si="307"/>
        <v>94879.472059708409</v>
      </c>
      <c r="X364" s="47">
        <f t="shared" si="308"/>
        <v>15486.242000151615</v>
      </c>
      <c r="Y364" s="48">
        <f t="shared" si="309"/>
        <v>101417.01114986002</v>
      </c>
      <c r="Z364" s="47">
        <f t="shared" si="310"/>
        <v>8948.7029100000073</v>
      </c>
      <c r="AA364" s="48">
        <f t="shared" si="311"/>
        <v>110365.71405986002</v>
      </c>
      <c r="AB364" s="47">
        <f t="shared" si="312"/>
        <v>0</v>
      </c>
      <c r="AC364" s="47">
        <f t="shared" si="313"/>
        <v>64182.187472354737</v>
      </c>
      <c r="AD364" s="47">
        <f t="shared" si="314"/>
        <v>46183.526587505286</v>
      </c>
      <c r="AE364" s="47">
        <f t="shared" si="283"/>
        <v>41.258868092039449</v>
      </c>
      <c r="AF364" s="49">
        <f t="shared" si="315"/>
        <v>0.58154099775536883</v>
      </c>
      <c r="AG364" s="47">
        <f>IF(ISBLANK($D364),"",S364*_xlfn.XLOOKUP(Q364,DATA!$B$24:$B$25,DATA!$C$24:$C$25,"error",0,1)/1000)</f>
        <v>14.785312041559088</v>
      </c>
      <c r="AH364" s="47">
        <f>IF(ISBLANK($D364),"",V364*_xlfn.XLOOKUP(Q364,DATA!$B$24:$B$25,DATA!$C$24:$C$25,"error",0,1)/1000)</f>
        <v>5.3248002704442152</v>
      </c>
      <c r="AI364" s="47">
        <f>IF(ISBLANK($D364),"",X364*_xlfn.XLOOKUP(Q364,DATA!$B$24:$B$25,DATA!$C$24:$C$25,"error",0,1)/1000)</f>
        <v>2.0746381453134251</v>
      </c>
      <c r="AJ364" s="47">
        <f>IF(ISBLANK($D364),"",Z364*_xlfn.XLOOKUP(Q364,DATA!$B$24:$B$25,DATA!$C$24:$C$25,"error",0,1)/1000)</f>
        <v>1.1988267010151012</v>
      </c>
      <c r="AK364" s="47">
        <f>IF(ISBLANK($D364),"",AB364*_xlfn.XLOOKUP(Q364,DATA!$B$24:$B$25,DATA!$C$24:$C$25,"error",0,1)/1000)</f>
        <v>0</v>
      </c>
      <c r="AL364" s="47">
        <f t="shared" si="316"/>
        <v>8.5982651167727404</v>
      </c>
      <c r="AM364" s="47">
        <f t="shared" si="317"/>
        <v>6.1870469247863475</v>
      </c>
      <c r="AN364" s="47">
        <f t="shared" si="289"/>
        <v>1.4986577777389147</v>
      </c>
      <c r="AO364" s="47">
        <f t="shared" si="290"/>
        <v>0.53972843574602136</v>
      </c>
      <c r="AP364" s="47">
        <f t="shared" si="291"/>
        <v>0.210287925187404</v>
      </c>
      <c r="AQ364" s="47">
        <f t="shared" si="292"/>
        <v>0.1215145784267069</v>
      </c>
      <c r="AR364" s="47">
        <f t="shared" si="293"/>
        <v>0</v>
      </c>
      <c r="AS364" s="47">
        <f t="shared" si="294"/>
        <v>0.87153093936013226</v>
      </c>
      <c r="AT364" s="47">
        <f t="shared" si="318"/>
        <v>0.62712683837878247</v>
      </c>
      <c r="AU364" s="47">
        <f t="shared" si="295"/>
        <v>8.1506656486264664E-2</v>
      </c>
      <c r="AV364" s="47">
        <f t="shared" si="296"/>
        <v>2.9353906449937902E-2</v>
      </c>
      <c r="AW364" s="47">
        <f t="shared" si="297"/>
        <v>1.1436810949140546E-2</v>
      </c>
      <c r="AX364" s="47">
        <f t="shared" si="298"/>
        <v>6.6087449376480076E-3</v>
      </c>
      <c r="AY364" s="47">
        <f t="shared" si="299"/>
        <v>0</v>
      </c>
      <c r="AZ364" s="47">
        <f t="shared" si="300"/>
        <v>4.7399462336726449E-2</v>
      </c>
      <c r="BA364" s="47">
        <f t="shared" si="319"/>
        <v>3.4107194149538216E-2</v>
      </c>
      <c r="BB364" s="23">
        <f>IF(V364&gt;0,J364*DATA!$C$4,0)</f>
        <v>67584.399999999994</v>
      </c>
      <c r="BC364" s="23">
        <f>IF(X364&gt;0,N364*_xlfn.XLOOKUP(Burgas!O364,DATA!$B$5:$B$6,DATA!$C$5:$C$6,"error",0,1),0)</f>
        <v>11753.279999999999</v>
      </c>
      <c r="BD364" s="23">
        <f>IF(Z364&gt;0,(L364-M364)*DATA!$C$7,"0,00 ")</f>
        <v>25356</v>
      </c>
      <c r="BE364" s="23">
        <f>IF(G364="basement",D364*DATA!$C$8,IF(G364="ground",0,"error"))</f>
        <v>0</v>
      </c>
      <c r="BF364" s="23">
        <f t="shared" si="320"/>
        <v>104693.68</v>
      </c>
      <c r="BG364" s="23">
        <v>1.48</v>
      </c>
      <c r="BH364" s="23">
        <v>2.2380318535046548</v>
      </c>
      <c r="BI364" s="23">
        <f t="shared" si="321"/>
        <v>0.56999999999999995</v>
      </c>
      <c r="BJ364" s="23">
        <v>2.33</v>
      </c>
      <c r="BK364" s="23">
        <f t="shared" si="322"/>
        <v>0.21630769230769231</v>
      </c>
      <c r="BL364" s="23">
        <f t="shared" si="323"/>
        <v>0.23928112965340181</v>
      </c>
      <c r="BM364" s="5">
        <v>1.1000000000000001</v>
      </c>
      <c r="BN364" s="5">
        <f t="shared" si="324"/>
        <v>0.56999999999999995</v>
      </c>
      <c r="BO364" s="50"/>
      <c r="BP364" s="48">
        <f t="shared" si="325"/>
        <v>4780.5999999999995</v>
      </c>
      <c r="BQ364" s="51">
        <f t="shared" si="326"/>
        <v>6</v>
      </c>
      <c r="BR364" s="47">
        <f t="shared" si="327"/>
        <v>1529.7919999999999</v>
      </c>
      <c r="BS364" s="46">
        <f t="shared" si="328"/>
        <v>20.5</v>
      </c>
      <c r="BT364" s="46">
        <f t="shared" si="329"/>
        <v>3824.4799999999996</v>
      </c>
      <c r="BU364" s="46">
        <f t="shared" si="284"/>
        <v>95.77031765000001</v>
      </c>
      <c r="BV364" s="46">
        <f t="shared" si="285"/>
        <v>61.279478911538448</v>
      </c>
      <c r="BW364" s="46">
        <f t="shared" si="286"/>
        <v>82.332065306931966</v>
      </c>
      <c r="BX364" s="46">
        <f t="shared" si="287"/>
        <v>88.005042650000007</v>
      </c>
      <c r="BY364" s="46">
        <f t="shared" si="288"/>
        <v>95.77031765000001</v>
      </c>
      <c r="BZ364" s="46">
        <f t="shared" si="330"/>
        <v>110365.71405986002</v>
      </c>
      <c r="CA364" s="46">
        <f t="shared" si="331"/>
        <v>70618.471497656908</v>
      </c>
      <c r="CB364" s="46">
        <f t="shared" si="332"/>
        <v>94879.472059708409</v>
      </c>
      <c r="CC364" s="46">
        <f t="shared" si="333"/>
        <v>101417.01114986002</v>
      </c>
      <c r="CD364" s="46">
        <f t="shared" si="334"/>
        <v>110365.71405986002</v>
      </c>
    </row>
    <row r="365" spans="1:82" ht="15" customHeight="1" x14ac:dyDescent="0.35">
      <c r="A365" s="39">
        <v>362</v>
      </c>
      <c r="B365" s="40" t="s">
        <v>125</v>
      </c>
      <c r="C365" s="40" t="s">
        <v>487</v>
      </c>
      <c r="D365" s="41">
        <v>91.2</v>
      </c>
      <c r="E365" s="41">
        <f t="shared" si="301"/>
        <v>437.76000000000005</v>
      </c>
      <c r="F365" s="41">
        <v>38.200000000000003</v>
      </c>
      <c r="G365" s="42" t="s">
        <v>118</v>
      </c>
      <c r="H365" s="43">
        <v>6</v>
      </c>
      <c r="I365" s="44">
        <v>20.5</v>
      </c>
      <c r="J365" s="41">
        <f t="shared" si="302"/>
        <v>626.48</v>
      </c>
      <c r="K365" s="42" t="s">
        <v>121</v>
      </c>
      <c r="L365" s="44">
        <v>156.62</v>
      </c>
      <c r="M365" s="44">
        <v>156.62</v>
      </c>
      <c r="N365" s="41">
        <v>95.76</v>
      </c>
      <c r="O365" s="45" t="s">
        <v>69</v>
      </c>
      <c r="P365" s="45" t="s">
        <v>121</v>
      </c>
      <c r="Q365" s="45" t="s">
        <v>122</v>
      </c>
      <c r="R365" s="45" t="s">
        <v>864</v>
      </c>
      <c r="S365" s="46">
        <f t="shared" si="303"/>
        <v>21911.620549560008</v>
      </c>
      <c r="T365" s="46">
        <f t="shared" si="304"/>
        <v>50.053957761239047</v>
      </c>
      <c r="U365" s="47">
        <f t="shared" si="305"/>
        <v>21911.620549560008</v>
      </c>
      <c r="V365" s="47">
        <f t="shared" si="306"/>
        <v>0</v>
      </c>
      <c r="W365" s="47">
        <f t="shared" si="307"/>
        <v>21623.529042590148</v>
      </c>
      <c r="X365" s="47">
        <f t="shared" si="308"/>
        <v>288.09150696986035</v>
      </c>
      <c r="Y365" s="48">
        <f t="shared" si="309"/>
        <v>21911.620549560008</v>
      </c>
      <c r="Z365" s="47">
        <f t="shared" si="310"/>
        <v>0</v>
      </c>
      <c r="AA365" s="48">
        <f t="shared" si="311"/>
        <v>21911.620549560008</v>
      </c>
      <c r="AB365" s="47">
        <f t="shared" si="312"/>
        <v>0</v>
      </c>
      <c r="AC365" s="47">
        <f t="shared" si="313"/>
        <v>288.09150696986035</v>
      </c>
      <c r="AD365" s="47">
        <f t="shared" si="314"/>
        <v>21623.529042590148</v>
      </c>
      <c r="AE365" s="47">
        <f t="shared" si="283"/>
        <v>49.395853989834947</v>
      </c>
      <c r="AF365" s="49">
        <f t="shared" si="315"/>
        <v>1.3147886817328369E-2</v>
      </c>
      <c r="AG365" s="47">
        <f>IF(ISBLANK($D365),"",S365*_xlfn.XLOOKUP(Q365,DATA!$B$24:$B$25,DATA!$C$24:$C$25,"error",0,1)/1000)</f>
        <v>2.9354238308626228</v>
      </c>
      <c r="AH365" s="47">
        <f>IF(ISBLANK($D365),"",V365*_xlfn.XLOOKUP(Q365,DATA!$B$24:$B$25,DATA!$C$24:$C$25,"error",0,1)/1000)</f>
        <v>0</v>
      </c>
      <c r="AI365" s="47">
        <f>IF(ISBLANK($D365),"",X365*_xlfn.XLOOKUP(Q365,DATA!$B$24:$B$25,DATA!$C$24:$C$25,"error",0,1)/1000)</f>
        <v>3.859462028907007E-2</v>
      </c>
      <c r="AJ365" s="47">
        <f>IF(ISBLANK($D365),"",Z365*_xlfn.XLOOKUP(Q365,DATA!$B$24:$B$25,DATA!$C$24:$C$25,"error",0,1)/1000)</f>
        <v>0</v>
      </c>
      <c r="AK365" s="47">
        <f>IF(ISBLANK($D365),"",AB365*_xlfn.XLOOKUP(Q365,DATA!$B$24:$B$25,DATA!$C$24:$C$25,"error",0,1)/1000)</f>
        <v>0</v>
      </c>
      <c r="AL365" s="47">
        <f t="shared" si="316"/>
        <v>3.859462028907007E-2</v>
      </c>
      <c r="AM365" s="47">
        <f t="shared" si="317"/>
        <v>2.8968292105735527</v>
      </c>
      <c r="AN365" s="47">
        <f t="shared" si="289"/>
        <v>0.29753824219042607</v>
      </c>
      <c r="AO365" s="47">
        <f t="shared" si="290"/>
        <v>0</v>
      </c>
      <c r="AP365" s="47">
        <f t="shared" si="291"/>
        <v>3.911999132146543E-3</v>
      </c>
      <c r="AQ365" s="47">
        <f t="shared" si="292"/>
        <v>0</v>
      </c>
      <c r="AR365" s="47">
        <f t="shared" si="293"/>
        <v>0</v>
      </c>
      <c r="AS365" s="47">
        <f t="shared" si="294"/>
        <v>3.911999132146543E-3</v>
      </c>
      <c r="AT365" s="47">
        <f t="shared" si="318"/>
        <v>0.29362624305827956</v>
      </c>
      <c r="AU365" s="47">
        <f t="shared" si="295"/>
        <v>1.6182044799000782E-2</v>
      </c>
      <c r="AV365" s="47">
        <f t="shared" si="296"/>
        <v>0</v>
      </c>
      <c r="AW365" s="47">
        <f t="shared" si="297"/>
        <v>2.1275969349019867E-4</v>
      </c>
      <c r="AX365" s="47">
        <f t="shared" si="298"/>
        <v>0</v>
      </c>
      <c r="AY365" s="47">
        <f t="shared" si="299"/>
        <v>0</v>
      </c>
      <c r="AZ365" s="47">
        <f t="shared" si="300"/>
        <v>2.1275969349019867E-4</v>
      </c>
      <c r="BA365" s="47">
        <f t="shared" si="319"/>
        <v>1.5969285105510583E-2</v>
      </c>
      <c r="BB365" s="23">
        <f>IF(V365&gt;0,J365*DATA!$C$4,0)</f>
        <v>0</v>
      </c>
      <c r="BC365" s="23">
        <f>IF(X365&gt;0,N365*_xlfn.XLOOKUP(Burgas!O365,DATA!$B$5:$B$6,DATA!$C$5:$C$6,"error",0,1),0)</f>
        <v>4596.4800000000005</v>
      </c>
      <c r="BD365" s="23" t="str">
        <f>IF(Z365&gt;0,(L365-M365)*DATA!$C$7,"0,00 ")</f>
        <v xml:space="preserve">0,00 </v>
      </c>
      <c r="BE365" s="23">
        <f>IF(G365="basement",D365*DATA!$C$8,IF(G365="ground",0,"error"))</f>
        <v>0</v>
      </c>
      <c r="BF365" s="23">
        <f t="shared" si="320"/>
        <v>4596.4800000000005</v>
      </c>
      <c r="BG365" s="23">
        <v>0.25</v>
      </c>
      <c r="BH365" s="23">
        <v>1.1000000000000001</v>
      </c>
      <c r="BI365" s="23">
        <f t="shared" si="321"/>
        <v>0.56999999999999995</v>
      </c>
      <c r="BJ365" s="23">
        <v>0.22</v>
      </c>
      <c r="BK365" s="23">
        <f t="shared" si="322"/>
        <v>0.25</v>
      </c>
      <c r="BL365" s="23">
        <f t="shared" si="323"/>
        <v>0.12054794520547943</v>
      </c>
      <c r="BM365" s="5">
        <v>1.1000000000000001</v>
      </c>
      <c r="BN365" s="5">
        <f t="shared" si="324"/>
        <v>0.56999999999999995</v>
      </c>
      <c r="BO365" s="50"/>
      <c r="BP365" s="48">
        <f t="shared" si="325"/>
        <v>1869.6000000000001</v>
      </c>
      <c r="BQ365" s="51">
        <f t="shared" si="326"/>
        <v>6</v>
      </c>
      <c r="BR365" s="47">
        <f t="shared" si="327"/>
        <v>598.27200000000005</v>
      </c>
      <c r="BS365" s="46">
        <f t="shared" si="328"/>
        <v>20.5</v>
      </c>
      <c r="BT365" s="46">
        <f t="shared" si="329"/>
        <v>1495.6800000000003</v>
      </c>
      <c r="BU365" s="46">
        <f t="shared" si="284"/>
        <v>19.013901900000004</v>
      </c>
      <c r="BV365" s="46">
        <f t="shared" si="285"/>
        <v>19.013901900000004</v>
      </c>
      <c r="BW365" s="46">
        <f t="shared" si="286"/>
        <v>18.763909269863021</v>
      </c>
      <c r="BX365" s="46">
        <f t="shared" si="287"/>
        <v>19.013901900000004</v>
      </c>
      <c r="BY365" s="46">
        <f t="shared" si="288"/>
        <v>19.013901900000004</v>
      </c>
      <c r="BZ365" s="46">
        <f t="shared" si="330"/>
        <v>21911.620549560008</v>
      </c>
      <c r="CA365" s="46">
        <f t="shared" si="331"/>
        <v>21911.620549560008</v>
      </c>
      <c r="CB365" s="46">
        <f t="shared" si="332"/>
        <v>21623.529042590148</v>
      </c>
      <c r="CC365" s="46">
        <f t="shared" si="333"/>
        <v>21911.620549560008</v>
      </c>
      <c r="CD365" s="46">
        <f t="shared" si="334"/>
        <v>21911.620549560008</v>
      </c>
    </row>
    <row r="366" spans="1:82" ht="15" customHeight="1" x14ac:dyDescent="0.35">
      <c r="A366" s="39">
        <v>363</v>
      </c>
      <c r="B366" s="40" t="s">
        <v>125</v>
      </c>
      <c r="C366" s="40" t="s">
        <v>488</v>
      </c>
      <c r="D366" s="41">
        <v>128.69999999999999</v>
      </c>
      <c r="E366" s="41">
        <f t="shared" si="301"/>
        <v>720.71999999999991</v>
      </c>
      <c r="F366" s="41">
        <v>48.6</v>
      </c>
      <c r="G366" s="42" t="s">
        <v>118</v>
      </c>
      <c r="H366" s="43">
        <v>7</v>
      </c>
      <c r="I366" s="44">
        <v>22.25</v>
      </c>
      <c r="J366" s="41">
        <f t="shared" si="302"/>
        <v>865.08000000000015</v>
      </c>
      <c r="K366" s="42" t="s">
        <v>120</v>
      </c>
      <c r="L366" s="44">
        <v>216.27</v>
      </c>
      <c r="M366" s="44">
        <v>140.6</v>
      </c>
      <c r="N366" s="41">
        <v>135.13499999999999</v>
      </c>
      <c r="O366" s="45" t="s">
        <v>69</v>
      </c>
      <c r="P366" s="45" t="s">
        <v>120</v>
      </c>
      <c r="Q366" s="45" t="s">
        <v>122</v>
      </c>
      <c r="R366" s="45" t="s">
        <v>864</v>
      </c>
      <c r="S366" s="46">
        <f t="shared" si="303"/>
        <v>76674.374466585024</v>
      </c>
      <c r="T366" s="46">
        <f t="shared" si="304"/>
        <v>106.38580095818769</v>
      </c>
      <c r="U366" s="47">
        <f t="shared" si="305"/>
        <v>43604.680887575785</v>
      </c>
      <c r="V366" s="47">
        <f t="shared" si="306"/>
        <v>33069.693579009239</v>
      </c>
      <c r="W366" s="47">
        <f t="shared" si="307"/>
        <v>68127.722041973044</v>
      </c>
      <c r="X366" s="47">
        <f t="shared" si="308"/>
        <v>8546.6524246119807</v>
      </c>
      <c r="Y366" s="48">
        <f t="shared" si="309"/>
        <v>72668.527630335011</v>
      </c>
      <c r="Z366" s="47">
        <f t="shared" si="310"/>
        <v>4005.8468362500134</v>
      </c>
      <c r="AA366" s="48">
        <f t="shared" si="311"/>
        <v>76674.374466585024</v>
      </c>
      <c r="AB366" s="47">
        <f t="shared" si="312"/>
        <v>0</v>
      </c>
      <c r="AC366" s="47">
        <f t="shared" si="313"/>
        <v>45622.192839871233</v>
      </c>
      <c r="AD366" s="47">
        <f t="shared" si="314"/>
        <v>31052.181626713791</v>
      </c>
      <c r="AE366" s="47">
        <f t="shared" si="283"/>
        <v>43.084945092010486</v>
      </c>
      <c r="AF366" s="49">
        <f t="shared" si="315"/>
        <v>0.59501226005767482</v>
      </c>
      <c r="AG366" s="47">
        <f>IF(ISBLANK($D366),"",S366*_xlfn.XLOOKUP(Q366,DATA!$B$24:$B$25,DATA!$C$24:$C$25,"error",0,1)/1000)</f>
        <v>10.271800094229807</v>
      </c>
      <c r="AH366" s="47">
        <f>IF(ISBLANK($D366),"",V366*_xlfn.XLOOKUP(Q366,DATA!$B$24:$B$25,DATA!$C$24:$C$25,"error",0,1)/1000)</f>
        <v>4.4302321862313212</v>
      </c>
      <c r="AI366" s="47">
        <f>IF(ISBLANK($D366),"",X366*_xlfn.XLOOKUP(Q366,DATA!$B$24:$B$25,DATA!$C$24:$C$25,"error",0,1)/1000)</f>
        <v>1.1449653915173152</v>
      </c>
      <c r="AJ366" s="47">
        <f>IF(ISBLANK($D366),"",Z366*_xlfn.XLOOKUP(Q366,DATA!$B$24:$B$25,DATA!$C$24:$C$25,"error",0,1)/1000)</f>
        <v>0.53664941117967901</v>
      </c>
      <c r="AK366" s="47">
        <f>IF(ISBLANK($D366),"",AB366*_xlfn.XLOOKUP(Q366,DATA!$B$24:$B$25,DATA!$C$24:$C$25,"error",0,1)/1000)</f>
        <v>0</v>
      </c>
      <c r="AL366" s="47">
        <f t="shared" si="316"/>
        <v>6.111846988928316</v>
      </c>
      <c r="AM366" s="47">
        <f t="shared" si="317"/>
        <v>4.1599531053014909</v>
      </c>
      <c r="AN366" s="47">
        <f t="shared" si="289"/>
        <v>1.0411625442416808</v>
      </c>
      <c r="AO366" s="47">
        <f t="shared" si="290"/>
        <v>0.44905389243206878</v>
      </c>
      <c r="AP366" s="47">
        <f t="shared" si="291"/>
        <v>0.11605512852323717</v>
      </c>
      <c r="AQ366" s="47">
        <f t="shared" si="292"/>
        <v>5.4395457581335398E-2</v>
      </c>
      <c r="AR366" s="47">
        <f t="shared" si="293"/>
        <v>0</v>
      </c>
      <c r="AS366" s="47">
        <f t="shared" si="294"/>
        <v>0.61950447853664137</v>
      </c>
      <c r="AT366" s="47">
        <f t="shared" si="318"/>
        <v>0.42165806570503939</v>
      </c>
      <c r="AU366" s="47">
        <f t="shared" si="295"/>
        <v>5.6625120891779727E-2</v>
      </c>
      <c r="AV366" s="47">
        <f t="shared" si="296"/>
        <v>2.4422441132292319E-2</v>
      </c>
      <c r="AW366" s="47">
        <f t="shared" si="297"/>
        <v>6.3118249106105875E-3</v>
      </c>
      <c r="AX366" s="47">
        <f t="shared" si="298"/>
        <v>2.9583751149540108E-3</v>
      </c>
      <c r="AY366" s="47">
        <f t="shared" si="299"/>
        <v>0</v>
      </c>
      <c r="AZ366" s="47">
        <f t="shared" si="300"/>
        <v>3.3692641157856917E-2</v>
      </c>
      <c r="BA366" s="47">
        <f t="shared" si="319"/>
        <v>2.293247973392281E-2</v>
      </c>
      <c r="BB366" s="23">
        <f>IF(V366&gt;0,J366*DATA!$C$4,0)</f>
        <v>56230.200000000012</v>
      </c>
      <c r="BC366" s="23">
        <f>IF(X366&gt;0,N366*_xlfn.XLOOKUP(Burgas!O366,DATA!$B$5:$B$6,DATA!$C$5:$C$6,"error",0,1),0)</f>
        <v>6486.48</v>
      </c>
      <c r="BD366" s="23">
        <f>IF(Z366&gt;0,(L366-M366)*DATA!$C$7,"0,00 ")</f>
        <v>11350.500000000002</v>
      </c>
      <c r="BE366" s="23">
        <f>IF(G366="basement",D366*DATA!$C$8,IF(G366="ground",0,"error"))</f>
        <v>0</v>
      </c>
      <c r="BF366" s="23">
        <f t="shared" si="320"/>
        <v>74067.180000000008</v>
      </c>
      <c r="BG366" s="23">
        <v>1.48</v>
      </c>
      <c r="BH366" s="23">
        <v>1.7123017524390809</v>
      </c>
      <c r="BI366" s="23">
        <f t="shared" si="321"/>
        <v>0.56999999999999995</v>
      </c>
      <c r="BJ366" s="23">
        <v>2.33</v>
      </c>
      <c r="BK366" s="23">
        <f t="shared" si="322"/>
        <v>0.21630769230769231</v>
      </c>
      <c r="BL366" s="23">
        <f t="shared" si="323"/>
        <v>0.23928112965340181</v>
      </c>
      <c r="BM366" s="5">
        <v>1.1000000000000001</v>
      </c>
      <c r="BN366" s="5">
        <f t="shared" si="324"/>
        <v>0.56999999999999995</v>
      </c>
      <c r="BO366" s="50"/>
      <c r="BP366" s="48">
        <f t="shared" si="325"/>
        <v>2863.5749999999998</v>
      </c>
      <c r="BQ366" s="51">
        <f t="shared" si="326"/>
        <v>7</v>
      </c>
      <c r="BR366" s="47">
        <f t="shared" si="327"/>
        <v>916.34399999999994</v>
      </c>
      <c r="BS366" s="46">
        <f t="shared" si="328"/>
        <v>22.25</v>
      </c>
      <c r="BT366" s="46">
        <f t="shared" si="329"/>
        <v>2290.86</v>
      </c>
      <c r="BU366" s="46">
        <f t="shared" si="284"/>
        <v>66.534514462500013</v>
      </c>
      <c r="BV366" s="46">
        <f t="shared" si="285"/>
        <v>37.838147247115394</v>
      </c>
      <c r="BW366" s="46">
        <f t="shared" si="286"/>
        <v>59.118120480712463</v>
      </c>
      <c r="BX366" s="46">
        <f t="shared" si="287"/>
        <v>63.058423837500001</v>
      </c>
      <c r="BY366" s="46">
        <f t="shared" si="288"/>
        <v>66.534514462500013</v>
      </c>
      <c r="BZ366" s="46">
        <f t="shared" si="330"/>
        <v>76674.374466585024</v>
      </c>
      <c r="CA366" s="46">
        <f t="shared" si="331"/>
        <v>43604.680887575785</v>
      </c>
      <c r="CB366" s="46">
        <f t="shared" si="332"/>
        <v>68127.722041973044</v>
      </c>
      <c r="CC366" s="46">
        <f t="shared" si="333"/>
        <v>72668.527630335011</v>
      </c>
      <c r="CD366" s="46">
        <f t="shared" si="334"/>
        <v>76674.374466585024</v>
      </c>
    </row>
    <row r="367" spans="1:82" ht="15" customHeight="1" x14ac:dyDescent="0.35">
      <c r="A367" s="39">
        <v>364</v>
      </c>
      <c r="B367" s="40" t="s">
        <v>125</v>
      </c>
      <c r="C367" s="40" t="s">
        <v>489</v>
      </c>
      <c r="D367" s="41">
        <v>91.5</v>
      </c>
      <c r="E367" s="41">
        <f t="shared" si="301"/>
        <v>366</v>
      </c>
      <c r="F367" s="41">
        <v>68.2</v>
      </c>
      <c r="G367" s="42" t="s">
        <v>118</v>
      </c>
      <c r="H367" s="43">
        <v>5</v>
      </c>
      <c r="I367" s="44">
        <v>17.5</v>
      </c>
      <c r="J367" s="41">
        <f t="shared" si="302"/>
        <v>954.8</v>
      </c>
      <c r="K367" s="42" t="s">
        <v>120</v>
      </c>
      <c r="L367" s="44">
        <v>238.7</v>
      </c>
      <c r="M367" s="44">
        <v>83.5</v>
      </c>
      <c r="N367" s="41">
        <v>96.075000000000003</v>
      </c>
      <c r="O367" s="45" t="s">
        <v>69</v>
      </c>
      <c r="P367" s="45" t="s">
        <v>120</v>
      </c>
      <c r="Q367" s="45" t="s">
        <v>122</v>
      </c>
      <c r="R367" s="45" t="s">
        <v>864</v>
      </c>
      <c r="S367" s="46">
        <f t="shared" si="303"/>
        <v>75534.111514575008</v>
      </c>
      <c r="T367" s="46">
        <f t="shared" si="304"/>
        <v>206.37735386495905</v>
      </c>
      <c r="U367" s="47">
        <f t="shared" si="305"/>
        <v>39034.662412482692</v>
      </c>
      <c r="V367" s="47">
        <f t="shared" si="306"/>
        <v>36499.449102092316</v>
      </c>
      <c r="W367" s="47">
        <f t="shared" si="307"/>
        <v>69457.820163743643</v>
      </c>
      <c r="X367" s="47">
        <f t="shared" si="308"/>
        <v>6076.291350831365</v>
      </c>
      <c r="Y367" s="48">
        <f t="shared" si="309"/>
        <v>67318.075714574996</v>
      </c>
      <c r="Z367" s="47">
        <f t="shared" si="310"/>
        <v>8216.0358000000124</v>
      </c>
      <c r="AA367" s="48">
        <f t="shared" si="311"/>
        <v>75534.111514575008</v>
      </c>
      <c r="AB367" s="47">
        <f t="shared" si="312"/>
        <v>0</v>
      </c>
      <c r="AC367" s="47">
        <f t="shared" si="313"/>
        <v>50791.776252923693</v>
      </c>
      <c r="AD367" s="47">
        <f t="shared" si="314"/>
        <v>24742.335261651315</v>
      </c>
      <c r="AE367" s="47">
        <f t="shared" si="283"/>
        <v>67.602008911615613</v>
      </c>
      <c r="AF367" s="49">
        <f t="shared" si="315"/>
        <v>0.67243494673427051</v>
      </c>
      <c r="AG367" s="47">
        <f>IF(ISBLANK($D367),"",S367*_xlfn.XLOOKUP(Q367,DATA!$B$24:$B$25,DATA!$C$24:$C$25,"error",0,1)/1000)</f>
        <v>10.11904302018276</v>
      </c>
      <c r="AH367" s="47">
        <f>IF(ISBLANK($D367),"",V367*_xlfn.XLOOKUP(Q367,DATA!$B$24:$B$25,DATA!$C$24:$C$25,"error",0,1)/1000)</f>
        <v>4.8897046416674357</v>
      </c>
      <c r="AI367" s="47">
        <f>IF(ISBLANK($D367),"",X367*_xlfn.XLOOKUP(Q367,DATA!$B$24:$B$25,DATA!$C$24:$C$25,"error",0,1)/1000)</f>
        <v>0.8140196839458772</v>
      </c>
      <c r="AJ367" s="47">
        <f>IF(ISBLANK($D367),"",Z367*_xlfn.XLOOKUP(Q367,DATA!$B$24:$B$25,DATA!$C$24:$C$25,"error",0,1)/1000)</f>
        <v>1.1006738286650724</v>
      </c>
      <c r="AK367" s="47">
        <f>IF(ISBLANK($D367),"",AB367*_xlfn.XLOOKUP(Q367,DATA!$B$24:$B$25,DATA!$C$24:$C$25,"error",0,1)/1000)</f>
        <v>0</v>
      </c>
      <c r="AL367" s="47">
        <f t="shared" si="316"/>
        <v>6.8043981542783847</v>
      </c>
      <c r="AM367" s="47">
        <f t="shared" si="317"/>
        <v>3.3146448659043752</v>
      </c>
      <c r="AN367" s="47">
        <f t="shared" si="289"/>
        <v>1.0256788955718548</v>
      </c>
      <c r="AO367" s="47">
        <f t="shared" si="290"/>
        <v>0.49562659695535588</v>
      </c>
      <c r="AP367" s="47">
        <f t="shared" si="291"/>
        <v>8.2510056409294541E-2</v>
      </c>
      <c r="AQ367" s="47">
        <f t="shared" si="292"/>
        <v>0.11156568014567514</v>
      </c>
      <c r="AR367" s="47">
        <f t="shared" si="293"/>
        <v>0</v>
      </c>
      <c r="AS367" s="47">
        <f t="shared" si="294"/>
        <v>0.6897023335103255</v>
      </c>
      <c r="AT367" s="47">
        <f t="shared" si="318"/>
        <v>0.33597656206152926</v>
      </c>
      <c r="AU367" s="47">
        <f t="shared" si="295"/>
        <v>5.5783020412249591E-2</v>
      </c>
      <c r="AV367" s="47">
        <f t="shared" si="296"/>
        <v>2.6955364582596644E-2</v>
      </c>
      <c r="AW367" s="47">
        <f t="shared" si="297"/>
        <v>4.4874279667511197E-3</v>
      </c>
      <c r="AX367" s="47">
        <f t="shared" si="298"/>
        <v>6.0676598102400118E-3</v>
      </c>
      <c r="AY367" s="47">
        <f t="shared" si="299"/>
        <v>0</v>
      </c>
      <c r="AZ367" s="47">
        <f t="shared" si="300"/>
        <v>3.7510452359587776E-2</v>
      </c>
      <c r="BA367" s="47">
        <f t="shared" si="319"/>
        <v>1.8272568052661815E-2</v>
      </c>
      <c r="BB367" s="23">
        <f>IF(V367&gt;0,J367*DATA!$C$4,0)</f>
        <v>62062</v>
      </c>
      <c r="BC367" s="23">
        <f>IF(X367&gt;0,N367*_xlfn.XLOOKUP(Burgas!O367,DATA!$B$5:$B$6,DATA!$C$5:$C$6,"error",0,1),0)</f>
        <v>4611.6000000000004</v>
      </c>
      <c r="BD367" s="23">
        <f>IF(Z367&gt;0,(L367-M367)*DATA!$C$7,"0,00 ")</f>
        <v>23280</v>
      </c>
      <c r="BE367" s="23">
        <f>IF(G367="basement",D367*DATA!$C$8,IF(G367="ground",0,"error"))</f>
        <v>0</v>
      </c>
      <c r="BF367" s="23">
        <f t="shared" si="320"/>
        <v>89953.600000000006</v>
      </c>
      <c r="BG367" s="23">
        <v>1.48</v>
      </c>
      <c r="BH367" s="23">
        <v>2.2378299120234604</v>
      </c>
      <c r="BI367" s="23">
        <f t="shared" si="321"/>
        <v>0.56999999999999995</v>
      </c>
      <c r="BJ367" s="23">
        <v>2.33</v>
      </c>
      <c r="BK367" s="23">
        <f t="shared" si="322"/>
        <v>0.21630769230769231</v>
      </c>
      <c r="BL367" s="23">
        <f t="shared" si="323"/>
        <v>0.23928112965340181</v>
      </c>
      <c r="BM367" s="5">
        <v>1.1000000000000001</v>
      </c>
      <c r="BN367" s="5">
        <f t="shared" si="324"/>
        <v>0.56999999999999995</v>
      </c>
      <c r="BO367" s="50"/>
      <c r="BP367" s="48">
        <f t="shared" si="325"/>
        <v>1601.25</v>
      </c>
      <c r="BQ367" s="51">
        <f t="shared" si="326"/>
        <v>5</v>
      </c>
      <c r="BR367" s="47">
        <f t="shared" si="327"/>
        <v>512.4</v>
      </c>
      <c r="BS367" s="46">
        <f t="shared" si="328"/>
        <v>17.5</v>
      </c>
      <c r="BT367" s="46">
        <f t="shared" si="329"/>
        <v>1281</v>
      </c>
      <c r="BU367" s="46">
        <f t="shared" si="284"/>
        <v>65.545046437500005</v>
      </c>
      <c r="BV367" s="46">
        <f t="shared" si="285"/>
        <v>33.872494283653843</v>
      </c>
      <c r="BW367" s="46">
        <f t="shared" si="286"/>
        <v>60.272318781450572</v>
      </c>
      <c r="BX367" s="46">
        <f t="shared" si="287"/>
        <v>58.415546437499998</v>
      </c>
      <c r="BY367" s="46">
        <f t="shared" si="288"/>
        <v>65.545046437500005</v>
      </c>
      <c r="BZ367" s="46">
        <f t="shared" si="330"/>
        <v>75534.111514575008</v>
      </c>
      <c r="CA367" s="46">
        <f t="shared" si="331"/>
        <v>39034.662412482692</v>
      </c>
      <c r="CB367" s="46">
        <f t="shared" si="332"/>
        <v>69457.820163743643</v>
      </c>
      <c r="CC367" s="46">
        <f t="shared" si="333"/>
        <v>67318.075714574996</v>
      </c>
      <c r="CD367" s="46">
        <f t="shared" si="334"/>
        <v>75534.111514575008</v>
      </c>
    </row>
    <row r="368" spans="1:82" ht="15" customHeight="1" x14ac:dyDescent="0.35">
      <c r="A368" s="39">
        <v>365</v>
      </c>
      <c r="B368" s="40" t="s">
        <v>125</v>
      </c>
      <c r="C368" s="40" t="s">
        <v>490</v>
      </c>
      <c r="D368" s="41">
        <v>99.7</v>
      </c>
      <c r="E368" s="41">
        <f t="shared" si="301"/>
        <v>558.32000000000005</v>
      </c>
      <c r="F368" s="41">
        <v>45.6</v>
      </c>
      <c r="G368" s="42" t="s">
        <v>118</v>
      </c>
      <c r="H368" s="43">
        <v>7</v>
      </c>
      <c r="I368" s="44">
        <v>22.25</v>
      </c>
      <c r="J368" s="41">
        <f t="shared" si="302"/>
        <v>811.68000000000006</v>
      </c>
      <c r="K368" s="42" t="s">
        <v>120</v>
      </c>
      <c r="L368" s="44">
        <v>202.92</v>
      </c>
      <c r="M368" s="44">
        <v>111.7</v>
      </c>
      <c r="N368" s="41">
        <v>104.685</v>
      </c>
      <c r="O368" s="45" t="s">
        <v>69</v>
      </c>
      <c r="P368" s="45" t="s">
        <v>120</v>
      </c>
      <c r="Q368" s="45" t="s">
        <v>122</v>
      </c>
      <c r="R368" s="45" t="s">
        <v>864</v>
      </c>
      <c r="S368" s="46">
        <f t="shared" si="303"/>
        <v>68636.854933885013</v>
      </c>
      <c r="T368" s="46">
        <f t="shared" si="304"/>
        <v>122.9346162306294</v>
      </c>
      <c r="U368" s="47">
        <f t="shared" si="305"/>
        <v>37608.500464691162</v>
      </c>
      <c r="V368" s="47">
        <f t="shared" si="306"/>
        <v>31028.354469193851</v>
      </c>
      <c r="W368" s="47">
        <f t="shared" si="307"/>
        <v>62016.021625929978</v>
      </c>
      <c r="X368" s="47">
        <f t="shared" si="308"/>
        <v>6620.8333079550357</v>
      </c>
      <c r="Y368" s="48">
        <f t="shared" si="309"/>
        <v>63807.816366385028</v>
      </c>
      <c r="Z368" s="47">
        <f t="shared" si="310"/>
        <v>4829.0385674999852</v>
      </c>
      <c r="AA368" s="48">
        <f t="shared" si="311"/>
        <v>68636.854933885013</v>
      </c>
      <c r="AB368" s="47">
        <f t="shared" si="312"/>
        <v>0</v>
      </c>
      <c r="AC368" s="47">
        <f t="shared" si="313"/>
        <v>42478.226344648872</v>
      </c>
      <c r="AD368" s="47">
        <f t="shared" si="314"/>
        <v>26158.628589236141</v>
      </c>
      <c r="AE368" s="47">
        <f t="shared" si="283"/>
        <v>46.852393948338118</v>
      </c>
      <c r="AF368" s="49">
        <f t="shared" si="315"/>
        <v>0.6188836359936124</v>
      </c>
      <c r="AG368" s="47">
        <f>IF(ISBLANK($D368),"",S368*_xlfn.XLOOKUP(Q368,DATA!$B$24:$B$25,DATA!$C$24:$C$25,"error",0,1)/1000)</f>
        <v>9.1950414709254638</v>
      </c>
      <c r="AH368" s="47">
        <f>IF(ISBLANK($D368),"",V368*_xlfn.XLOOKUP(Q368,DATA!$B$24:$B$25,DATA!$C$24:$C$25,"error",0,1)/1000)</f>
        <v>4.1567610636244492</v>
      </c>
      <c r="AI368" s="47">
        <f>IF(ISBLANK($D368),"",X368*_xlfn.XLOOKUP(Q368,DATA!$B$24:$B$25,DATA!$C$24:$C$25,"error",0,1)/1000)</f>
        <v>0.88697008185140747</v>
      </c>
      <c r="AJ368" s="47">
        <f>IF(ISBLANK($D368),"",Z368*_xlfn.XLOOKUP(Q368,DATA!$B$24:$B$25,DATA!$C$24:$C$25,"error",0,1)/1000)</f>
        <v>0.64692955316254785</v>
      </c>
      <c r="AK368" s="47">
        <f>IF(ISBLANK($D368),"",AB368*_xlfn.XLOOKUP(Q368,DATA!$B$24:$B$25,DATA!$C$24:$C$25,"error",0,1)/1000)</f>
        <v>0</v>
      </c>
      <c r="AL368" s="47">
        <f t="shared" si="316"/>
        <v>5.6906606986384043</v>
      </c>
      <c r="AM368" s="47">
        <f t="shared" si="317"/>
        <v>3.5043807722870595</v>
      </c>
      <c r="AN368" s="47">
        <f t="shared" si="289"/>
        <v>0.93202093931466423</v>
      </c>
      <c r="AO368" s="47">
        <f t="shared" si="290"/>
        <v>0.4213345163560151</v>
      </c>
      <c r="AP368" s="47">
        <f t="shared" si="291"/>
        <v>8.9904400262367734E-2</v>
      </c>
      <c r="AQ368" s="47">
        <f t="shared" si="292"/>
        <v>6.5573591126858496E-2</v>
      </c>
      <c r="AR368" s="47">
        <f t="shared" si="293"/>
        <v>0</v>
      </c>
      <c r="AS368" s="47">
        <f t="shared" si="294"/>
        <v>0.57681250774524129</v>
      </c>
      <c r="AT368" s="47">
        <f t="shared" si="318"/>
        <v>0.35520843156942294</v>
      </c>
      <c r="AU368" s="47">
        <f t="shared" si="295"/>
        <v>5.0689297895173152E-2</v>
      </c>
      <c r="AV368" s="47">
        <f t="shared" si="296"/>
        <v>2.291488303770637E-2</v>
      </c>
      <c r="AW368" s="47">
        <f t="shared" si="297"/>
        <v>4.8895799812577667E-3</v>
      </c>
      <c r="AX368" s="47">
        <f t="shared" si="298"/>
        <v>3.5663139683639903E-3</v>
      </c>
      <c r="AY368" s="47">
        <f t="shared" si="299"/>
        <v>0</v>
      </c>
      <c r="AZ368" s="47">
        <f t="shared" si="300"/>
        <v>3.1370776987328125E-2</v>
      </c>
      <c r="BA368" s="47">
        <f t="shared" si="319"/>
        <v>1.9318520907845027E-2</v>
      </c>
      <c r="BB368" s="23">
        <f>IF(V368&gt;0,J368*DATA!$C$4,0)</f>
        <v>52759.200000000004</v>
      </c>
      <c r="BC368" s="23">
        <f>IF(X368&gt;0,N368*_xlfn.XLOOKUP(Burgas!O368,DATA!$B$5:$B$6,DATA!$C$5:$C$6,"error",0,1),0)</f>
        <v>5024.88</v>
      </c>
      <c r="BD368" s="23">
        <f>IF(Z368&gt;0,(L368-M368)*DATA!$C$7,"0,00 ")</f>
        <v>13682.999999999998</v>
      </c>
      <c r="BE368" s="23">
        <f>IF(G368="basement",D368*DATA!$C$8,IF(G368="ground",0,"error"))</f>
        <v>0</v>
      </c>
      <c r="BF368" s="23">
        <f t="shared" si="320"/>
        <v>71467.08</v>
      </c>
      <c r="BG368" s="23">
        <v>1.48</v>
      </c>
      <c r="BH368" s="23">
        <v>1.8866893356987975</v>
      </c>
      <c r="BI368" s="23">
        <f t="shared" si="321"/>
        <v>0.56999999999999995</v>
      </c>
      <c r="BJ368" s="23">
        <v>2.33</v>
      </c>
      <c r="BK368" s="23">
        <f t="shared" si="322"/>
        <v>0.21630769230769231</v>
      </c>
      <c r="BL368" s="23">
        <f t="shared" si="323"/>
        <v>0.23928112965340181</v>
      </c>
      <c r="BM368" s="5">
        <v>1.1000000000000001</v>
      </c>
      <c r="BN368" s="5">
        <f t="shared" si="324"/>
        <v>0.56999999999999995</v>
      </c>
      <c r="BO368" s="50"/>
      <c r="BP368" s="48">
        <f t="shared" si="325"/>
        <v>2218.3250000000003</v>
      </c>
      <c r="BQ368" s="51">
        <f t="shared" si="326"/>
        <v>7</v>
      </c>
      <c r="BR368" s="47">
        <f t="shared" si="327"/>
        <v>709.86400000000015</v>
      </c>
      <c r="BS368" s="46">
        <f t="shared" si="328"/>
        <v>22.25</v>
      </c>
      <c r="BT368" s="46">
        <f t="shared" si="329"/>
        <v>1774.6600000000003</v>
      </c>
      <c r="BU368" s="46">
        <f t="shared" si="284"/>
        <v>59.559922712500004</v>
      </c>
      <c r="BV368" s="46">
        <f t="shared" si="285"/>
        <v>32.63493618942308</v>
      </c>
      <c r="BW368" s="46">
        <f t="shared" si="286"/>
        <v>53.814666457766378</v>
      </c>
      <c r="BX368" s="46">
        <f t="shared" si="287"/>
        <v>55.369503962500019</v>
      </c>
      <c r="BY368" s="46">
        <f t="shared" si="288"/>
        <v>59.559922712500004</v>
      </c>
      <c r="BZ368" s="46">
        <f t="shared" si="330"/>
        <v>68636.854933885013</v>
      </c>
      <c r="CA368" s="46">
        <f t="shared" si="331"/>
        <v>37608.500464691162</v>
      </c>
      <c r="CB368" s="46">
        <f t="shared" si="332"/>
        <v>62016.021625929978</v>
      </c>
      <c r="CC368" s="46">
        <f t="shared" si="333"/>
        <v>63807.816366385028</v>
      </c>
      <c r="CD368" s="46">
        <f t="shared" si="334"/>
        <v>68636.854933885013</v>
      </c>
    </row>
    <row r="369" spans="1:82" ht="15" customHeight="1" x14ac:dyDescent="0.35">
      <c r="A369" s="39">
        <v>366</v>
      </c>
      <c r="B369" s="40" t="s">
        <v>125</v>
      </c>
      <c r="C369" s="40" t="s">
        <v>491</v>
      </c>
      <c r="D369" s="41">
        <v>73.5</v>
      </c>
      <c r="E369" s="41">
        <f t="shared" si="301"/>
        <v>352.8</v>
      </c>
      <c r="F369" s="41">
        <v>36.6</v>
      </c>
      <c r="G369" s="42" t="s">
        <v>118</v>
      </c>
      <c r="H369" s="43">
        <v>6</v>
      </c>
      <c r="I369" s="44">
        <v>20.5</v>
      </c>
      <c r="J369" s="41">
        <f t="shared" si="302"/>
        <v>600.24</v>
      </c>
      <c r="K369" s="42" t="s">
        <v>120</v>
      </c>
      <c r="L369" s="44">
        <v>150.06</v>
      </c>
      <c r="M369" s="44">
        <v>37.5</v>
      </c>
      <c r="N369" s="41">
        <v>77.174999999999997</v>
      </c>
      <c r="O369" s="45" t="s">
        <v>69</v>
      </c>
      <c r="P369" s="45" t="s">
        <v>120</v>
      </c>
      <c r="Q369" s="45" t="s">
        <v>122</v>
      </c>
      <c r="R369" s="45" t="s">
        <v>864</v>
      </c>
      <c r="S369" s="46">
        <f t="shared" si="303"/>
        <v>52391.795353274996</v>
      </c>
      <c r="T369" s="46">
        <f t="shared" si="304"/>
        <v>148.50282129613095</v>
      </c>
      <c r="U369" s="47">
        <f t="shared" si="305"/>
        <v>29446.226303170391</v>
      </c>
      <c r="V369" s="47">
        <f t="shared" si="306"/>
        <v>22945.569050104605</v>
      </c>
      <c r="W369" s="47">
        <f t="shared" si="307"/>
        <v>47510.840005885882</v>
      </c>
      <c r="X369" s="47">
        <f t="shared" si="308"/>
        <v>4880.9553473891137</v>
      </c>
      <c r="Y369" s="48">
        <f t="shared" si="309"/>
        <v>46433.051863274988</v>
      </c>
      <c r="Z369" s="47">
        <f t="shared" si="310"/>
        <v>5958.743490000008</v>
      </c>
      <c r="AA369" s="48">
        <f t="shared" si="311"/>
        <v>52391.795353274996</v>
      </c>
      <c r="AB369" s="47">
        <f t="shared" si="312"/>
        <v>0</v>
      </c>
      <c r="AC369" s="47">
        <f t="shared" si="313"/>
        <v>33785.267887493726</v>
      </c>
      <c r="AD369" s="47">
        <f t="shared" si="314"/>
        <v>18606.52746578127</v>
      </c>
      <c r="AE369" s="47">
        <f t="shared" si="283"/>
        <v>52.739590322509265</v>
      </c>
      <c r="AF369" s="49">
        <f t="shared" si="315"/>
        <v>0.64485799083008177</v>
      </c>
      <c r="AG369" s="47">
        <f>IF(ISBLANK($D369),"",S369*_xlfn.XLOOKUP(Q369,DATA!$B$24:$B$25,DATA!$C$24:$C$25,"error",0,1)/1000)</f>
        <v>7.0187471654062232</v>
      </c>
      <c r="AH369" s="47">
        <f>IF(ISBLANK($D369),"",V369*_xlfn.XLOOKUP(Q369,DATA!$B$24:$B$25,DATA!$C$24:$C$25,"error",0,1)/1000)</f>
        <v>3.0739383264709463</v>
      </c>
      <c r="AI369" s="47">
        <f>IF(ISBLANK($D369),"",X369*_xlfn.XLOOKUP(Q369,DATA!$B$24:$B$25,DATA!$C$24:$C$25,"error",0,1)/1000)</f>
        <v>0.65388466415324353</v>
      </c>
      <c r="AJ369" s="47">
        <f>IF(ISBLANK($D369),"",Z369*_xlfn.XLOOKUP(Q369,DATA!$B$24:$B$25,DATA!$C$24:$C$25,"error",0,1)/1000)</f>
        <v>0.79827220460399828</v>
      </c>
      <c r="AK369" s="47">
        <f>IF(ISBLANK($D369),"",AB369*_xlfn.XLOOKUP(Q369,DATA!$B$24:$B$25,DATA!$C$24:$C$25,"error",0,1)/1000)</f>
        <v>0</v>
      </c>
      <c r="AL369" s="47">
        <f t="shared" si="316"/>
        <v>4.526095195228188</v>
      </c>
      <c r="AM369" s="47">
        <f t="shared" si="317"/>
        <v>2.4926519701780352</v>
      </c>
      <c r="AN369" s="47">
        <f t="shared" si="289"/>
        <v>0.71142901819404669</v>
      </c>
      <c r="AO369" s="47">
        <f t="shared" si="290"/>
        <v>0.31157824524139355</v>
      </c>
      <c r="AP369" s="47">
        <f t="shared" si="291"/>
        <v>6.6278569902547851E-2</v>
      </c>
      <c r="AQ369" s="47">
        <f t="shared" si="292"/>
        <v>8.0913872146889124E-2</v>
      </c>
      <c r="AR369" s="47">
        <f t="shared" si="293"/>
        <v>0</v>
      </c>
      <c r="AS369" s="47">
        <f t="shared" si="294"/>
        <v>0.45877068729083059</v>
      </c>
      <c r="AT369" s="47">
        <f t="shared" si="318"/>
        <v>0.2526583309032161</v>
      </c>
      <c r="AU369" s="47">
        <f t="shared" si="295"/>
        <v>3.8692089322612928E-2</v>
      </c>
      <c r="AV369" s="47">
        <f t="shared" si="296"/>
        <v>1.6945630537345831E-2</v>
      </c>
      <c r="AW369" s="47">
        <f t="shared" si="297"/>
        <v>3.6046552519803962E-3</v>
      </c>
      <c r="AX369" s="47">
        <f t="shared" si="298"/>
        <v>4.4006171922720072E-3</v>
      </c>
      <c r="AY369" s="47">
        <f t="shared" si="299"/>
        <v>0</v>
      </c>
      <c r="AZ369" s="47">
        <f t="shared" si="300"/>
        <v>2.4950902981598234E-2</v>
      </c>
      <c r="BA369" s="47">
        <f t="shared" si="319"/>
        <v>1.3741186341014695E-2</v>
      </c>
      <c r="BB369" s="23">
        <f>IF(V369&gt;0,J369*DATA!$C$4,0)</f>
        <v>39015.599999999999</v>
      </c>
      <c r="BC369" s="23">
        <f>IF(X369&gt;0,N369*_xlfn.XLOOKUP(Burgas!O369,DATA!$B$5:$B$6,DATA!$C$5:$C$6,"error",0,1),0)</f>
        <v>3704.3999999999996</v>
      </c>
      <c r="BD369" s="23">
        <f>IF(Z369&gt;0,(L369-M369)*DATA!$C$7,"0,00 ")</f>
        <v>16884</v>
      </c>
      <c r="BE369" s="23">
        <f>IF(G369="basement",D369*DATA!$C$8,IF(G369="ground",0,"error"))</f>
        <v>0</v>
      </c>
      <c r="BF369" s="23">
        <f t="shared" si="320"/>
        <v>59604</v>
      </c>
      <c r="BG369" s="23">
        <v>1.48</v>
      </c>
      <c r="BH369" s="23">
        <v>2.4126749300279888</v>
      </c>
      <c r="BI369" s="23">
        <f t="shared" si="321"/>
        <v>0.56999999999999995</v>
      </c>
      <c r="BJ369" s="23">
        <v>2.33</v>
      </c>
      <c r="BK369" s="23">
        <f t="shared" si="322"/>
        <v>0.21630769230769231</v>
      </c>
      <c r="BL369" s="23">
        <f t="shared" si="323"/>
        <v>0.23928112965340181</v>
      </c>
      <c r="BM369" s="5">
        <v>1.1000000000000001</v>
      </c>
      <c r="BN369" s="5">
        <f t="shared" si="324"/>
        <v>0.56999999999999995</v>
      </c>
      <c r="BO369" s="50"/>
      <c r="BP369" s="48">
        <f t="shared" si="325"/>
        <v>1506.75</v>
      </c>
      <c r="BQ369" s="51">
        <f t="shared" si="326"/>
        <v>6</v>
      </c>
      <c r="BR369" s="47">
        <f t="shared" si="327"/>
        <v>482.16</v>
      </c>
      <c r="BS369" s="46">
        <f t="shared" si="328"/>
        <v>20.5</v>
      </c>
      <c r="BT369" s="46">
        <f t="shared" si="329"/>
        <v>1205.4000000000001</v>
      </c>
      <c r="BU369" s="46">
        <f t="shared" si="284"/>
        <v>45.463203187499992</v>
      </c>
      <c r="BV369" s="46">
        <f t="shared" si="285"/>
        <v>25.552088079807696</v>
      </c>
      <c r="BW369" s="46">
        <f t="shared" si="286"/>
        <v>41.227733431001283</v>
      </c>
      <c r="BX369" s="46">
        <f t="shared" si="287"/>
        <v>40.292478187499988</v>
      </c>
      <c r="BY369" s="46">
        <f t="shared" si="288"/>
        <v>45.463203187499992</v>
      </c>
      <c r="BZ369" s="46">
        <f t="shared" si="330"/>
        <v>52391.795353274996</v>
      </c>
      <c r="CA369" s="46">
        <f t="shared" si="331"/>
        <v>29446.226303170391</v>
      </c>
      <c r="CB369" s="46">
        <f t="shared" si="332"/>
        <v>47510.840005885882</v>
      </c>
      <c r="CC369" s="46">
        <f t="shared" si="333"/>
        <v>46433.051863274988</v>
      </c>
      <c r="CD369" s="46">
        <f t="shared" si="334"/>
        <v>52391.795353274996</v>
      </c>
    </row>
    <row r="370" spans="1:82" ht="15" customHeight="1" x14ac:dyDescent="0.35">
      <c r="A370" s="39">
        <v>367</v>
      </c>
      <c r="B370" s="40" t="s">
        <v>125</v>
      </c>
      <c r="C370" s="40" t="s">
        <v>492</v>
      </c>
      <c r="D370" s="41">
        <v>215.4</v>
      </c>
      <c r="E370" s="41">
        <f t="shared" si="301"/>
        <v>1206.2400000000002</v>
      </c>
      <c r="F370" s="41">
        <v>61</v>
      </c>
      <c r="G370" s="42" t="s">
        <v>118</v>
      </c>
      <c r="H370" s="43">
        <v>7</v>
      </c>
      <c r="I370" s="44">
        <v>22.25</v>
      </c>
      <c r="J370" s="41">
        <f t="shared" si="302"/>
        <v>1085.8</v>
      </c>
      <c r="K370" s="42" t="s">
        <v>120</v>
      </c>
      <c r="L370" s="44">
        <v>271.45</v>
      </c>
      <c r="M370" s="44">
        <v>271.45</v>
      </c>
      <c r="N370" s="41">
        <v>226.17000000000002</v>
      </c>
      <c r="O370" s="45" t="s">
        <v>69</v>
      </c>
      <c r="P370" s="45" t="s">
        <v>120</v>
      </c>
      <c r="Q370" s="45" t="s">
        <v>122</v>
      </c>
      <c r="R370" s="45" t="s">
        <v>864</v>
      </c>
      <c r="S370" s="46">
        <f t="shared" si="303"/>
        <v>102401.31059067004</v>
      </c>
      <c r="T370" s="46">
        <f t="shared" si="304"/>
        <v>84.892981985898345</v>
      </c>
      <c r="U370" s="47">
        <f t="shared" si="305"/>
        <v>60894.082024423864</v>
      </c>
      <c r="V370" s="47">
        <f t="shared" si="306"/>
        <v>41507.228566246173</v>
      </c>
      <c r="W370" s="47">
        <f t="shared" si="307"/>
        <v>88097.123082811289</v>
      </c>
      <c r="X370" s="47">
        <f t="shared" si="308"/>
        <v>14304.187507858747</v>
      </c>
      <c r="Y370" s="48">
        <f t="shared" si="309"/>
        <v>102401.31059067004</v>
      </c>
      <c r="Z370" s="47">
        <f t="shared" si="310"/>
        <v>0</v>
      </c>
      <c r="AA370" s="48">
        <f t="shared" si="311"/>
        <v>102401.31059067004</v>
      </c>
      <c r="AB370" s="47">
        <f t="shared" si="312"/>
        <v>0</v>
      </c>
      <c r="AC370" s="47">
        <f t="shared" si="313"/>
        <v>55811.41607410492</v>
      </c>
      <c r="AD370" s="47">
        <f t="shared" si="314"/>
        <v>46589.894516565117</v>
      </c>
      <c r="AE370" s="47">
        <f t="shared" si="283"/>
        <v>38.624066949002774</v>
      </c>
      <c r="AF370" s="49">
        <f t="shared" si="315"/>
        <v>0.54502638444932172</v>
      </c>
      <c r="AG370" s="47">
        <f>IF(ISBLANK($D370),"",S370*_xlfn.XLOOKUP(Q370,DATA!$B$24:$B$25,DATA!$C$24:$C$25,"error",0,1)/1000)</f>
        <v>13.718348523767855</v>
      </c>
      <c r="AH370" s="47">
        <f>IF(ISBLANK($D370),"",V370*_xlfn.XLOOKUP(Q370,DATA!$B$24:$B$25,DATA!$C$24:$C$25,"error",0,1)/1000)</f>
        <v>5.5605794930063919</v>
      </c>
      <c r="AI370" s="47">
        <f>IF(ISBLANK($D370),"",X370*_xlfn.XLOOKUP(Q370,DATA!$B$24:$B$25,DATA!$C$24:$C$25,"error",0,1)/1000)</f>
        <v>1.9162824035184904</v>
      </c>
      <c r="AJ370" s="47">
        <f>IF(ISBLANK($D370),"",Z370*_xlfn.XLOOKUP(Q370,DATA!$B$24:$B$25,DATA!$C$24:$C$25,"error",0,1)/1000)</f>
        <v>0</v>
      </c>
      <c r="AK370" s="47">
        <f>IF(ISBLANK($D370),"",AB370*_xlfn.XLOOKUP(Q370,DATA!$B$24:$B$25,DATA!$C$24:$C$25,"error",0,1)/1000)</f>
        <v>0</v>
      </c>
      <c r="AL370" s="47">
        <f t="shared" si="316"/>
        <v>7.4768618965248823</v>
      </c>
      <c r="AM370" s="47">
        <f t="shared" si="317"/>
        <v>6.2414866272429723</v>
      </c>
      <c r="AN370" s="47">
        <f t="shared" si="289"/>
        <v>1.3905090169953509</v>
      </c>
      <c r="AO370" s="47">
        <f t="shared" si="290"/>
        <v>0.56362731354642392</v>
      </c>
      <c r="AP370" s="47">
        <f t="shared" si="291"/>
        <v>0.19423678853073262</v>
      </c>
      <c r="AQ370" s="47">
        <f t="shared" si="292"/>
        <v>0</v>
      </c>
      <c r="AR370" s="47">
        <f t="shared" si="293"/>
        <v>0</v>
      </c>
      <c r="AS370" s="47">
        <f t="shared" si="294"/>
        <v>0.75786410207715649</v>
      </c>
      <c r="AT370" s="47">
        <f t="shared" si="318"/>
        <v>0.63264491491819441</v>
      </c>
      <c r="AU370" s="47">
        <f t="shared" si="295"/>
        <v>7.5624830747075433E-2</v>
      </c>
      <c r="AV370" s="47">
        <f t="shared" si="296"/>
        <v>3.0653681256580901E-2</v>
      </c>
      <c r="AW370" s="47">
        <f t="shared" si="297"/>
        <v>1.0563846820089515E-2</v>
      </c>
      <c r="AX370" s="47">
        <f t="shared" si="298"/>
        <v>0</v>
      </c>
      <c r="AY370" s="47">
        <f t="shared" si="299"/>
        <v>0</v>
      </c>
      <c r="AZ370" s="47">
        <f t="shared" si="300"/>
        <v>4.1217528076670416E-2</v>
      </c>
      <c r="BA370" s="47">
        <f t="shared" si="319"/>
        <v>3.4407302670405017E-2</v>
      </c>
      <c r="BB370" s="23">
        <f>IF(V370&gt;0,J370*DATA!$C$4,0)</f>
        <v>70577</v>
      </c>
      <c r="BC370" s="23">
        <f>IF(X370&gt;0,N370*_xlfn.XLOOKUP(Burgas!O370,DATA!$B$5:$B$6,DATA!$C$5:$C$6,"error",0,1),0)</f>
        <v>10856.16</v>
      </c>
      <c r="BD370" s="23" t="str">
        <f>IF(Z370&gt;0,(L370-M370)*DATA!$C$7,"0,00 ")</f>
        <v xml:space="preserve">0,00 </v>
      </c>
      <c r="BE370" s="23">
        <f>IF(G370="basement",D370*DATA!$C$8,IF(G370="ground",0,"error"))</f>
        <v>0</v>
      </c>
      <c r="BF370" s="23">
        <f t="shared" si="320"/>
        <v>81433.16</v>
      </c>
      <c r="BG370" s="23">
        <v>1.48</v>
      </c>
      <c r="BH370" s="23">
        <v>1.1000000000000001</v>
      </c>
      <c r="BI370" s="23">
        <f t="shared" si="321"/>
        <v>0.56999999999999995</v>
      </c>
      <c r="BJ370" s="23">
        <v>2.33</v>
      </c>
      <c r="BK370" s="23">
        <f t="shared" si="322"/>
        <v>0.21630769230769231</v>
      </c>
      <c r="BL370" s="23">
        <f t="shared" si="323"/>
        <v>0.23928112965340181</v>
      </c>
      <c r="BM370" s="5">
        <v>1.1000000000000001</v>
      </c>
      <c r="BN370" s="5">
        <f t="shared" si="324"/>
        <v>0.56999999999999995</v>
      </c>
      <c r="BO370" s="50"/>
      <c r="BP370" s="48">
        <f t="shared" si="325"/>
        <v>4792.6500000000005</v>
      </c>
      <c r="BQ370" s="51">
        <f t="shared" si="326"/>
        <v>7</v>
      </c>
      <c r="BR370" s="47">
        <f t="shared" si="327"/>
        <v>1533.6480000000001</v>
      </c>
      <c r="BS370" s="46">
        <f t="shared" si="328"/>
        <v>22.25</v>
      </c>
      <c r="BT370" s="46">
        <f t="shared" si="329"/>
        <v>3834.1200000000008</v>
      </c>
      <c r="BU370" s="46">
        <f t="shared" si="284"/>
        <v>88.859172675000025</v>
      </c>
      <c r="BV370" s="46">
        <f t="shared" si="285"/>
        <v>52.841098598076933</v>
      </c>
      <c r="BW370" s="46">
        <f t="shared" si="286"/>
        <v>76.446653143709895</v>
      </c>
      <c r="BX370" s="46">
        <f t="shared" si="287"/>
        <v>88.859172675000025</v>
      </c>
      <c r="BY370" s="46">
        <f t="shared" si="288"/>
        <v>88.859172675000025</v>
      </c>
      <c r="BZ370" s="46">
        <f t="shared" si="330"/>
        <v>102401.31059067004</v>
      </c>
      <c r="CA370" s="46">
        <f t="shared" si="331"/>
        <v>60894.082024423864</v>
      </c>
      <c r="CB370" s="46">
        <f t="shared" si="332"/>
        <v>88097.123082811289</v>
      </c>
      <c r="CC370" s="46">
        <f t="shared" si="333"/>
        <v>102401.31059067004</v>
      </c>
      <c r="CD370" s="46">
        <f t="shared" si="334"/>
        <v>102401.31059067004</v>
      </c>
    </row>
    <row r="371" spans="1:82" ht="15" customHeight="1" x14ac:dyDescent="0.35">
      <c r="A371" s="39">
        <v>368</v>
      </c>
      <c r="B371" s="40" t="s">
        <v>125</v>
      </c>
      <c r="C371" s="40" t="s">
        <v>493</v>
      </c>
      <c r="D371" s="41">
        <v>219.3</v>
      </c>
      <c r="E371" s="41">
        <f t="shared" si="301"/>
        <v>1052.6400000000001</v>
      </c>
      <c r="F371" s="41">
        <v>60.8</v>
      </c>
      <c r="G371" s="42" t="s">
        <v>118</v>
      </c>
      <c r="H371" s="43">
        <v>6</v>
      </c>
      <c r="I371" s="44">
        <v>20.5</v>
      </c>
      <c r="J371" s="41">
        <f t="shared" si="302"/>
        <v>997.11999999999989</v>
      </c>
      <c r="K371" s="42" t="s">
        <v>120</v>
      </c>
      <c r="L371" s="44">
        <v>249.28</v>
      </c>
      <c r="M371" s="44">
        <v>87.3</v>
      </c>
      <c r="N371" s="41">
        <v>230.26500000000001</v>
      </c>
      <c r="O371" s="45" t="s">
        <v>69</v>
      </c>
      <c r="P371" s="45" t="s">
        <v>120</v>
      </c>
      <c r="Q371" s="45" t="s">
        <v>122</v>
      </c>
      <c r="R371" s="45" t="s">
        <v>864</v>
      </c>
      <c r="S371" s="46">
        <f t="shared" si="303"/>
        <v>104973.46795246504</v>
      </c>
      <c r="T371" s="46">
        <f t="shared" si="304"/>
        <v>99.723996762867671</v>
      </c>
      <c r="U371" s="47">
        <f t="shared" si="305"/>
        <v>66856.238492181932</v>
      </c>
      <c r="V371" s="47">
        <f t="shared" si="306"/>
        <v>38117.22946028311</v>
      </c>
      <c r="W371" s="47">
        <f t="shared" si="307"/>
        <v>90410.290977193799</v>
      </c>
      <c r="X371" s="47">
        <f t="shared" si="308"/>
        <v>14563.176975271243</v>
      </c>
      <c r="Y371" s="48">
        <f t="shared" si="309"/>
        <v>96398.509969965002</v>
      </c>
      <c r="Z371" s="47">
        <f t="shared" si="310"/>
        <v>8574.9579825000401</v>
      </c>
      <c r="AA371" s="48">
        <f t="shared" si="311"/>
        <v>104973.46795246504</v>
      </c>
      <c r="AB371" s="47">
        <f t="shared" si="312"/>
        <v>0</v>
      </c>
      <c r="AC371" s="47">
        <f t="shared" si="313"/>
        <v>61255.364418054392</v>
      </c>
      <c r="AD371" s="47">
        <f t="shared" si="314"/>
        <v>43718.103534410649</v>
      </c>
      <c r="AE371" s="47">
        <f t="shared" si="283"/>
        <v>41.531866102761292</v>
      </c>
      <c r="AF371" s="49">
        <f t="shared" si="315"/>
        <v>0.58353187346151647</v>
      </c>
      <c r="AG371" s="47">
        <f>IF(ISBLANK($D371),"",S371*_xlfn.XLOOKUP(Q371,DATA!$B$24:$B$25,DATA!$C$24:$C$25,"error",0,1)/1000)</f>
        <v>14.06293152708631</v>
      </c>
      <c r="AH371" s="47">
        <f>IF(ISBLANK($D371),"",V371*_xlfn.XLOOKUP(Q371,DATA!$B$24:$B$25,DATA!$C$24:$C$25,"error",0,1)/1000)</f>
        <v>5.1064330669244207</v>
      </c>
      <c r="AI371" s="47">
        <f>IF(ISBLANK($D371),"",X371*_xlfn.XLOOKUP(Q371,DATA!$B$24:$B$25,DATA!$C$24:$C$25,"error",0,1)/1000)</f>
        <v>1.9509783244735619</v>
      </c>
      <c r="AJ371" s="47">
        <f>IF(ISBLANK($D371),"",Z371*_xlfn.XLOOKUP(Q371,DATA!$B$24:$B$25,DATA!$C$24:$C$25,"error",0,1)/1000)</f>
        <v>1.1487573889637177</v>
      </c>
      <c r="AK371" s="47">
        <f>IF(ISBLANK($D371),"",AB371*_xlfn.XLOOKUP(Q371,DATA!$B$24:$B$25,DATA!$C$24:$C$25,"error",0,1)/1000)</f>
        <v>0</v>
      </c>
      <c r="AL371" s="47">
        <f t="shared" si="316"/>
        <v>8.2061687803617005</v>
      </c>
      <c r="AM371" s="47">
        <f t="shared" si="317"/>
        <v>5.8567627467246091</v>
      </c>
      <c r="AN371" s="47">
        <f t="shared" si="289"/>
        <v>1.4254363825151513</v>
      </c>
      <c r="AO371" s="47">
        <f t="shared" si="290"/>
        <v>0.51759446204034854</v>
      </c>
      <c r="AP371" s="47">
        <f t="shared" si="291"/>
        <v>0.19775361060719451</v>
      </c>
      <c r="AQ371" s="47">
        <f t="shared" si="292"/>
        <v>0.11643949014173013</v>
      </c>
      <c r="AR371" s="47">
        <f t="shared" si="293"/>
        <v>0</v>
      </c>
      <c r="AS371" s="47">
        <f t="shared" si="294"/>
        <v>0.83178756278927313</v>
      </c>
      <c r="AT371" s="47">
        <f t="shared" si="318"/>
        <v>0.59364881972587813</v>
      </c>
      <c r="AU371" s="47">
        <f t="shared" si="295"/>
        <v>7.7524405703866206E-2</v>
      </c>
      <c r="AV371" s="47">
        <f t="shared" si="296"/>
        <v>2.8150118488268521E-2</v>
      </c>
      <c r="AW371" s="47">
        <f t="shared" si="297"/>
        <v>1.0755114241623178E-2</v>
      </c>
      <c r="AX371" s="47">
        <f t="shared" si="298"/>
        <v>6.3327289694760326E-3</v>
      </c>
      <c r="AY371" s="47">
        <f t="shared" si="299"/>
        <v>0</v>
      </c>
      <c r="AZ371" s="47">
        <f t="shared" si="300"/>
        <v>4.5237961699367731E-2</v>
      </c>
      <c r="BA371" s="47">
        <f t="shared" si="319"/>
        <v>3.2286444004498475E-2</v>
      </c>
      <c r="BB371" s="23">
        <f>IF(V371&gt;0,J371*DATA!$C$4,0)</f>
        <v>64812.799999999996</v>
      </c>
      <c r="BC371" s="23">
        <f>IF(X371&gt;0,N371*_xlfn.XLOOKUP(Burgas!O371,DATA!$B$5:$B$6,DATA!$C$5:$C$6,"error",0,1),0)</f>
        <v>11052.720000000001</v>
      </c>
      <c r="BD371" s="23">
        <f>IF(Z371&gt;0,(L371-M371)*DATA!$C$7,"0,00 ")</f>
        <v>24297.000000000004</v>
      </c>
      <c r="BE371" s="23">
        <f>IF(G371="basement",D371*DATA!$C$8,IF(G371="ground",0,"error"))</f>
        <v>0</v>
      </c>
      <c r="BF371" s="23">
        <f t="shared" si="320"/>
        <v>100162.51999999999</v>
      </c>
      <c r="BG371" s="23">
        <v>1.48</v>
      </c>
      <c r="BH371" s="23">
        <v>2.2371349486521184</v>
      </c>
      <c r="BI371" s="23">
        <f t="shared" si="321"/>
        <v>0.56999999999999995</v>
      </c>
      <c r="BJ371" s="23">
        <v>2.33</v>
      </c>
      <c r="BK371" s="23">
        <f t="shared" si="322"/>
        <v>0.21630769230769231</v>
      </c>
      <c r="BL371" s="23">
        <f t="shared" si="323"/>
        <v>0.23928112965340181</v>
      </c>
      <c r="BM371" s="5">
        <v>1.1000000000000001</v>
      </c>
      <c r="BN371" s="5">
        <f t="shared" si="324"/>
        <v>0.56999999999999995</v>
      </c>
      <c r="BO371" s="50"/>
      <c r="BP371" s="48">
        <f t="shared" si="325"/>
        <v>4495.6500000000005</v>
      </c>
      <c r="BQ371" s="51">
        <f t="shared" si="326"/>
        <v>6</v>
      </c>
      <c r="BR371" s="47">
        <f t="shared" si="327"/>
        <v>1438.6080000000002</v>
      </c>
      <c r="BS371" s="46">
        <f t="shared" si="328"/>
        <v>20.5</v>
      </c>
      <c r="BT371" s="46">
        <f t="shared" si="329"/>
        <v>3596.5200000000004</v>
      </c>
      <c r="BU371" s="46">
        <f t="shared" si="284"/>
        <v>91.091173162500027</v>
      </c>
      <c r="BV371" s="46">
        <f t="shared" si="285"/>
        <v>58.014785224038469</v>
      </c>
      <c r="BW371" s="46">
        <f t="shared" si="286"/>
        <v>78.453914419640569</v>
      </c>
      <c r="BX371" s="46">
        <f t="shared" si="287"/>
        <v>83.650216912499999</v>
      </c>
      <c r="BY371" s="46">
        <f t="shared" si="288"/>
        <v>91.091173162500027</v>
      </c>
      <c r="BZ371" s="46">
        <f t="shared" si="330"/>
        <v>104973.46795246504</v>
      </c>
      <c r="CA371" s="46">
        <f t="shared" si="331"/>
        <v>66856.238492181932</v>
      </c>
      <c r="CB371" s="46">
        <f t="shared" si="332"/>
        <v>90410.290977193799</v>
      </c>
      <c r="CC371" s="46">
        <f t="shared" si="333"/>
        <v>96398.509969965002</v>
      </c>
      <c r="CD371" s="46">
        <f t="shared" si="334"/>
        <v>104973.46795246504</v>
      </c>
    </row>
    <row r="372" spans="1:82" ht="15" customHeight="1" x14ac:dyDescent="0.35">
      <c r="A372" s="39">
        <v>369</v>
      </c>
      <c r="B372" s="40" t="s">
        <v>125</v>
      </c>
      <c r="C372" s="40" t="s">
        <v>494</v>
      </c>
      <c r="D372" s="41">
        <v>214.8</v>
      </c>
      <c r="E372" s="41">
        <f t="shared" si="301"/>
        <v>1374.7200000000003</v>
      </c>
      <c r="F372" s="41">
        <v>59.6</v>
      </c>
      <c r="G372" s="42" t="s">
        <v>118</v>
      </c>
      <c r="H372" s="43">
        <v>8</v>
      </c>
      <c r="I372" s="44">
        <v>25.5</v>
      </c>
      <c r="J372" s="41">
        <f t="shared" si="302"/>
        <v>1215.8399999999999</v>
      </c>
      <c r="K372" s="42" t="s">
        <v>120</v>
      </c>
      <c r="L372" s="44">
        <v>303.95999999999998</v>
      </c>
      <c r="M372" s="44">
        <v>303.95999999999998</v>
      </c>
      <c r="N372" s="41">
        <v>225.54000000000002</v>
      </c>
      <c r="O372" s="45" t="s">
        <v>69</v>
      </c>
      <c r="P372" s="45" t="s">
        <v>120</v>
      </c>
      <c r="Q372" s="45" t="s">
        <v>122</v>
      </c>
      <c r="R372" s="45" t="s">
        <v>864</v>
      </c>
      <c r="S372" s="46">
        <f t="shared" si="303"/>
        <v>113009.79006954003</v>
      </c>
      <c r="T372" s="46">
        <f t="shared" si="304"/>
        <v>82.205678297791565</v>
      </c>
      <c r="U372" s="47">
        <f t="shared" si="305"/>
        <v>66531.480270327709</v>
      </c>
      <c r="V372" s="47">
        <f t="shared" si="306"/>
        <v>46478.309799212322</v>
      </c>
      <c r="W372" s="47">
        <f t="shared" si="307"/>
        <v>98745.447095129377</v>
      </c>
      <c r="X372" s="47">
        <f t="shared" si="308"/>
        <v>14264.342974410654</v>
      </c>
      <c r="Y372" s="48">
        <f t="shared" si="309"/>
        <v>113009.79006954003</v>
      </c>
      <c r="Z372" s="47">
        <f t="shared" si="310"/>
        <v>0</v>
      </c>
      <c r="AA372" s="48">
        <f t="shared" si="311"/>
        <v>113009.79006954003</v>
      </c>
      <c r="AB372" s="47">
        <f t="shared" si="312"/>
        <v>0</v>
      </c>
      <c r="AC372" s="47">
        <f t="shared" si="313"/>
        <v>60742.652773622976</v>
      </c>
      <c r="AD372" s="47">
        <f t="shared" si="314"/>
        <v>52267.137295917055</v>
      </c>
      <c r="AE372" s="47">
        <f t="shared" si="283"/>
        <v>38.020205784390306</v>
      </c>
      <c r="AF372" s="49">
        <f t="shared" si="315"/>
        <v>0.53749903204178395</v>
      </c>
      <c r="AG372" s="47">
        <f>IF(ISBLANK($D372),"",S372*_xlfn.XLOOKUP(Q372,DATA!$B$24:$B$25,DATA!$C$24:$C$25,"error",0,1)/1000)</f>
        <v>15.13952973677117</v>
      </c>
      <c r="AH372" s="47">
        <f>IF(ISBLANK($D372),"",V372*_xlfn.XLOOKUP(Q372,DATA!$B$24:$B$25,DATA!$C$24:$C$25,"error",0,1)/1000)</f>
        <v>6.2265380095569078</v>
      </c>
      <c r="AI372" s="47">
        <f>IF(ISBLANK($D372),"",X372*_xlfn.XLOOKUP(Q372,DATA!$B$24:$B$25,DATA!$C$24:$C$25,"error",0,1)/1000)</f>
        <v>1.9109445695254004</v>
      </c>
      <c r="AJ372" s="47">
        <f>IF(ISBLANK($D372),"",Z372*_xlfn.XLOOKUP(Q372,DATA!$B$24:$B$25,DATA!$C$24:$C$25,"error",0,1)/1000)</f>
        <v>0</v>
      </c>
      <c r="AK372" s="47">
        <f>IF(ISBLANK($D372),"",AB372*_xlfn.XLOOKUP(Q372,DATA!$B$24:$B$25,DATA!$C$24:$C$25,"error",0,1)/1000)</f>
        <v>0</v>
      </c>
      <c r="AL372" s="47">
        <f t="shared" si="316"/>
        <v>8.1374825790823078</v>
      </c>
      <c r="AM372" s="47">
        <f t="shared" si="317"/>
        <v>7.0020471576888621</v>
      </c>
      <c r="AN372" s="47">
        <f t="shared" si="289"/>
        <v>1.5345617277164467</v>
      </c>
      <c r="AO372" s="47">
        <f t="shared" si="290"/>
        <v>0.63112970427545034</v>
      </c>
      <c r="AP372" s="47">
        <f t="shared" si="291"/>
        <v>0.19369573898050749</v>
      </c>
      <c r="AQ372" s="47">
        <f t="shared" si="292"/>
        <v>0</v>
      </c>
      <c r="AR372" s="47">
        <f t="shared" si="293"/>
        <v>0</v>
      </c>
      <c r="AS372" s="47">
        <f t="shared" si="294"/>
        <v>0.82482544325595775</v>
      </c>
      <c r="AT372" s="47">
        <f t="shared" si="318"/>
        <v>0.70973628446048898</v>
      </c>
      <c r="AU372" s="47">
        <f t="shared" si="295"/>
        <v>8.3459344391927773E-2</v>
      </c>
      <c r="AV372" s="47">
        <f t="shared" si="296"/>
        <v>3.432489576257259E-2</v>
      </c>
      <c r="AW372" s="47">
        <f t="shared" si="297"/>
        <v>1.0534421062930479E-2</v>
      </c>
      <c r="AX372" s="47">
        <f t="shared" si="298"/>
        <v>0</v>
      </c>
      <c r="AY372" s="47">
        <f t="shared" si="299"/>
        <v>0</v>
      </c>
      <c r="AZ372" s="47">
        <f t="shared" si="300"/>
        <v>4.4859316825503065E-2</v>
      </c>
      <c r="BA372" s="47">
        <f t="shared" si="319"/>
        <v>3.8600027566424708E-2</v>
      </c>
      <c r="BB372" s="23">
        <f>IF(V372&gt;0,J372*DATA!$C$4,0)</f>
        <v>79029.599999999991</v>
      </c>
      <c r="BC372" s="23">
        <f>IF(X372&gt;0,N372*_xlfn.XLOOKUP(Burgas!O372,DATA!$B$5:$B$6,DATA!$C$5:$C$6,"error",0,1),0)</f>
        <v>10825.920000000002</v>
      </c>
      <c r="BD372" s="23" t="str">
        <f>IF(Z372&gt;0,(L372-M372)*DATA!$C$7,"0,00 ")</f>
        <v xml:space="preserve">0,00 </v>
      </c>
      <c r="BE372" s="23">
        <f>IF(G372="basement",D372*DATA!$C$8,IF(G372="ground",0,"error"))</f>
        <v>0</v>
      </c>
      <c r="BF372" s="23">
        <f t="shared" si="320"/>
        <v>89855.51999999999</v>
      </c>
      <c r="BG372" s="23">
        <v>1.48</v>
      </c>
      <c r="BH372" s="23">
        <v>1.1000000000000001</v>
      </c>
      <c r="BI372" s="23">
        <f t="shared" si="321"/>
        <v>0.56999999999999995</v>
      </c>
      <c r="BJ372" s="23">
        <v>2.33</v>
      </c>
      <c r="BK372" s="23">
        <f t="shared" si="322"/>
        <v>0.21630769230769231</v>
      </c>
      <c r="BL372" s="23">
        <f t="shared" si="323"/>
        <v>0.23928112965340181</v>
      </c>
      <c r="BM372" s="5">
        <v>1.1000000000000001</v>
      </c>
      <c r="BN372" s="5">
        <f t="shared" si="324"/>
        <v>0.56999999999999995</v>
      </c>
      <c r="BO372" s="50"/>
      <c r="BP372" s="48">
        <f t="shared" si="325"/>
        <v>5477.4000000000005</v>
      </c>
      <c r="BQ372" s="51">
        <f t="shared" si="326"/>
        <v>8</v>
      </c>
      <c r="BR372" s="47">
        <f t="shared" si="327"/>
        <v>1752.7680000000003</v>
      </c>
      <c r="BS372" s="46">
        <f t="shared" si="328"/>
        <v>25.5</v>
      </c>
      <c r="BT372" s="46">
        <f t="shared" si="329"/>
        <v>4381.920000000001</v>
      </c>
      <c r="BU372" s="46">
        <f t="shared" si="284"/>
        <v>98.064725850000016</v>
      </c>
      <c r="BV372" s="46">
        <f t="shared" si="285"/>
        <v>57.732974896153856</v>
      </c>
      <c r="BW372" s="46">
        <f t="shared" si="286"/>
        <v>85.68678158202826</v>
      </c>
      <c r="BX372" s="46">
        <f t="shared" si="287"/>
        <v>98.064725850000016</v>
      </c>
      <c r="BY372" s="46">
        <f t="shared" si="288"/>
        <v>98.064725850000016</v>
      </c>
      <c r="BZ372" s="46">
        <f t="shared" si="330"/>
        <v>113009.79006954003</v>
      </c>
      <c r="CA372" s="46">
        <f t="shared" si="331"/>
        <v>66531.480270327709</v>
      </c>
      <c r="CB372" s="46">
        <f t="shared" si="332"/>
        <v>98745.447095129377</v>
      </c>
      <c r="CC372" s="46">
        <f t="shared" si="333"/>
        <v>113009.79006954003</v>
      </c>
      <c r="CD372" s="46">
        <f t="shared" si="334"/>
        <v>113009.79006954003</v>
      </c>
    </row>
    <row r="373" spans="1:82" ht="15" customHeight="1" x14ac:dyDescent="0.35">
      <c r="A373" s="39">
        <v>370</v>
      </c>
      <c r="B373" s="40" t="s">
        <v>125</v>
      </c>
      <c r="C373" s="40" t="s">
        <v>495</v>
      </c>
      <c r="D373" s="41">
        <v>150.5</v>
      </c>
      <c r="E373" s="41">
        <f t="shared" si="301"/>
        <v>722.40000000000009</v>
      </c>
      <c r="F373" s="41">
        <v>50</v>
      </c>
      <c r="G373" s="42" t="s">
        <v>118</v>
      </c>
      <c r="H373" s="43">
        <v>6</v>
      </c>
      <c r="I373" s="44">
        <v>20.5</v>
      </c>
      <c r="J373" s="41">
        <f t="shared" si="302"/>
        <v>820</v>
      </c>
      <c r="K373" s="42" t="s">
        <v>120</v>
      </c>
      <c r="L373" s="44">
        <v>205</v>
      </c>
      <c r="M373" s="44">
        <v>92.25</v>
      </c>
      <c r="N373" s="41">
        <v>158.02500000000001</v>
      </c>
      <c r="O373" s="45" t="s">
        <v>69</v>
      </c>
      <c r="P373" s="45" t="s">
        <v>120</v>
      </c>
      <c r="Q373" s="45" t="s">
        <v>122</v>
      </c>
      <c r="R373" s="45" t="s">
        <v>864</v>
      </c>
      <c r="S373" s="46">
        <f t="shared" si="303"/>
        <v>79329.008505775026</v>
      </c>
      <c r="T373" s="46">
        <f t="shared" si="304"/>
        <v>109.81313469791669</v>
      </c>
      <c r="U373" s="47">
        <f t="shared" si="305"/>
        <v>47982.602699621166</v>
      </c>
      <c r="V373" s="47">
        <f t="shared" si="306"/>
        <v>31346.40580615386</v>
      </c>
      <c r="W373" s="47">
        <f t="shared" si="307"/>
        <v>69334.671365882998</v>
      </c>
      <c r="X373" s="47">
        <f t="shared" si="308"/>
        <v>9994.3371398920281</v>
      </c>
      <c r="Y373" s="48">
        <f t="shared" si="309"/>
        <v>73360.206724525007</v>
      </c>
      <c r="Z373" s="47">
        <f t="shared" si="310"/>
        <v>5968.8017812500184</v>
      </c>
      <c r="AA373" s="48">
        <f t="shared" si="311"/>
        <v>79329.008505775026</v>
      </c>
      <c r="AB373" s="47">
        <f t="shared" si="312"/>
        <v>0</v>
      </c>
      <c r="AC373" s="47">
        <f t="shared" si="313"/>
        <v>47309.544727295906</v>
      </c>
      <c r="AD373" s="47">
        <f t="shared" si="314"/>
        <v>32019.463778479119</v>
      </c>
      <c r="AE373" s="47">
        <f t="shared" si="283"/>
        <v>44.323731697783934</v>
      </c>
      <c r="AF373" s="49">
        <f t="shared" si="315"/>
        <v>0.59637131004671318</v>
      </c>
      <c r="AG373" s="47">
        <f>IF(ISBLANK($D373),"",S373*_xlfn.XLOOKUP(Q373,DATA!$B$24:$B$25,DATA!$C$24:$C$25,"error",0,1)/1000)</f>
        <v>10.627432212047488</v>
      </c>
      <c r="AH373" s="47">
        <f>IF(ISBLANK($D373),"",V373*_xlfn.XLOOKUP(Q373,DATA!$B$24:$B$25,DATA!$C$24:$C$25,"error",0,1)/1000)</f>
        <v>4.1993692984575812</v>
      </c>
      <c r="AI373" s="47">
        <f>IF(ISBLANK($D373),"",X373*_xlfn.XLOOKUP(Q373,DATA!$B$24:$B$25,DATA!$C$24:$C$25,"error",0,1)/1000)</f>
        <v>1.33890669326617</v>
      </c>
      <c r="AJ373" s="47">
        <f>IF(ISBLANK($D373),"",Z373*_xlfn.XLOOKUP(Q373,DATA!$B$24:$B$25,DATA!$C$24:$C$25,"error",0,1)/1000)</f>
        <v>0.79961967900764885</v>
      </c>
      <c r="AK373" s="47">
        <f>IF(ISBLANK($D373),"",AB373*_xlfn.XLOOKUP(Q373,DATA!$B$24:$B$25,DATA!$C$24:$C$25,"error",0,1)/1000)</f>
        <v>0</v>
      </c>
      <c r="AL373" s="47">
        <f t="shared" si="316"/>
        <v>6.3378956707313998</v>
      </c>
      <c r="AM373" s="47">
        <f t="shared" si="317"/>
        <v>4.289536541316088</v>
      </c>
      <c r="AN373" s="47">
        <f t="shared" si="289"/>
        <v>1.0772098618690082</v>
      </c>
      <c r="AO373" s="47">
        <f t="shared" si="290"/>
        <v>0.42565334049370751</v>
      </c>
      <c r="AP373" s="47">
        <f t="shared" si="291"/>
        <v>0.13571326218140797</v>
      </c>
      <c r="AQ373" s="47">
        <f t="shared" si="292"/>
        <v>8.105045384294389E-2</v>
      </c>
      <c r="AR373" s="47">
        <f t="shared" si="293"/>
        <v>0</v>
      </c>
      <c r="AS373" s="47">
        <f t="shared" si="294"/>
        <v>0.64241705651805936</v>
      </c>
      <c r="AT373" s="47">
        <f t="shared" si="318"/>
        <v>0.43479280535094889</v>
      </c>
      <c r="AU373" s="47">
        <f t="shared" si="295"/>
        <v>5.8585606053064967E-2</v>
      </c>
      <c r="AV373" s="47">
        <f t="shared" si="296"/>
        <v>2.3149768493641865E-2</v>
      </c>
      <c r="AW373" s="47">
        <f t="shared" si="297"/>
        <v>7.3809607540551211E-3</v>
      </c>
      <c r="AX373" s="47">
        <f t="shared" si="298"/>
        <v>4.4080453840500151E-3</v>
      </c>
      <c r="AY373" s="47">
        <f t="shared" si="299"/>
        <v>0</v>
      </c>
      <c r="AZ373" s="47">
        <f t="shared" si="300"/>
        <v>3.4938774631747001E-2</v>
      </c>
      <c r="BA373" s="47">
        <f t="shared" si="319"/>
        <v>2.3646831421317967E-2</v>
      </c>
      <c r="BB373" s="23">
        <f>IF(V373&gt;0,J373*DATA!$C$4,0)</f>
        <v>53300</v>
      </c>
      <c r="BC373" s="23">
        <f>IF(X373&gt;0,N373*_xlfn.XLOOKUP(Burgas!O373,DATA!$B$5:$B$6,DATA!$C$5:$C$6,"error",0,1),0)</f>
        <v>7585.2000000000007</v>
      </c>
      <c r="BD373" s="23">
        <f>IF(Z373&gt;0,(L373-M373)*DATA!$C$7,"0,00 ")</f>
        <v>16912.5</v>
      </c>
      <c r="BE373" s="23">
        <f>IF(G373="basement",D373*DATA!$C$8,IF(G373="ground",0,"error"))</f>
        <v>0</v>
      </c>
      <c r="BF373" s="23">
        <f t="shared" si="320"/>
        <v>77797.7</v>
      </c>
      <c r="BG373" s="23">
        <v>1.48</v>
      </c>
      <c r="BH373" s="23">
        <v>2.0625000000000004</v>
      </c>
      <c r="BI373" s="23">
        <f t="shared" si="321"/>
        <v>0.56999999999999995</v>
      </c>
      <c r="BJ373" s="23">
        <v>2.33</v>
      </c>
      <c r="BK373" s="23">
        <f t="shared" si="322"/>
        <v>0.21630769230769231</v>
      </c>
      <c r="BL373" s="23">
        <f t="shared" si="323"/>
        <v>0.23928112965340181</v>
      </c>
      <c r="BM373" s="5">
        <v>1.1000000000000001</v>
      </c>
      <c r="BN373" s="5">
        <f t="shared" si="324"/>
        <v>0.56999999999999995</v>
      </c>
      <c r="BO373" s="50"/>
      <c r="BP373" s="48">
        <f t="shared" si="325"/>
        <v>3085.25</v>
      </c>
      <c r="BQ373" s="51">
        <f t="shared" si="326"/>
        <v>6</v>
      </c>
      <c r="BR373" s="47">
        <f t="shared" si="327"/>
        <v>987.28</v>
      </c>
      <c r="BS373" s="46">
        <f t="shared" si="328"/>
        <v>20.5</v>
      </c>
      <c r="BT373" s="46">
        <f t="shared" si="329"/>
        <v>2468.2000000000003</v>
      </c>
      <c r="BU373" s="46">
        <f t="shared" si="284"/>
        <v>68.838084437500015</v>
      </c>
      <c r="BV373" s="46">
        <f t="shared" si="285"/>
        <v>41.637107514423086</v>
      </c>
      <c r="BW373" s="46">
        <f t="shared" si="286"/>
        <v>60.165455888478817</v>
      </c>
      <c r="BX373" s="46">
        <f t="shared" si="287"/>
        <v>63.658631312500006</v>
      </c>
      <c r="BY373" s="46">
        <f t="shared" si="288"/>
        <v>68.838084437500015</v>
      </c>
      <c r="BZ373" s="46">
        <f t="shared" si="330"/>
        <v>79329.008505775026</v>
      </c>
      <c r="CA373" s="46">
        <f t="shared" si="331"/>
        <v>47982.602699621166</v>
      </c>
      <c r="CB373" s="46">
        <f t="shared" si="332"/>
        <v>69334.671365882998</v>
      </c>
      <c r="CC373" s="46">
        <f t="shared" si="333"/>
        <v>73360.206724525007</v>
      </c>
      <c r="CD373" s="46">
        <f t="shared" si="334"/>
        <v>79329.008505775026</v>
      </c>
    </row>
    <row r="374" spans="1:82" ht="15" customHeight="1" x14ac:dyDescent="0.35">
      <c r="A374" s="39">
        <v>371</v>
      </c>
      <c r="B374" s="40" t="s">
        <v>125</v>
      </c>
      <c r="C374" s="40" t="s">
        <v>496</v>
      </c>
      <c r="D374" s="41">
        <v>211.3</v>
      </c>
      <c r="E374" s="41">
        <f t="shared" si="301"/>
        <v>1014.2400000000001</v>
      </c>
      <c r="F374" s="41">
        <v>59.2</v>
      </c>
      <c r="G374" s="42" t="s">
        <v>118</v>
      </c>
      <c r="H374" s="43">
        <v>6</v>
      </c>
      <c r="I374" s="44">
        <v>20.5</v>
      </c>
      <c r="J374" s="41">
        <f t="shared" si="302"/>
        <v>970.88000000000011</v>
      </c>
      <c r="K374" s="42" t="s">
        <v>120</v>
      </c>
      <c r="L374" s="44">
        <v>242.72</v>
      </c>
      <c r="M374" s="44">
        <v>206.3</v>
      </c>
      <c r="N374" s="41">
        <v>221.86500000000001</v>
      </c>
      <c r="O374" s="45" t="s">
        <v>69</v>
      </c>
      <c r="P374" s="45" t="s">
        <v>120</v>
      </c>
      <c r="Q374" s="45" t="s">
        <v>122</v>
      </c>
      <c r="R374" s="45" t="s">
        <v>864</v>
      </c>
      <c r="S374" s="46">
        <f t="shared" si="303"/>
        <v>95347.980689465025</v>
      </c>
      <c r="T374" s="46">
        <f t="shared" si="304"/>
        <v>94.009288422331025</v>
      </c>
      <c r="U374" s="47">
        <f t="shared" si="305"/>
        <v>58233.836214978859</v>
      </c>
      <c r="V374" s="47">
        <f t="shared" si="306"/>
        <v>37114.144474486166</v>
      </c>
      <c r="W374" s="47">
        <f t="shared" si="307"/>
        <v>81316.064160168142</v>
      </c>
      <c r="X374" s="47">
        <f t="shared" si="308"/>
        <v>14031.916529296883</v>
      </c>
      <c r="Y374" s="48">
        <f t="shared" si="309"/>
        <v>93419.965071965024</v>
      </c>
      <c r="Z374" s="47">
        <f t="shared" si="310"/>
        <v>1928.0156175000011</v>
      </c>
      <c r="AA374" s="48">
        <f t="shared" si="311"/>
        <v>95347.980689465025</v>
      </c>
      <c r="AB374" s="47">
        <f t="shared" si="312"/>
        <v>0</v>
      </c>
      <c r="AC374" s="47">
        <f t="shared" si="313"/>
        <v>53074.076621283049</v>
      </c>
      <c r="AD374" s="47">
        <f t="shared" si="314"/>
        <v>42273.904068181975</v>
      </c>
      <c r="AE374" s="47">
        <f t="shared" si="283"/>
        <v>41.680375520766262</v>
      </c>
      <c r="AF374" s="49">
        <f t="shared" si="315"/>
        <v>0.55663555995105818</v>
      </c>
      <c r="AG374" s="47">
        <f>IF(ISBLANK($D374),"",S374*_xlfn.XLOOKUP(Q374,DATA!$B$24:$B$25,DATA!$C$24:$C$25,"error",0,1)/1000)</f>
        <v>12.773438372914185</v>
      </c>
      <c r="AH374" s="47">
        <f>IF(ISBLANK($D374),"",V374*_xlfn.XLOOKUP(Q374,DATA!$B$24:$B$25,DATA!$C$24:$C$25,"error",0,1)/1000)</f>
        <v>4.9720532493737757</v>
      </c>
      <c r="AI374" s="47">
        <f>IF(ISBLANK($D374),"",X374*_xlfn.XLOOKUP(Q374,DATA!$B$24:$B$25,DATA!$C$24:$C$25,"error",0,1)/1000)</f>
        <v>1.8798072045657213</v>
      </c>
      <c r="AJ374" s="47">
        <f>IF(ISBLANK($D374),"",Z374*_xlfn.XLOOKUP(Q374,DATA!$B$24:$B$25,DATA!$C$24:$C$25,"error",0,1)/1000)</f>
        <v>0.25828956726792462</v>
      </c>
      <c r="AK374" s="47">
        <f>IF(ISBLANK($D374),"",AB374*_xlfn.XLOOKUP(Q374,DATA!$B$24:$B$25,DATA!$C$24:$C$25,"error",0,1)/1000)</f>
        <v>0</v>
      </c>
      <c r="AL374" s="47">
        <f t="shared" si="316"/>
        <v>7.1101500212074216</v>
      </c>
      <c r="AM374" s="47">
        <f t="shared" si="317"/>
        <v>5.6632883517067638</v>
      </c>
      <c r="AN374" s="47">
        <f t="shared" si="289"/>
        <v>1.2947317386490513</v>
      </c>
      <c r="AO374" s="47">
        <f t="shared" si="290"/>
        <v>0.50397355514454956</v>
      </c>
      <c r="AP374" s="47">
        <f t="shared" si="291"/>
        <v>0.19053961660419563</v>
      </c>
      <c r="AQ374" s="47">
        <f t="shared" si="292"/>
        <v>2.6180554580576575E-2</v>
      </c>
      <c r="AR374" s="47">
        <f t="shared" si="293"/>
        <v>0</v>
      </c>
      <c r="AS374" s="47">
        <f t="shared" si="294"/>
        <v>0.72069372632932172</v>
      </c>
      <c r="AT374" s="47">
        <f t="shared" si="318"/>
        <v>0.57403801231972962</v>
      </c>
      <c r="AU374" s="47">
        <f t="shared" si="295"/>
        <v>7.0415845853179809E-2</v>
      </c>
      <c r="AV374" s="47">
        <f t="shared" si="296"/>
        <v>2.7409325896471964E-2</v>
      </c>
      <c r="AW374" s="47">
        <f t="shared" si="297"/>
        <v>1.036277081283617E-2</v>
      </c>
      <c r="AX374" s="47">
        <f t="shared" si="298"/>
        <v>1.4238670766040015E-3</v>
      </c>
      <c r="AY374" s="47">
        <f t="shared" si="299"/>
        <v>0</v>
      </c>
      <c r="AZ374" s="47">
        <f t="shared" si="300"/>
        <v>3.9195963785912134E-2</v>
      </c>
      <c r="BA374" s="47">
        <f t="shared" si="319"/>
        <v>3.1219882067267675E-2</v>
      </c>
      <c r="BB374" s="23">
        <f>IF(V374&gt;0,J374*DATA!$C$4,0)</f>
        <v>63107.200000000004</v>
      </c>
      <c r="BC374" s="23">
        <f>IF(X374&gt;0,N374*_xlfn.XLOOKUP(Burgas!O374,DATA!$B$5:$B$6,DATA!$C$5:$C$6,"error",0,1),0)</f>
        <v>10649.52</v>
      </c>
      <c r="BD374" s="23">
        <f>IF(Z374&gt;0,(L374-M374)*DATA!$C$7,"0,00 ")</f>
        <v>5462.9999999999982</v>
      </c>
      <c r="BE374" s="23">
        <f>IF(G374="basement",D374*DATA!$C$8,IF(G374="ground",0,"error"))</f>
        <v>0</v>
      </c>
      <c r="BF374" s="23">
        <f t="shared" si="320"/>
        <v>79219.72</v>
      </c>
      <c r="BG374" s="23">
        <v>1.48</v>
      </c>
      <c r="BH374" s="23">
        <v>1.3625865194462754</v>
      </c>
      <c r="BI374" s="23">
        <f t="shared" si="321"/>
        <v>0.56999999999999995</v>
      </c>
      <c r="BJ374" s="23">
        <v>2.33</v>
      </c>
      <c r="BK374" s="23">
        <f t="shared" si="322"/>
        <v>0.21630769230769231</v>
      </c>
      <c r="BL374" s="23">
        <f t="shared" si="323"/>
        <v>0.23928112965340181</v>
      </c>
      <c r="BM374" s="5">
        <v>1.1000000000000001</v>
      </c>
      <c r="BN374" s="5">
        <f t="shared" si="324"/>
        <v>0.56999999999999995</v>
      </c>
      <c r="BO374" s="50"/>
      <c r="BP374" s="48">
        <f t="shared" si="325"/>
        <v>4331.6500000000005</v>
      </c>
      <c r="BQ374" s="51">
        <f t="shared" si="326"/>
        <v>6</v>
      </c>
      <c r="BR374" s="47">
        <f t="shared" si="327"/>
        <v>1386.1280000000002</v>
      </c>
      <c r="BS374" s="46">
        <f t="shared" si="328"/>
        <v>20.5</v>
      </c>
      <c r="BT374" s="46">
        <f t="shared" si="329"/>
        <v>3465.3200000000006</v>
      </c>
      <c r="BU374" s="46">
        <f t="shared" si="284"/>
        <v>82.73861566250001</v>
      </c>
      <c r="BV374" s="46">
        <f t="shared" si="285"/>
        <v>50.53265898557693</v>
      </c>
      <c r="BW374" s="46">
        <f t="shared" si="286"/>
        <v>70.562360430552005</v>
      </c>
      <c r="BX374" s="46">
        <f t="shared" si="287"/>
        <v>81.065571912500019</v>
      </c>
      <c r="BY374" s="46">
        <f t="shared" si="288"/>
        <v>82.73861566250001</v>
      </c>
      <c r="BZ374" s="46">
        <f t="shared" si="330"/>
        <v>95347.980689465025</v>
      </c>
      <c r="CA374" s="46">
        <f t="shared" si="331"/>
        <v>58233.836214978859</v>
      </c>
      <c r="CB374" s="46">
        <f t="shared" si="332"/>
        <v>81316.064160168142</v>
      </c>
      <c r="CC374" s="46">
        <f t="shared" si="333"/>
        <v>93419.965071965024</v>
      </c>
      <c r="CD374" s="46">
        <f t="shared" si="334"/>
        <v>95347.980689465025</v>
      </c>
    </row>
    <row r="375" spans="1:82" ht="15" customHeight="1" x14ac:dyDescent="0.35">
      <c r="A375" s="39">
        <v>372</v>
      </c>
      <c r="B375" s="40" t="s">
        <v>125</v>
      </c>
      <c r="C375" s="40" t="s">
        <v>497</v>
      </c>
      <c r="D375" s="41">
        <v>164.1</v>
      </c>
      <c r="E375" s="41">
        <f t="shared" si="301"/>
        <v>787.68000000000006</v>
      </c>
      <c r="F375" s="41">
        <v>60.4</v>
      </c>
      <c r="G375" s="42" t="s">
        <v>118</v>
      </c>
      <c r="H375" s="43">
        <v>6</v>
      </c>
      <c r="I375" s="44">
        <v>20.5</v>
      </c>
      <c r="J375" s="41">
        <f t="shared" si="302"/>
        <v>990.56000000000006</v>
      </c>
      <c r="K375" s="42" t="s">
        <v>120</v>
      </c>
      <c r="L375" s="44">
        <v>247.64</v>
      </c>
      <c r="M375" s="44">
        <v>185.73</v>
      </c>
      <c r="N375" s="41">
        <v>172.30500000000001</v>
      </c>
      <c r="O375" s="45" t="s">
        <v>69</v>
      </c>
      <c r="P375" s="45" t="s">
        <v>120</v>
      </c>
      <c r="Q375" s="45" t="s">
        <v>122</v>
      </c>
      <c r="R375" s="45" t="s">
        <v>864</v>
      </c>
      <c r="S375" s="46">
        <f t="shared" si="303"/>
        <v>88387.892610255003</v>
      </c>
      <c r="T375" s="46">
        <f t="shared" si="304"/>
        <v>112.21294511763026</v>
      </c>
      <c r="U375" s="47">
        <f t="shared" si="305"/>
        <v>50521.434396421151</v>
      </c>
      <c r="V375" s="47">
        <f t="shared" si="306"/>
        <v>37866.458213833852</v>
      </c>
      <c r="W375" s="47">
        <f t="shared" si="307"/>
        <v>77490.412712206657</v>
      </c>
      <c r="X375" s="47">
        <f t="shared" si="308"/>
        <v>10897.479898048347</v>
      </c>
      <c r="Y375" s="48">
        <f t="shared" si="309"/>
        <v>85110.477814005004</v>
      </c>
      <c r="Z375" s="47">
        <f t="shared" si="310"/>
        <v>3277.4147962499992</v>
      </c>
      <c r="AA375" s="48">
        <f t="shared" si="311"/>
        <v>88387.892610255003</v>
      </c>
      <c r="AB375" s="47">
        <f t="shared" si="312"/>
        <v>0</v>
      </c>
      <c r="AC375" s="47">
        <f t="shared" si="313"/>
        <v>52041.352908132198</v>
      </c>
      <c r="AD375" s="47">
        <f t="shared" si="314"/>
        <v>36346.539702122805</v>
      </c>
      <c r="AE375" s="47">
        <f t="shared" si="283"/>
        <v>46.143788977913367</v>
      </c>
      <c r="AF375" s="49">
        <f t="shared" si="315"/>
        <v>0.58878372785295052</v>
      </c>
      <c r="AG375" s="47">
        <f>IF(ISBLANK($D375),"",S375*_xlfn.XLOOKUP(Q375,DATA!$B$24:$B$25,DATA!$C$24:$C$25,"error",0,1)/1000)</f>
        <v>11.841019505655815</v>
      </c>
      <c r="AH375" s="47">
        <f>IF(ISBLANK($D375),"",V375*_xlfn.XLOOKUP(Q375,DATA!$B$24:$B$25,DATA!$C$24:$C$25,"error",0,1)/1000)</f>
        <v>5.0728381125367559</v>
      </c>
      <c r="AI375" s="47">
        <f>IF(ISBLANK($D375),"",X375*_xlfn.XLOOKUP(Q375,DATA!$B$24:$B$25,DATA!$C$24:$C$25,"error",0,1)/1000)</f>
        <v>1.4598975971094865</v>
      </c>
      <c r="AJ375" s="47">
        <f>IF(ISBLANK($D375),"",Z375*_xlfn.XLOOKUP(Q375,DATA!$B$24:$B$25,DATA!$C$24:$C$25,"error",0,1)/1000)</f>
        <v>0.43906389647328931</v>
      </c>
      <c r="AK375" s="47">
        <f>IF(ISBLANK($D375),"",AB375*_xlfn.XLOOKUP(Q375,DATA!$B$24:$B$25,DATA!$C$24:$C$25,"error",0,1)/1000)</f>
        <v>0</v>
      </c>
      <c r="AL375" s="47">
        <f t="shared" si="316"/>
        <v>6.9717996061195322</v>
      </c>
      <c r="AM375" s="47">
        <f t="shared" si="317"/>
        <v>4.869219899536283</v>
      </c>
      <c r="AN375" s="47">
        <f t="shared" si="289"/>
        <v>1.2002205924791585</v>
      </c>
      <c r="AO375" s="47">
        <f t="shared" si="290"/>
        <v>0.51418923531639849</v>
      </c>
      <c r="AP375" s="47">
        <f t="shared" si="291"/>
        <v>0.14797705198650479</v>
      </c>
      <c r="AQ375" s="47">
        <f t="shared" si="292"/>
        <v>4.4504067382852681E-2</v>
      </c>
      <c r="AR375" s="47">
        <f t="shared" si="293"/>
        <v>0</v>
      </c>
      <c r="AS375" s="47">
        <f t="shared" si="294"/>
        <v>0.70667035468575601</v>
      </c>
      <c r="AT375" s="47">
        <f t="shared" si="318"/>
        <v>0.49355023779340246</v>
      </c>
      <c r="AU375" s="47">
        <f t="shared" si="295"/>
        <v>6.5275721376853502E-2</v>
      </c>
      <c r="AV375" s="47">
        <f t="shared" si="296"/>
        <v>2.7964920340319367E-2</v>
      </c>
      <c r="AW375" s="47">
        <f t="shared" si="297"/>
        <v>8.047944582992966E-3</v>
      </c>
      <c r="AX375" s="47">
        <f t="shared" si="298"/>
        <v>2.4204176472420007E-3</v>
      </c>
      <c r="AY375" s="47">
        <f t="shared" si="299"/>
        <v>0</v>
      </c>
      <c r="AZ375" s="47">
        <f t="shared" si="300"/>
        <v>3.8433282570554332E-2</v>
      </c>
      <c r="BA375" s="47">
        <f t="shared" si="319"/>
        <v>2.684243880629917E-2</v>
      </c>
      <c r="BB375" s="23">
        <f>IF(V375&gt;0,J375*DATA!$C$4,0)</f>
        <v>64386.400000000001</v>
      </c>
      <c r="BC375" s="23">
        <f>IF(X375&gt;0,N375*_xlfn.XLOOKUP(Burgas!O375,DATA!$B$5:$B$6,DATA!$C$5:$C$6,"error",0,1),0)</f>
        <v>8270.64</v>
      </c>
      <c r="BD375" s="23">
        <f>IF(Z375&gt;0,(L375-M375)*DATA!$C$7,"0,00 ")</f>
        <v>9286.5</v>
      </c>
      <c r="BE375" s="23">
        <f>IF(G375="basement",D375*DATA!$C$8,IF(G375="ground",0,"error"))</f>
        <v>0</v>
      </c>
      <c r="BF375" s="23">
        <f t="shared" si="320"/>
        <v>81943.540000000008</v>
      </c>
      <c r="BG375" s="23">
        <v>1.48</v>
      </c>
      <c r="BH375" s="23">
        <v>1.5374999999999999</v>
      </c>
      <c r="BI375" s="23">
        <f t="shared" si="321"/>
        <v>0.56999999999999995</v>
      </c>
      <c r="BJ375" s="23">
        <v>2.33</v>
      </c>
      <c r="BK375" s="23">
        <f t="shared" si="322"/>
        <v>0.21630769230769231</v>
      </c>
      <c r="BL375" s="23">
        <f t="shared" si="323"/>
        <v>0.23928112965340181</v>
      </c>
      <c r="BM375" s="5">
        <v>1.1000000000000001</v>
      </c>
      <c r="BN375" s="5">
        <f t="shared" si="324"/>
        <v>0.56999999999999995</v>
      </c>
      <c r="BO375" s="50"/>
      <c r="BP375" s="48">
        <f t="shared" si="325"/>
        <v>3364.0499999999997</v>
      </c>
      <c r="BQ375" s="51">
        <f t="shared" si="326"/>
        <v>6</v>
      </c>
      <c r="BR375" s="47">
        <f t="shared" si="327"/>
        <v>1076.4959999999999</v>
      </c>
      <c r="BS375" s="46">
        <f t="shared" si="328"/>
        <v>20.5</v>
      </c>
      <c r="BT375" s="46">
        <f t="shared" si="329"/>
        <v>2691.24</v>
      </c>
      <c r="BU375" s="46">
        <f t="shared" si="284"/>
        <v>76.698969637499999</v>
      </c>
      <c r="BV375" s="46">
        <f t="shared" si="285"/>
        <v>43.840189514423074</v>
      </c>
      <c r="BW375" s="46">
        <f t="shared" si="286"/>
        <v>67.242635119929403</v>
      </c>
      <c r="BX375" s="46">
        <f t="shared" si="287"/>
        <v>73.854979012499996</v>
      </c>
      <c r="BY375" s="46">
        <f t="shared" si="288"/>
        <v>76.698969637499999</v>
      </c>
      <c r="BZ375" s="46">
        <f t="shared" si="330"/>
        <v>88387.892610255003</v>
      </c>
      <c r="CA375" s="46">
        <f t="shared" si="331"/>
        <v>50521.434396421151</v>
      </c>
      <c r="CB375" s="46">
        <f t="shared" si="332"/>
        <v>77490.412712206657</v>
      </c>
      <c r="CC375" s="46">
        <f t="shared" si="333"/>
        <v>85110.477814005004</v>
      </c>
      <c r="CD375" s="46">
        <f t="shared" si="334"/>
        <v>88387.892610255003</v>
      </c>
    </row>
    <row r="376" spans="1:82" ht="15" customHeight="1" x14ac:dyDescent="0.35">
      <c r="A376" s="39">
        <v>373</v>
      </c>
      <c r="B376" s="40" t="s">
        <v>125</v>
      </c>
      <c r="C376" s="40" t="s">
        <v>498</v>
      </c>
      <c r="D376" s="41">
        <v>191.8</v>
      </c>
      <c r="E376" s="41">
        <f t="shared" si="301"/>
        <v>1074.0800000000002</v>
      </c>
      <c r="F376" s="41">
        <v>55.6</v>
      </c>
      <c r="G376" s="42" t="s">
        <v>118</v>
      </c>
      <c r="H376" s="43">
        <v>7</v>
      </c>
      <c r="I376" s="44">
        <v>22.25</v>
      </c>
      <c r="J376" s="41">
        <f t="shared" si="302"/>
        <v>994.68000000000018</v>
      </c>
      <c r="K376" s="42" t="s">
        <v>120</v>
      </c>
      <c r="L376" s="44">
        <v>242.42</v>
      </c>
      <c r="M376" s="44">
        <v>157.58000000000001</v>
      </c>
      <c r="N376" s="41">
        <v>201.39000000000001</v>
      </c>
      <c r="O376" s="45" t="s">
        <v>69</v>
      </c>
      <c r="P376" s="45" t="s">
        <v>120</v>
      </c>
      <c r="Q376" s="45" t="s">
        <v>122</v>
      </c>
      <c r="R376" s="45" t="s">
        <v>864</v>
      </c>
      <c r="S376" s="46">
        <f t="shared" si="303"/>
        <v>96943.40970559002</v>
      </c>
      <c r="T376" s="46">
        <f t="shared" si="304"/>
        <v>90.257159341566748</v>
      </c>
      <c r="U376" s="47">
        <f t="shared" si="305"/>
        <v>58919.454916242314</v>
      </c>
      <c r="V376" s="47">
        <f t="shared" si="306"/>
        <v>38023.954789347707</v>
      </c>
      <c r="W376" s="47">
        <f t="shared" si="307"/>
        <v>84206.44051335557</v>
      </c>
      <c r="X376" s="47">
        <f t="shared" si="308"/>
        <v>12736.96919223445</v>
      </c>
      <c r="Y376" s="48">
        <f t="shared" si="309"/>
        <v>92452.117970590029</v>
      </c>
      <c r="Z376" s="47">
        <f t="shared" si="310"/>
        <v>4491.2917349999916</v>
      </c>
      <c r="AA376" s="48">
        <f t="shared" si="311"/>
        <v>96943.40970559002</v>
      </c>
      <c r="AB376" s="47">
        <f t="shared" si="312"/>
        <v>0</v>
      </c>
      <c r="AC376" s="47">
        <f t="shared" si="313"/>
        <v>55252.215716582148</v>
      </c>
      <c r="AD376" s="47">
        <f t="shared" si="314"/>
        <v>41691.193989007872</v>
      </c>
      <c r="AE376" s="47">
        <f t="shared" si="283"/>
        <v>38.815725075420701</v>
      </c>
      <c r="AF376" s="49">
        <f t="shared" si="315"/>
        <v>0.56994297894389157</v>
      </c>
      <c r="AG376" s="47">
        <f>IF(ISBLANK($D376),"",S376*_xlfn.XLOOKUP(Q376,DATA!$B$24:$B$25,DATA!$C$24:$C$25,"error",0,1)/1000)</f>
        <v>12.987172466373423</v>
      </c>
      <c r="AH376" s="47">
        <f>IF(ISBLANK($D376),"",V376*_xlfn.XLOOKUP(Q376,DATA!$B$24:$B$25,DATA!$C$24:$C$25,"error",0,1)/1000)</f>
        <v>5.0939373826704717</v>
      </c>
      <c r="AI376" s="47">
        <f>IF(ISBLANK($D376),"",X376*_xlfn.XLOOKUP(Q376,DATA!$B$24:$B$25,DATA!$C$24:$C$25,"error",0,1)/1000)</f>
        <v>1.7063275997903691</v>
      </c>
      <c r="AJ376" s="47">
        <f>IF(ISBLANK($D376),"",Z376*_xlfn.XLOOKUP(Q376,DATA!$B$24:$B$25,DATA!$C$24:$C$25,"error",0,1)/1000)</f>
        <v>0.60168278108211615</v>
      </c>
      <c r="AK376" s="47">
        <f>IF(ISBLANK($D376),"",AB376*_xlfn.XLOOKUP(Q376,DATA!$B$24:$B$25,DATA!$C$24:$C$25,"error",0,1)/1000)</f>
        <v>0</v>
      </c>
      <c r="AL376" s="47">
        <f t="shared" si="316"/>
        <v>7.4019477635429567</v>
      </c>
      <c r="AM376" s="47">
        <f t="shared" si="317"/>
        <v>5.585224702830466</v>
      </c>
      <c r="AN376" s="47">
        <f t="shared" si="289"/>
        <v>1.3163960945064259</v>
      </c>
      <c r="AO376" s="47">
        <f t="shared" si="290"/>
        <v>0.51632788380765959</v>
      </c>
      <c r="AP376" s="47">
        <f t="shared" si="291"/>
        <v>0.17295550622188682</v>
      </c>
      <c r="AQ376" s="47">
        <f t="shared" si="292"/>
        <v>6.0987321543550556E-2</v>
      </c>
      <c r="AR376" s="47">
        <f t="shared" si="293"/>
        <v>0</v>
      </c>
      <c r="AS376" s="47">
        <f t="shared" si="294"/>
        <v>0.7502707115730971</v>
      </c>
      <c r="AT376" s="47">
        <f t="shared" si="318"/>
        <v>0.56612538293332881</v>
      </c>
      <c r="AU376" s="47">
        <f t="shared" si="295"/>
        <v>7.1594092973431209E-2</v>
      </c>
      <c r="AV376" s="47">
        <f t="shared" si="296"/>
        <v>2.8081233811287427E-2</v>
      </c>
      <c r="AW376" s="47">
        <f t="shared" si="297"/>
        <v>9.4064337051678916E-3</v>
      </c>
      <c r="AX376" s="47">
        <f t="shared" si="298"/>
        <v>3.3168831076079951E-3</v>
      </c>
      <c r="AY376" s="47">
        <f t="shared" si="299"/>
        <v>0</v>
      </c>
      <c r="AZ376" s="47">
        <f t="shared" si="300"/>
        <v>4.080455062406331E-2</v>
      </c>
      <c r="BA376" s="47">
        <f t="shared" si="319"/>
        <v>3.0789542349367899E-2</v>
      </c>
      <c r="BB376" s="23">
        <f>IF(V376&gt;0,J376*DATA!$C$4,0)</f>
        <v>64654.200000000012</v>
      </c>
      <c r="BC376" s="23">
        <f>IF(X376&gt;0,N376*_xlfn.XLOOKUP(Burgas!O376,DATA!$B$5:$B$6,DATA!$C$5:$C$6,"error",0,1),0)</f>
        <v>9666.7200000000012</v>
      </c>
      <c r="BD376" s="23">
        <f>IF(Z376&gt;0,(L376-M376)*DATA!$C$7,"0,00 ")</f>
        <v>12725.999999999996</v>
      </c>
      <c r="BE376" s="23">
        <f>IF(G376="basement",D376*DATA!$C$8,IF(G376="ground",0,"error"))</f>
        <v>0</v>
      </c>
      <c r="BF376" s="23">
        <f t="shared" si="320"/>
        <v>87046.920000000013</v>
      </c>
      <c r="BG376" s="23">
        <v>1.48</v>
      </c>
      <c r="BH376" s="23">
        <v>1.7124494678656874</v>
      </c>
      <c r="BI376" s="23">
        <f t="shared" si="321"/>
        <v>0.56999999999999995</v>
      </c>
      <c r="BJ376" s="23">
        <v>2.33</v>
      </c>
      <c r="BK376" s="23">
        <f t="shared" si="322"/>
        <v>0.21630769230769231</v>
      </c>
      <c r="BL376" s="23">
        <f t="shared" si="323"/>
        <v>0.23928112965340181</v>
      </c>
      <c r="BM376" s="5">
        <v>1.1000000000000001</v>
      </c>
      <c r="BN376" s="5">
        <f t="shared" si="324"/>
        <v>0.56999999999999995</v>
      </c>
      <c r="BO376" s="50"/>
      <c r="BP376" s="48">
        <f t="shared" si="325"/>
        <v>4267.55</v>
      </c>
      <c r="BQ376" s="51">
        <f t="shared" si="326"/>
        <v>7</v>
      </c>
      <c r="BR376" s="47">
        <f t="shared" si="327"/>
        <v>1365.616</v>
      </c>
      <c r="BS376" s="46">
        <f t="shared" si="328"/>
        <v>22.25</v>
      </c>
      <c r="BT376" s="46">
        <f t="shared" si="329"/>
        <v>3414.0400000000004</v>
      </c>
      <c r="BU376" s="46">
        <f t="shared" si="284"/>
        <v>84.123055975000014</v>
      </c>
      <c r="BV376" s="46">
        <f t="shared" si="285"/>
        <v>51.127607528846156</v>
      </c>
      <c r="BW376" s="46">
        <f t="shared" si="286"/>
        <v>73.07049680089861</v>
      </c>
      <c r="BX376" s="46">
        <f t="shared" si="287"/>
        <v>80.225718475000022</v>
      </c>
      <c r="BY376" s="46">
        <f t="shared" si="288"/>
        <v>84.123055975000014</v>
      </c>
      <c r="BZ376" s="46">
        <f t="shared" si="330"/>
        <v>96943.40970559002</v>
      </c>
      <c r="CA376" s="46">
        <f t="shared" si="331"/>
        <v>58919.454916242314</v>
      </c>
      <c r="CB376" s="46">
        <f t="shared" si="332"/>
        <v>84206.44051335557</v>
      </c>
      <c r="CC376" s="46">
        <f t="shared" si="333"/>
        <v>92452.117970590029</v>
      </c>
      <c r="CD376" s="46">
        <f t="shared" si="334"/>
        <v>96943.40970559002</v>
      </c>
    </row>
    <row r="377" spans="1:82" ht="15" customHeight="1" x14ac:dyDescent="0.35">
      <c r="A377" s="39">
        <v>374</v>
      </c>
      <c r="B377" s="40" t="s">
        <v>125</v>
      </c>
      <c r="C377" s="40" t="s">
        <v>499</v>
      </c>
      <c r="D377" s="41">
        <v>167.2</v>
      </c>
      <c r="E377" s="41">
        <f t="shared" si="301"/>
        <v>936.31999999999994</v>
      </c>
      <c r="F377" s="41">
        <v>60.4</v>
      </c>
      <c r="G377" s="42" t="s">
        <v>118</v>
      </c>
      <c r="H377" s="43">
        <v>7</v>
      </c>
      <c r="I377" s="44">
        <v>22.25</v>
      </c>
      <c r="J377" s="41">
        <f t="shared" si="302"/>
        <v>1075.1199999999999</v>
      </c>
      <c r="K377" s="42" t="s">
        <v>120</v>
      </c>
      <c r="L377" s="44">
        <v>268.77999999999997</v>
      </c>
      <c r="M377" s="44">
        <v>120.9</v>
      </c>
      <c r="N377" s="41">
        <v>175.56</v>
      </c>
      <c r="O377" s="45" t="s">
        <v>69</v>
      </c>
      <c r="P377" s="45" t="s">
        <v>120</v>
      </c>
      <c r="Q377" s="45" t="s">
        <v>122</v>
      </c>
      <c r="R377" s="45" t="s">
        <v>864</v>
      </c>
      <c r="S377" s="46">
        <f t="shared" si="303"/>
        <v>99647.669488359999</v>
      </c>
      <c r="T377" s="46">
        <f t="shared" si="304"/>
        <v>106.42480080352871</v>
      </c>
      <c r="U377" s="47">
        <f t="shared" si="305"/>
        <v>58548.708744076925</v>
      </c>
      <c r="V377" s="47">
        <f t="shared" si="306"/>
        <v>41098.960744283075</v>
      </c>
      <c r="W377" s="47">
        <f t="shared" si="307"/>
        <v>88544.326167496576</v>
      </c>
      <c r="X377" s="47">
        <f t="shared" si="308"/>
        <v>11103.343320863423</v>
      </c>
      <c r="Y377" s="48">
        <f t="shared" si="309"/>
        <v>91819.142593359997</v>
      </c>
      <c r="Z377" s="47">
        <f t="shared" si="310"/>
        <v>7828.5268950000027</v>
      </c>
      <c r="AA377" s="48">
        <f t="shared" si="311"/>
        <v>99647.669488359999</v>
      </c>
      <c r="AB377" s="47">
        <f t="shared" si="312"/>
        <v>0</v>
      </c>
      <c r="AC377" s="47">
        <f t="shared" si="313"/>
        <v>60030.830960146501</v>
      </c>
      <c r="AD377" s="47">
        <f t="shared" si="314"/>
        <v>39616.838528213499</v>
      </c>
      <c r="AE377" s="47">
        <f t="shared" si="283"/>
        <v>42.311216814992207</v>
      </c>
      <c r="AF377" s="49">
        <f t="shared" si="315"/>
        <v>0.60243085732334967</v>
      </c>
      <c r="AG377" s="47">
        <f>IF(ISBLANK($D377),"",S377*_xlfn.XLOOKUP(Q377,DATA!$B$24:$B$25,DATA!$C$24:$C$25,"error",0,1)/1000)</f>
        <v>13.349452772991171</v>
      </c>
      <c r="AH377" s="47">
        <f>IF(ISBLANK($D377),"",V377*_xlfn.XLOOKUP(Q377,DATA!$B$24:$B$25,DATA!$C$24:$C$25,"error",0,1)/1000)</f>
        <v>5.5058852684850157</v>
      </c>
      <c r="AI377" s="47">
        <f>IF(ISBLANK($D377),"",X377*_xlfn.XLOOKUP(Q377,DATA!$B$24:$B$25,DATA!$C$24:$C$25,"error",0,1)/1000)</f>
        <v>1.4874764060737764</v>
      </c>
      <c r="AJ377" s="47">
        <f>IF(ISBLANK($D377),"",Z377*_xlfn.XLOOKUP(Q377,DATA!$B$24:$B$25,DATA!$C$24:$C$25,"error",0,1)/1000)</f>
        <v>1.0487606042718474</v>
      </c>
      <c r="AK377" s="47">
        <f>IF(ISBLANK($D377),"",AB377*_xlfn.XLOOKUP(Q377,DATA!$B$24:$B$25,DATA!$C$24:$C$25,"error",0,1)/1000)</f>
        <v>0</v>
      </c>
      <c r="AL377" s="47">
        <f t="shared" si="316"/>
        <v>8.0421222788306395</v>
      </c>
      <c r="AM377" s="47">
        <f t="shared" si="317"/>
        <v>5.3073304941605315</v>
      </c>
      <c r="AN377" s="47">
        <f t="shared" si="289"/>
        <v>1.3531172808911454</v>
      </c>
      <c r="AO377" s="47">
        <f t="shared" si="290"/>
        <v>0.55808343833121288</v>
      </c>
      <c r="AP377" s="47">
        <f t="shared" si="291"/>
        <v>0.15077247466266705</v>
      </c>
      <c r="AQ377" s="47">
        <f t="shared" si="292"/>
        <v>0.10630369059241251</v>
      </c>
      <c r="AR377" s="47">
        <f t="shared" si="293"/>
        <v>0</v>
      </c>
      <c r="AS377" s="47">
        <f t="shared" si="294"/>
        <v>0.81515960358629236</v>
      </c>
      <c r="AT377" s="47">
        <f t="shared" si="318"/>
        <v>0.537957677304853</v>
      </c>
      <c r="AU377" s="47">
        <f t="shared" si="295"/>
        <v>7.359122745528944E-2</v>
      </c>
      <c r="AV377" s="47">
        <f t="shared" si="296"/>
        <v>3.0352169637663694E-2</v>
      </c>
      <c r="AW377" s="47">
        <f t="shared" si="297"/>
        <v>8.1999776616479385E-3</v>
      </c>
      <c r="AX377" s="47">
        <f t="shared" si="298"/>
        <v>5.781478948056004E-3</v>
      </c>
      <c r="AY377" s="47">
        <f t="shared" si="299"/>
        <v>0</v>
      </c>
      <c r="AZ377" s="47">
        <f t="shared" si="300"/>
        <v>4.4333626247367641E-2</v>
      </c>
      <c r="BA377" s="47">
        <f t="shared" si="319"/>
        <v>2.9257601207921799E-2</v>
      </c>
      <c r="BB377" s="23">
        <f>IF(V377&gt;0,J377*DATA!$C$4,0)</f>
        <v>69882.799999999988</v>
      </c>
      <c r="BC377" s="23">
        <f>IF(X377&gt;0,N377*_xlfn.XLOOKUP(Burgas!O377,DATA!$B$5:$B$6,DATA!$C$5:$C$6,"error",0,1),0)</f>
        <v>8426.880000000001</v>
      </c>
      <c r="BD377" s="23">
        <f>IF(Z377&gt;0,(L377-M377)*DATA!$C$7,"0,00 ")</f>
        <v>22181.999999999996</v>
      </c>
      <c r="BE377" s="23">
        <f>IF(G377="basement",D377*DATA!$C$8,IF(G377="ground",0,"error"))</f>
        <v>0</v>
      </c>
      <c r="BF377" s="23">
        <f t="shared" si="320"/>
        <v>100491.68</v>
      </c>
      <c r="BG377" s="23">
        <v>1.48</v>
      </c>
      <c r="BH377" s="23">
        <v>2.0628320559565441</v>
      </c>
      <c r="BI377" s="23">
        <f t="shared" si="321"/>
        <v>0.56999999999999995</v>
      </c>
      <c r="BJ377" s="23">
        <v>2.33</v>
      </c>
      <c r="BK377" s="23">
        <f t="shared" si="322"/>
        <v>0.21630769230769231</v>
      </c>
      <c r="BL377" s="23">
        <f t="shared" si="323"/>
        <v>0.23928112965340181</v>
      </c>
      <c r="BM377" s="5">
        <v>1.1000000000000001</v>
      </c>
      <c r="BN377" s="5">
        <f t="shared" si="324"/>
        <v>0.56999999999999995</v>
      </c>
      <c r="BO377" s="50"/>
      <c r="BP377" s="48">
        <f t="shared" si="325"/>
        <v>3720.2</v>
      </c>
      <c r="BQ377" s="51">
        <f t="shared" si="326"/>
        <v>7</v>
      </c>
      <c r="BR377" s="47">
        <f t="shared" si="327"/>
        <v>1190.4639999999999</v>
      </c>
      <c r="BS377" s="46">
        <f t="shared" si="328"/>
        <v>22.25</v>
      </c>
      <c r="BT377" s="46">
        <f t="shared" si="329"/>
        <v>2976.16</v>
      </c>
      <c r="BU377" s="46">
        <f t="shared" si="284"/>
        <v>86.469688899999994</v>
      </c>
      <c r="BV377" s="46">
        <f t="shared" si="285"/>
        <v>50.805890961538459</v>
      </c>
      <c r="BW377" s="46">
        <f t="shared" si="286"/>
        <v>76.83471552195121</v>
      </c>
      <c r="BX377" s="46">
        <f t="shared" si="287"/>
        <v>79.676451399999991</v>
      </c>
      <c r="BY377" s="46">
        <f t="shared" si="288"/>
        <v>86.469688899999994</v>
      </c>
      <c r="BZ377" s="46">
        <f t="shared" si="330"/>
        <v>99647.669488359999</v>
      </c>
      <c r="CA377" s="46">
        <f t="shared" si="331"/>
        <v>58548.708744076925</v>
      </c>
      <c r="CB377" s="46">
        <f t="shared" si="332"/>
        <v>88544.326167496576</v>
      </c>
      <c r="CC377" s="46">
        <f t="shared" si="333"/>
        <v>91819.142593359997</v>
      </c>
      <c r="CD377" s="46">
        <f t="shared" si="334"/>
        <v>99647.669488359999</v>
      </c>
    </row>
    <row r="378" spans="1:82" ht="15" customHeight="1" x14ac:dyDescent="0.35">
      <c r="A378" s="39">
        <v>375</v>
      </c>
      <c r="B378" s="40" t="s">
        <v>125</v>
      </c>
      <c r="C378" s="40" t="s">
        <v>500</v>
      </c>
      <c r="D378" s="41">
        <v>222.2</v>
      </c>
      <c r="E378" s="41">
        <f t="shared" si="301"/>
        <v>1244.32</v>
      </c>
      <c r="F378" s="41">
        <v>59.8</v>
      </c>
      <c r="G378" s="42" t="s">
        <v>118</v>
      </c>
      <c r="H378" s="43">
        <v>7</v>
      </c>
      <c r="I378" s="44">
        <v>22.25</v>
      </c>
      <c r="J378" s="41">
        <f t="shared" si="302"/>
        <v>1064.44</v>
      </c>
      <c r="K378" s="42" t="s">
        <v>120</v>
      </c>
      <c r="L378" s="44">
        <v>266.11</v>
      </c>
      <c r="M378" s="44">
        <v>199.6</v>
      </c>
      <c r="N378" s="41">
        <v>233.31</v>
      </c>
      <c r="O378" s="45" t="s">
        <v>69</v>
      </c>
      <c r="P378" s="45" t="s">
        <v>120</v>
      </c>
      <c r="Q378" s="45" t="s">
        <v>122</v>
      </c>
      <c r="R378" s="45" t="s">
        <v>864</v>
      </c>
      <c r="S378" s="46">
        <f t="shared" si="303"/>
        <v>106201.17612566003</v>
      </c>
      <c r="T378" s="46">
        <f t="shared" si="304"/>
        <v>85.348765691831716</v>
      </c>
      <c r="U378" s="47">
        <f t="shared" si="305"/>
        <v>65510.483203340009</v>
      </c>
      <c r="V378" s="47">
        <f t="shared" si="306"/>
        <v>40690.69292232002</v>
      </c>
      <c r="W378" s="47">
        <f t="shared" si="307"/>
        <v>91445.417238723108</v>
      </c>
      <c r="X378" s="47">
        <f t="shared" si="308"/>
        <v>14755.758886936921</v>
      </c>
      <c r="Y378" s="48">
        <f t="shared" si="309"/>
        <v>102680.24480441002</v>
      </c>
      <c r="Z378" s="47">
        <f t="shared" si="310"/>
        <v>3520.9313212500128</v>
      </c>
      <c r="AA378" s="48">
        <f t="shared" si="311"/>
        <v>106201.17612566003</v>
      </c>
      <c r="AB378" s="47">
        <f t="shared" si="312"/>
        <v>0</v>
      </c>
      <c r="AC378" s="47">
        <f t="shared" si="313"/>
        <v>58967.383130506954</v>
      </c>
      <c r="AD378" s="47">
        <f t="shared" si="314"/>
        <v>47233.792995153075</v>
      </c>
      <c r="AE378" s="47">
        <f t="shared" si="283"/>
        <v>37.959522466208917</v>
      </c>
      <c r="AF378" s="49">
        <f t="shared" si="315"/>
        <v>0.55524227962160411</v>
      </c>
      <c r="AG378" s="47">
        <f>IF(ISBLANK($D378),"",S378*_xlfn.XLOOKUP(Q378,DATA!$B$24:$B$25,DATA!$C$24:$C$25,"error",0,1)/1000)</f>
        <v>14.227403334216692</v>
      </c>
      <c r="AH378" s="47">
        <f>IF(ISBLANK($D378),"",V378*_xlfn.XLOOKUP(Q378,DATA!$B$24:$B$25,DATA!$C$24:$C$25,"error",0,1)/1000)</f>
        <v>5.451191043963644</v>
      </c>
      <c r="AI378" s="47">
        <f>IF(ISBLANK($D378),"",X378*_xlfn.XLOOKUP(Q378,DATA!$B$24:$B$25,DATA!$C$24:$C$25,"error",0,1)/1000)</f>
        <v>1.9767778554401507</v>
      </c>
      <c r="AJ378" s="47">
        <f>IF(ISBLANK($D378),"",Z378*_xlfn.XLOOKUP(Q378,DATA!$B$24:$B$25,DATA!$C$24:$C$25,"error",0,1)/1000)</f>
        <v>0.47168696098269408</v>
      </c>
      <c r="AK378" s="47">
        <f>IF(ISBLANK($D378),"",AB378*_xlfn.XLOOKUP(Q378,DATA!$B$24:$B$25,DATA!$C$24:$C$25,"error",0,1)/1000)</f>
        <v>0</v>
      </c>
      <c r="AL378" s="47">
        <f t="shared" si="316"/>
        <v>7.8996558603864893</v>
      </c>
      <c r="AM378" s="47">
        <f t="shared" si="317"/>
        <v>6.3277474738302031</v>
      </c>
      <c r="AN378" s="47">
        <f t="shared" si="289"/>
        <v>1.4421074512272549</v>
      </c>
      <c r="AO378" s="47">
        <f t="shared" si="290"/>
        <v>0.5525395631160025</v>
      </c>
      <c r="AP378" s="47">
        <f t="shared" si="291"/>
        <v>0.20036868343328124</v>
      </c>
      <c r="AQ378" s="47">
        <f t="shared" si="292"/>
        <v>4.7810782129438595E-2</v>
      </c>
      <c r="AR378" s="47">
        <f t="shared" si="293"/>
        <v>0</v>
      </c>
      <c r="AS378" s="47">
        <f t="shared" si="294"/>
        <v>0.80071902867872236</v>
      </c>
      <c r="AT378" s="47">
        <f t="shared" si="318"/>
        <v>0.64138842254853257</v>
      </c>
      <c r="AU378" s="47">
        <f t="shared" si="295"/>
        <v>7.8431085728458902E-2</v>
      </c>
      <c r="AV378" s="47">
        <f t="shared" si="296"/>
        <v>3.0050658018746526E-2</v>
      </c>
      <c r="AW378" s="47">
        <f t="shared" si="297"/>
        <v>1.0897338734558447E-2</v>
      </c>
      <c r="AX378" s="47">
        <f t="shared" si="298"/>
        <v>2.6002580797620106E-3</v>
      </c>
      <c r="AY378" s="47">
        <f t="shared" si="299"/>
        <v>0</v>
      </c>
      <c r="AZ378" s="47">
        <f t="shared" si="300"/>
        <v>4.3548254833066985E-2</v>
      </c>
      <c r="BA378" s="47">
        <f t="shared" si="319"/>
        <v>3.4882830895391917E-2</v>
      </c>
      <c r="BB378" s="23">
        <f>IF(V378&gt;0,J378*DATA!$C$4,0)</f>
        <v>69188.600000000006</v>
      </c>
      <c r="BC378" s="23">
        <f>IF(X378&gt;0,N378*_xlfn.XLOOKUP(Burgas!O378,DATA!$B$5:$B$6,DATA!$C$5:$C$6,"error",0,1),0)</f>
        <v>11198.880000000001</v>
      </c>
      <c r="BD378" s="23">
        <f>IF(Z378&gt;0,(L378-M378)*DATA!$C$7,"0,00 ")</f>
        <v>9976.5000000000036</v>
      </c>
      <c r="BE378" s="23">
        <f>IF(G378="basement",D378*DATA!$C$8,IF(G378="ground",0,"error"))</f>
        <v>0</v>
      </c>
      <c r="BF378" s="23">
        <f t="shared" si="320"/>
        <v>90363.98000000001</v>
      </c>
      <c r="BG378" s="23">
        <v>1.48</v>
      </c>
      <c r="BH378" s="23">
        <v>1.5373849160121755</v>
      </c>
      <c r="BI378" s="23">
        <f t="shared" si="321"/>
        <v>0.56999999999999995</v>
      </c>
      <c r="BJ378" s="23">
        <v>2.33</v>
      </c>
      <c r="BK378" s="23">
        <f t="shared" si="322"/>
        <v>0.21630769230769231</v>
      </c>
      <c r="BL378" s="23">
        <f t="shared" si="323"/>
        <v>0.23928112965340181</v>
      </c>
      <c r="BM378" s="5">
        <v>1.1000000000000001</v>
      </c>
      <c r="BN378" s="5">
        <f t="shared" si="324"/>
        <v>0.56999999999999995</v>
      </c>
      <c r="BO378" s="50"/>
      <c r="BP378" s="48">
        <f t="shared" si="325"/>
        <v>4943.95</v>
      </c>
      <c r="BQ378" s="51">
        <f t="shared" si="326"/>
        <v>7</v>
      </c>
      <c r="BR378" s="47">
        <f t="shared" si="327"/>
        <v>1582.0640000000001</v>
      </c>
      <c r="BS378" s="46">
        <f t="shared" si="328"/>
        <v>22.25</v>
      </c>
      <c r="BT378" s="46">
        <f t="shared" si="329"/>
        <v>3955.16</v>
      </c>
      <c r="BU378" s="46">
        <f t="shared" si="284"/>
        <v>92.156522150000015</v>
      </c>
      <c r="BV378" s="46">
        <f t="shared" si="285"/>
        <v>56.847000350000002</v>
      </c>
      <c r="BW378" s="46">
        <f t="shared" si="286"/>
        <v>79.352149634435179</v>
      </c>
      <c r="BX378" s="46">
        <f t="shared" si="287"/>
        <v>89.101219025000006</v>
      </c>
      <c r="BY378" s="46">
        <f t="shared" si="288"/>
        <v>92.156522150000015</v>
      </c>
      <c r="BZ378" s="46">
        <f t="shared" si="330"/>
        <v>106201.17612566003</v>
      </c>
      <c r="CA378" s="46">
        <f t="shared" si="331"/>
        <v>65510.483203340009</v>
      </c>
      <c r="CB378" s="46">
        <f t="shared" si="332"/>
        <v>91445.417238723108</v>
      </c>
      <c r="CC378" s="46">
        <f t="shared" si="333"/>
        <v>102680.24480441002</v>
      </c>
      <c r="CD378" s="46">
        <f t="shared" si="334"/>
        <v>106201.17612566003</v>
      </c>
    </row>
    <row r="379" spans="1:82" ht="15" customHeight="1" x14ac:dyDescent="0.35">
      <c r="A379" s="39">
        <v>376</v>
      </c>
      <c r="B379" s="40" t="s">
        <v>125</v>
      </c>
      <c r="C379" s="40" t="s">
        <v>501</v>
      </c>
      <c r="D379" s="41">
        <v>205.7</v>
      </c>
      <c r="E379" s="41">
        <f t="shared" si="301"/>
        <v>1151.92</v>
      </c>
      <c r="F379" s="41">
        <v>57.8</v>
      </c>
      <c r="G379" s="42" t="s">
        <v>118</v>
      </c>
      <c r="H379" s="43">
        <v>7</v>
      </c>
      <c r="I379" s="44">
        <v>22.25</v>
      </c>
      <c r="J379" s="41">
        <f t="shared" si="302"/>
        <v>1028.8399999999999</v>
      </c>
      <c r="K379" s="42" t="s">
        <v>120</v>
      </c>
      <c r="L379" s="44">
        <v>257.20999999999998</v>
      </c>
      <c r="M379" s="44">
        <v>90.1</v>
      </c>
      <c r="N379" s="41">
        <v>215.98499999999999</v>
      </c>
      <c r="O379" s="45" t="s">
        <v>69</v>
      </c>
      <c r="P379" s="45" t="s">
        <v>120</v>
      </c>
      <c r="Q379" s="45" t="s">
        <v>122</v>
      </c>
      <c r="R379" s="45" t="s">
        <v>864</v>
      </c>
      <c r="S379" s="46">
        <f t="shared" si="303"/>
        <v>106208.35608183502</v>
      </c>
      <c r="T379" s="46">
        <f t="shared" si="304"/>
        <v>92.201156401342985</v>
      </c>
      <c r="U379" s="47">
        <f t="shared" si="305"/>
        <v>66878.55589939194</v>
      </c>
      <c r="V379" s="47">
        <f t="shared" si="306"/>
        <v>39329.800182443083</v>
      </c>
      <c r="W379" s="47">
        <f t="shared" si="307"/>
        <v>92548.321864720157</v>
      </c>
      <c r="X379" s="47">
        <f t="shared" si="308"/>
        <v>13660.034217114866</v>
      </c>
      <c r="Y379" s="48">
        <f t="shared" si="309"/>
        <v>97361.824235585023</v>
      </c>
      <c r="Z379" s="47">
        <f t="shared" si="310"/>
        <v>8846.5318462499999</v>
      </c>
      <c r="AA379" s="48">
        <f t="shared" si="311"/>
        <v>106208.35608183502</v>
      </c>
      <c r="AB379" s="47">
        <f t="shared" si="312"/>
        <v>0</v>
      </c>
      <c r="AC379" s="47">
        <f t="shared" si="313"/>
        <v>61836.366245807949</v>
      </c>
      <c r="AD379" s="47">
        <f t="shared" si="314"/>
        <v>44371.989836027074</v>
      </c>
      <c r="AE379" s="47">
        <f t="shared" si="283"/>
        <v>38.520027290113092</v>
      </c>
      <c r="AF379" s="49">
        <f t="shared" si="315"/>
        <v>0.58221752531563675</v>
      </c>
      <c r="AG379" s="47">
        <f>IF(ISBLANK($D379),"",S379*_xlfn.XLOOKUP(Q379,DATA!$B$24:$B$25,DATA!$C$24:$C$25,"error",0,1)/1000)</f>
        <v>14.228365208050397</v>
      </c>
      <c r="AH379" s="47">
        <f>IF(ISBLANK($D379),"",V379*_xlfn.XLOOKUP(Q379,DATA!$B$24:$B$25,DATA!$C$24:$C$25,"error",0,1)/1000)</f>
        <v>5.2688769622257281</v>
      </c>
      <c r="AI379" s="47">
        <f>IF(ISBLANK($D379),"",X379*_xlfn.XLOOKUP(Q379,DATA!$B$24:$B$25,DATA!$C$24:$C$25,"error",0,1)/1000)</f>
        <v>1.8299874206302378</v>
      </c>
      <c r="AJ379" s="47">
        <f>IF(ISBLANK($D379),"",Z379*_xlfn.XLOOKUP(Q379,DATA!$B$24:$B$25,DATA!$C$24:$C$25,"error",0,1)/1000)</f>
        <v>1.1851391978622421</v>
      </c>
      <c r="AK379" s="47">
        <f>IF(ISBLANK($D379),"",AB379*_xlfn.XLOOKUP(Q379,DATA!$B$24:$B$25,DATA!$C$24:$C$25,"error",0,1)/1000)</f>
        <v>0</v>
      </c>
      <c r="AL379" s="47">
        <f t="shared" si="316"/>
        <v>8.284003580718208</v>
      </c>
      <c r="AM379" s="47">
        <f t="shared" si="317"/>
        <v>5.9443616273321886</v>
      </c>
      <c r="AN379" s="47">
        <f t="shared" si="289"/>
        <v>1.4422049479657768</v>
      </c>
      <c r="AO379" s="47">
        <f t="shared" si="290"/>
        <v>0.53405997906529989</v>
      </c>
      <c r="AP379" s="47">
        <f t="shared" si="291"/>
        <v>0.18548982080209689</v>
      </c>
      <c r="AQ379" s="47">
        <f t="shared" si="292"/>
        <v>0.12012719593520454</v>
      </c>
      <c r="AR379" s="47">
        <f t="shared" si="293"/>
        <v>0</v>
      </c>
      <c r="AS379" s="47">
        <f t="shared" si="294"/>
        <v>0.83967699580260124</v>
      </c>
      <c r="AT379" s="47">
        <f t="shared" si="318"/>
        <v>0.60252795216317556</v>
      </c>
      <c r="AU379" s="47">
        <f t="shared" si="295"/>
        <v>7.8436388228664944E-2</v>
      </c>
      <c r="AV379" s="47">
        <f t="shared" si="296"/>
        <v>2.9045619289022551E-2</v>
      </c>
      <c r="AW379" s="47">
        <f t="shared" si="297"/>
        <v>1.0088130412685291E-2</v>
      </c>
      <c r="AX379" s="47">
        <f t="shared" si="298"/>
        <v>6.5332901474820029E-3</v>
      </c>
      <c r="AY379" s="47">
        <f t="shared" si="299"/>
        <v>0</v>
      </c>
      <c r="AZ379" s="47">
        <f t="shared" si="300"/>
        <v>4.5667039849189843E-2</v>
      </c>
      <c r="BA379" s="47">
        <f t="shared" si="319"/>
        <v>3.2769348379475101E-2</v>
      </c>
      <c r="BB379" s="23">
        <f>IF(V379&gt;0,J379*DATA!$C$4,0)</f>
        <v>66874.599999999991</v>
      </c>
      <c r="BC379" s="23">
        <f>IF(X379&gt;0,N379*_xlfn.XLOOKUP(Burgas!O379,DATA!$B$5:$B$6,DATA!$C$5:$C$6,"error",0,1),0)</f>
        <v>10367.279999999999</v>
      </c>
      <c r="BD379" s="23">
        <f>IF(Z379&gt;0,(L379-M379)*DATA!$C$7,"0,00 ")</f>
        <v>25066.499999999996</v>
      </c>
      <c r="BE379" s="23">
        <f>IF(G379="basement",D379*DATA!$C$8,IF(G379="ground",0,"error"))</f>
        <v>0</v>
      </c>
      <c r="BF379" s="23">
        <f t="shared" si="320"/>
        <v>102308.37999999999</v>
      </c>
      <c r="BG379" s="23">
        <v>1.48</v>
      </c>
      <c r="BH379" s="23">
        <v>2.2369795109054857</v>
      </c>
      <c r="BI379" s="23">
        <f t="shared" si="321"/>
        <v>0.56999999999999995</v>
      </c>
      <c r="BJ379" s="23">
        <v>2.33</v>
      </c>
      <c r="BK379" s="23">
        <f t="shared" si="322"/>
        <v>0.21630769230769231</v>
      </c>
      <c r="BL379" s="23">
        <f t="shared" si="323"/>
        <v>0.23928112965340181</v>
      </c>
      <c r="BM379" s="5">
        <v>1.1000000000000001</v>
      </c>
      <c r="BN379" s="5">
        <f t="shared" si="324"/>
        <v>0.56999999999999995</v>
      </c>
      <c r="BO379" s="50"/>
      <c r="BP379" s="48">
        <f t="shared" si="325"/>
        <v>4576.8249999999998</v>
      </c>
      <c r="BQ379" s="51">
        <f t="shared" si="326"/>
        <v>7</v>
      </c>
      <c r="BR379" s="47">
        <f t="shared" si="327"/>
        <v>1464.5840000000001</v>
      </c>
      <c r="BS379" s="46">
        <f t="shared" si="328"/>
        <v>22.25</v>
      </c>
      <c r="BT379" s="46">
        <f t="shared" si="329"/>
        <v>3661.46</v>
      </c>
      <c r="BU379" s="46">
        <f t="shared" si="284"/>
        <v>92.162752587500009</v>
      </c>
      <c r="BV379" s="46">
        <f t="shared" si="285"/>
        <v>58.034151249038466</v>
      </c>
      <c r="BW379" s="46">
        <f t="shared" si="286"/>
        <v>80.309199813189991</v>
      </c>
      <c r="BX379" s="46">
        <f t="shared" si="287"/>
        <v>84.486136962500012</v>
      </c>
      <c r="BY379" s="46">
        <f t="shared" si="288"/>
        <v>92.162752587500009</v>
      </c>
      <c r="BZ379" s="46">
        <f t="shared" si="330"/>
        <v>106208.35608183502</v>
      </c>
      <c r="CA379" s="46">
        <f t="shared" si="331"/>
        <v>66878.55589939194</v>
      </c>
      <c r="CB379" s="46">
        <f t="shared" si="332"/>
        <v>92548.321864720157</v>
      </c>
      <c r="CC379" s="46">
        <f t="shared" si="333"/>
        <v>97361.824235585023</v>
      </c>
      <c r="CD379" s="46">
        <f t="shared" si="334"/>
        <v>106208.35608183502</v>
      </c>
    </row>
    <row r="380" spans="1:82" ht="15" customHeight="1" x14ac:dyDescent="0.35">
      <c r="A380" s="39">
        <v>377</v>
      </c>
      <c r="B380" s="40" t="s">
        <v>125</v>
      </c>
      <c r="C380" s="40" t="s">
        <v>502</v>
      </c>
      <c r="D380" s="41">
        <v>163.6</v>
      </c>
      <c r="E380" s="41">
        <f t="shared" si="301"/>
        <v>654.4</v>
      </c>
      <c r="F380" s="41">
        <v>52.6</v>
      </c>
      <c r="G380" s="42" t="s">
        <v>118</v>
      </c>
      <c r="H380" s="43">
        <v>5</v>
      </c>
      <c r="I380" s="44">
        <v>17.5</v>
      </c>
      <c r="J380" s="41">
        <f t="shared" si="302"/>
        <v>736.4</v>
      </c>
      <c r="K380" s="42" t="s">
        <v>120</v>
      </c>
      <c r="L380" s="44">
        <v>184.1</v>
      </c>
      <c r="M380" s="44">
        <v>46.1</v>
      </c>
      <c r="N380" s="41">
        <v>171.78</v>
      </c>
      <c r="O380" s="45" t="s">
        <v>69</v>
      </c>
      <c r="P380" s="45" t="s">
        <v>120</v>
      </c>
      <c r="Q380" s="45" t="s">
        <v>122</v>
      </c>
      <c r="R380" s="45" t="s">
        <v>864</v>
      </c>
      <c r="S380" s="46">
        <f t="shared" si="303"/>
        <v>76131.375672380018</v>
      </c>
      <c r="T380" s="46">
        <f t="shared" si="304"/>
        <v>116.33767676097192</v>
      </c>
      <c r="U380" s="47">
        <f t="shared" si="305"/>
        <v>47980.774165487695</v>
      </c>
      <c r="V380" s="47">
        <f t="shared" si="306"/>
        <v>28150.601506892323</v>
      </c>
      <c r="W380" s="47">
        <f t="shared" si="307"/>
        <v>65267.099552205036</v>
      </c>
      <c r="X380" s="47">
        <f t="shared" si="308"/>
        <v>10864.276120174982</v>
      </c>
      <c r="Y380" s="48">
        <f t="shared" si="309"/>
        <v>68825.879922380016</v>
      </c>
      <c r="Z380" s="47">
        <f t="shared" si="310"/>
        <v>7305.4957500000019</v>
      </c>
      <c r="AA380" s="48">
        <f t="shared" si="311"/>
        <v>76131.375672380018</v>
      </c>
      <c r="AB380" s="47">
        <f t="shared" si="312"/>
        <v>0</v>
      </c>
      <c r="AC380" s="47">
        <f t="shared" si="313"/>
        <v>46320.373377067306</v>
      </c>
      <c r="AD380" s="47">
        <f t="shared" si="314"/>
        <v>29811.002295312712</v>
      </c>
      <c r="AE380" s="47">
        <f t="shared" ref="AE380:AE440" si="335">AD380/E380</f>
        <v>45.554710108974191</v>
      </c>
      <c r="AF380" s="49">
        <f t="shared" si="315"/>
        <v>0.60842685381648831</v>
      </c>
      <c r="AG380" s="47">
        <f>IF(ISBLANK($D380),"",S380*_xlfn.XLOOKUP(Q380,DATA!$B$24:$B$25,DATA!$C$24:$C$25,"error",0,1)/1000)</f>
        <v>10.199056428509882</v>
      </c>
      <c r="AH380" s="47">
        <f>IF(ISBLANK($D380),"",V380*_xlfn.XLOOKUP(Q380,DATA!$B$24:$B$25,DATA!$C$24:$C$25,"error",0,1)/1000)</f>
        <v>3.7712384772977599</v>
      </c>
      <c r="AI380" s="47">
        <f>IF(ISBLANK($D380),"",X380*_xlfn.XLOOKUP(Q380,DATA!$B$24:$B$25,DATA!$C$24:$C$25,"error",0,1)/1000)</f>
        <v>1.4554494021152509</v>
      </c>
      <c r="AJ380" s="47">
        <f>IF(ISBLANK($D380),"",Z380*_xlfn.XLOOKUP(Q380,DATA!$B$24:$B$25,DATA!$C$24:$C$25,"error",0,1)/1000)</f>
        <v>0.97869193528208631</v>
      </c>
      <c r="AK380" s="47">
        <f>IF(ISBLANK($D380),"",AB380*_xlfn.XLOOKUP(Q380,DATA!$B$24:$B$25,DATA!$C$24:$C$25,"error",0,1)/1000)</f>
        <v>0</v>
      </c>
      <c r="AL380" s="47">
        <f t="shared" si="316"/>
        <v>6.2053798146950969</v>
      </c>
      <c r="AM380" s="47">
        <f t="shared" si="317"/>
        <v>3.9936766138147854</v>
      </c>
      <c r="AN380" s="47">
        <f t="shared" si="289"/>
        <v>1.0337891550223006</v>
      </c>
      <c r="AO380" s="47">
        <f t="shared" si="290"/>
        <v>0.38225746334093441</v>
      </c>
      <c r="AP380" s="47">
        <f t="shared" si="291"/>
        <v>0.14752617736131782</v>
      </c>
      <c r="AQ380" s="47">
        <f t="shared" si="292"/>
        <v>9.9201442397571837E-2</v>
      </c>
      <c r="AR380" s="47">
        <f t="shared" si="293"/>
        <v>0</v>
      </c>
      <c r="AS380" s="47">
        <f t="shared" si="294"/>
        <v>0.62898508309982415</v>
      </c>
      <c r="AT380" s="47">
        <f t="shared" si="318"/>
        <v>0.40480407192247647</v>
      </c>
      <c r="AU380" s="47">
        <f t="shared" si="295"/>
        <v>5.6224108525133702E-2</v>
      </c>
      <c r="AV380" s="47">
        <f t="shared" si="296"/>
        <v>2.0789621364290089E-2</v>
      </c>
      <c r="AW380" s="47">
        <f t="shared" si="297"/>
        <v>8.0234231186938013E-3</v>
      </c>
      <c r="AX380" s="47">
        <f t="shared" si="298"/>
        <v>5.3952129756000035E-3</v>
      </c>
      <c r="AY380" s="47">
        <f t="shared" si="299"/>
        <v>0</v>
      </c>
      <c r="AZ380" s="47">
        <f t="shared" si="300"/>
        <v>3.4208257458583892E-2</v>
      </c>
      <c r="BA380" s="47">
        <f t="shared" si="319"/>
        <v>2.201585106654981E-2</v>
      </c>
      <c r="BB380" s="23">
        <f>IF(V380&gt;0,J380*DATA!$C$4,0)</f>
        <v>47866</v>
      </c>
      <c r="BC380" s="23">
        <f>IF(X380&gt;0,N380*_xlfn.XLOOKUP(Burgas!O380,DATA!$B$5:$B$6,DATA!$C$5:$C$6,"error",0,1),0)</f>
        <v>8245.44</v>
      </c>
      <c r="BD380" s="23">
        <f>IF(Z380&gt;0,(L380-M380)*DATA!$C$7,"0,00 ")</f>
        <v>20700</v>
      </c>
      <c r="BE380" s="23">
        <f>IF(G380="basement",D380*DATA!$C$8,IF(G380="ground",0,"error"))</f>
        <v>0</v>
      </c>
      <c r="BF380" s="23">
        <f t="shared" si="320"/>
        <v>76811.44</v>
      </c>
      <c r="BG380" s="23">
        <v>1.48</v>
      </c>
      <c r="BH380" s="23">
        <v>2.4117870722433459</v>
      </c>
      <c r="BI380" s="23">
        <f t="shared" si="321"/>
        <v>0.56999999999999995</v>
      </c>
      <c r="BJ380" s="23">
        <v>2.33</v>
      </c>
      <c r="BK380" s="23">
        <f t="shared" si="322"/>
        <v>0.21630769230769231</v>
      </c>
      <c r="BL380" s="23">
        <f t="shared" si="323"/>
        <v>0.23928112965340181</v>
      </c>
      <c r="BM380" s="5">
        <v>1.1000000000000001</v>
      </c>
      <c r="BN380" s="5">
        <f t="shared" si="324"/>
        <v>0.56999999999999995</v>
      </c>
      <c r="BO380" s="50"/>
      <c r="BP380" s="48">
        <f t="shared" si="325"/>
        <v>2863</v>
      </c>
      <c r="BQ380" s="51">
        <f t="shared" si="326"/>
        <v>5</v>
      </c>
      <c r="BR380" s="47">
        <f t="shared" si="327"/>
        <v>916.16</v>
      </c>
      <c r="BS380" s="46">
        <f t="shared" si="328"/>
        <v>17.5</v>
      </c>
      <c r="BT380" s="46">
        <f t="shared" si="329"/>
        <v>2290.4</v>
      </c>
      <c r="BU380" s="46">
        <f t="shared" si="284"/>
        <v>66.063324950000009</v>
      </c>
      <c r="BV380" s="46">
        <f t="shared" si="285"/>
        <v>41.635520796153848</v>
      </c>
      <c r="BW380" s="46">
        <f t="shared" si="286"/>
        <v>56.63580315186136</v>
      </c>
      <c r="BX380" s="46">
        <f t="shared" si="287"/>
        <v>59.723949950000012</v>
      </c>
      <c r="BY380" s="46">
        <f t="shared" si="288"/>
        <v>66.063324950000009</v>
      </c>
      <c r="BZ380" s="46">
        <f t="shared" si="330"/>
        <v>76131.375672380018</v>
      </c>
      <c r="CA380" s="46">
        <f t="shared" si="331"/>
        <v>47980.774165487695</v>
      </c>
      <c r="CB380" s="46">
        <f t="shared" si="332"/>
        <v>65267.099552205036</v>
      </c>
      <c r="CC380" s="46">
        <f t="shared" si="333"/>
        <v>68825.879922380016</v>
      </c>
      <c r="CD380" s="46">
        <f t="shared" si="334"/>
        <v>76131.375672380018</v>
      </c>
    </row>
    <row r="381" spans="1:82" ht="15" customHeight="1" x14ac:dyDescent="0.35">
      <c r="A381" s="39">
        <v>378</v>
      </c>
      <c r="B381" s="40" t="s">
        <v>125</v>
      </c>
      <c r="C381" s="40" t="s">
        <v>503</v>
      </c>
      <c r="D381" s="41">
        <v>218.9</v>
      </c>
      <c r="E381" s="41">
        <f t="shared" si="301"/>
        <v>1400.96</v>
      </c>
      <c r="F381" s="41">
        <v>60.6</v>
      </c>
      <c r="G381" s="42" t="s">
        <v>118</v>
      </c>
      <c r="H381" s="43">
        <v>8</v>
      </c>
      <c r="I381" s="44">
        <v>25.5</v>
      </c>
      <c r="J381" s="41">
        <f t="shared" si="302"/>
        <v>1235.6999999999998</v>
      </c>
      <c r="K381" s="42" t="s">
        <v>120</v>
      </c>
      <c r="L381" s="44">
        <v>309.60000000000002</v>
      </c>
      <c r="M381" s="44">
        <v>77.400000000000006</v>
      </c>
      <c r="N381" s="41">
        <v>229.84500000000003</v>
      </c>
      <c r="O381" s="45" t="s">
        <v>69</v>
      </c>
      <c r="P381" s="45" t="s">
        <v>120</v>
      </c>
      <c r="Q381" s="45" t="s">
        <v>122</v>
      </c>
      <c r="R381" s="45" t="s">
        <v>864</v>
      </c>
      <c r="S381" s="46">
        <f t="shared" si="303"/>
        <v>127303.90788454501</v>
      </c>
      <c r="T381" s="46">
        <f t="shared" si="304"/>
        <v>90.869052567200356</v>
      </c>
      <c r="U381" s="47">
        <f t="shared" si="305"/>
        <v>80066.403427637328</v>
      </c>
      <c r="V381" s="47">
        <f t="shared" si="306"/>
        <v>47237.504456907685</v>
      </c>
      <c r="W381" s="47">
        <f t="shared" si="307"/>
        <v>112767.29393157249</v>
      </c>
      <c r="X381" s="47">
        <f t="shared" si="308"/>
        <v>14536.613952972519</v>
      </c>
      <c r="Y381" s="48">
        <f t="shared" si="309"/>
        <v>115011.61720954502</v>
      </c>
      <c r="Z381" s="47">
        <f t="shared" si="310"/>
        <v>12292.290674999997</v>
      </c>
      <c r="AA381" s="48">
        <f t="shared" si="311"/>
        <v>127303.90788454501</v>
      </c>
      <c r="AB381" s="47">
        <f t="shared" si="312"/>
        <v>0</v>
      </c>
      <c r="AC381" s="47">
        <f t="shared" si="313"/>
        <v>74066.409084880201</v>
      </c>
      <c r="AD381" s="47">
        <f t="shared" si="314"/>
        <v>53237.498799664812</v>
      </c>
      <c r="AE381" s="47">
        <f t="shared" si="335"/>
        <v>38.000727215384316</v>
      </c>
      <c r="AF381" s="49">
        <f t="shared" si="315"/>
        <v>0.58180781969437123</v>
      </c>
      <c r="AG381" s="47">
        <f>IF(ISBLANK($D381),"",S381*_xlfn.XLOOKUP(Q381,DATA!$B$24:$B$25,DATA!$C$24:$C$25,"error",0,1)/1000)</f>
        <v>17.054463138452686</v>
      </c>
      <c r="AH381" s="47">
        <f>IF(ISBLANK($D381),"",V381*_xlfn.XLOOKUP(Q381,DATA!$B$24:$B$25,DATA!$C$24:$C$25,"error",0,1)/1000)</f>
        <v>6.3282446854927192</v>
      </c>
      <c r="AI381" s="47">
        <f>IF(ISBLANK($D381),"",X381*_xlfn.XLOOKUP(Q381,DATA!$B$24:$B$25,DATA!$C$24:$C$25,"error",0,1)/1000)</f>
        <v>1.9474197684781693</v>
      </c>
      <c r="AJ381" s="47">
        <f>IF(ISBLANK($D381),"",Z381*_xlfn.XLOOKUP(Q381,DATA!$B$24:$B$25,DATA!$C$24:$C$25,"error",0,1)/1000)</f>
        <v>1.6467555606702922</v>
      </c>
      <c r="AK381" s="47">
        <f>IF(ISBLANK($D381),"",AB381*_xlfn.XLOOKUP(Q381,DATA!$B$24:$B$25,DATA!$C$24:$C$25,"error",0,1)/1000)</f>
        <v>0</v>
      </c>
      <c r="AL381" s="47">
        <f t="shared" si="316"/>
        <v>9.9224200146411796</v>
      </c>
      <c r="AM381" s="47">
        <f t="shared" si="317"/>
        <v>7.1320431238115063</v>
      </c>
      <c r="AN381" s="47">
        <f t="shared" si="289"/>
        <v>1.7286617797285668</v>
      </c>
      <c r="AO381" s="47">
        <f t="shared" si="290"/>
        <v>0.64143882054643175</v>
      </c>
      <c r="AP381" s="47">
        <f t="shared" si="291"/>
        <v>0.19739291090704447</v>
      </c>
      <c r="AQ381" s="47">
        <f t="shared" si="292"/>
        <v>0.16691720959939252</v>
      </c>
      <c r="AR381" s="47">
        <f t="shared" si="293"/>
        <v>0</v>
      </c>
      <c r="AS381" s="47">
        <f t="shared" si="294"/>
        <v>1.0057489410528688</v>
      </c>
      <c r="AT381" s="47">
        <f t="shared" si="318"/>
        <v>0.722912838675698</v>
      </c>
      <c r="AU381" s="47">
        <f t="shared" si="295"/>
        <v>9.4015754599992021E-2</v>
      </c>
      <c r="AV381" s="47">
        <f t="shared" si="296"/>
        <v>3.4885571862918581E-2</v>
      </c>
      <c r="AW381" s="47">
        <f t="shared" si="297"/>
        <v>1.0735497070183824E-2</v>
      </c>
      <c r="AX381" s="47">
        <f t="shared" si="298"/>
        <v>9.0780322676400019E-3</v>
      </c>
      <c r="AY381" s="47">
        <f t="shared" si="299"/>
        <v>0</v>
      </c>
      <c r="AZ381" s="47">
        <f t="shared" si="300"/>
        <v>5.4699101200742402E-2</v>
      </c>
      <c r="BA381" s="47">
        <f t="shared" si="319"/>
        <v>3.9316653399249619E-2</v>
      </c>
      <c r="BB381" s="23">
        <f>IF(V381&gt;0,J381*DATA!$C$4,0)</f>
        <v>80320.499999999985</v>
      </c>
      <c r="BC381" s="23">
        <f>IF(X381&gt;0,N381*_xlfn.XLOOKUP(Burgas!O381,DATA!$B$5:$B$6,DATA!$C$5:$C$6,"error",0,1),0)</f>
        <v>11032.560000000001</v>
      </c>
      <c r="BD381" s="23">
        <f>IF(Z381&gt;0,(L381-M381)*DATA!$C$7,"0,00 ")</f>
        <v>34830</v>
      </c>
      <c r="BE381" s="23">
        <f>IF(G381="basement",D381*DATA!$C$8,IF(G381="ground",0,"error"))</f>
        <v>0</v>
      </c>
      <c r="BF381" s="23">
        <f t="shared" si="320"/>
        <v>126183.05999999998</v>
      </c>
      <c r="BG381" s="23">
        <v>1.48</v>
      </c>
      <c r="BH381" s="23">
        <v>2.4125000000000001</v>
      </c>
      <c r="BI381" s="23">
        <f t="shared" si="321"/>
        <v>0.56999999999999995</v>
      </c>
      <c r="BJ381" s="23">
        <v>2.33</v>
      </c>
      <c r="BK381" s="23">
        <f t="shared" si="322"/>
        <v>0.21630769230769231</v>
      </c>
      <c r="BL381" s="23">
        <f t="shared" si="323"/>
        <v>0.23928112965340181</v>
      </c>
      <c r="BM381" s="5">
        <v>1.1000000000000001</v>
      </c>
      <c r="BN381" s="5">
        <f t="shared" si="324"/>
        <v>0.56999999999999995</v>
      </c>
      <c r="BO381" s="50"/>
      <c r="BP381" s="48">
        <f t="shared" si="325"/>
        <v>5581.95</v>
      </c>
      <c r="BQ381" s="51">
        <f t="shared" si="326"/>
        <v>8</v>
      </c>
      <c r="BR381" s="47">
        <f t="shared" si="327"/>
        <v>1786.2239999999999</v>
      </c>
      <c r="BS381" s="46">
        <f t="shared" si="328"/>
        <v>25.5</v>
      </c>
      <c r="BT381" s="46">
        <f t="shared" si="329"/>
        <v>4465.5600000000004</v>
      </c>
      <c r="BU381" s="46">
        <f t="shared" si="284"/>
        <v>110.46850736250001</v>
      </c>
      <c r="BV381" s="46">
        <f t="shared" si="285"/>
        <v>69.477962016346169</v>
      </c>
      <c r="BW381" s="46">
        <f t="shared" si="286"/>
        <v>97.854298795186125</v>
      </c>
      <c r="BX381" s="46">
        <f t="shared" si="287"/>
        <v>99.801819862500011</v>
      </c>
      <c r="BY381" s="46">
        <f t="shared" si="288"/>
        <v>110.46850736250001</v>
      </c>
      <c r="BZ381" s="46">
        <f t="shared" si="330"/>
        <v>127303.90788454501</v>
      </c>
      <c r="CA381" s="46">
        <f t="shared" si="331"/>
        <v>80066.403427637328</v>
      </c>
      <c r="CB381" s="46">
        <f t="shared" si="332"/>
        <v>112767.29393157249</v>
      </c>
      <c r="CC381" s="46">
        <f t="shared" si="333"/>
        <v>115011.61720954502</v>
      </c>
      <c r="CD381" s="46">
        <f t="shared" si="334"/>
        <v>127303.90788454501</v>
      </c>
    </row>
    <row r="382" spans="1:82" ht="15" customHeight="1" x14ac:dyDescent="0.35">
      <c r="A382" s="39">
        <v>379</v>
      </c>
      <c r="B382" s="40" t="s">
        <v>125</v>
      </c>
      <c r="C382" s="40" t="s">
        <v>504</v>
      </c>
      <c r="D382" s="41">
        <v>157.5</v>
      </c>
      <c r="E382" s="41">
        <f t="shared" si="301"/>
        <v>882</v>
      </c>
      <c r="F382" s="41">
        <v>52</v>
      </c>
      <c r="G382" s="42" t="s">
        <v>118</v>
      </c>
      <c r="H382" s="43">
        <v>7</v>
      </c>
      <c r="I382" s="44">
        <v>22.25</v>
      </c>
      <c r="J382" s="41">
        <f t="shared" si="302"/>
        <v>925.6</v>
      </c>
      <c r="K382" s="42" t="s">
        <v>120</v>
      </c>
      <c r="L382" s="44">
        <v>231.4</v>
      </c>
      <c r="M382" s="44">
        <v>34.700000000000003</v>
      </c>
      <c r="N382" s="41">
        <v>165.375</v>
      </c>
      <c r="O382" s="45" t="s">
        <v>69</v>
      </c>
      <c r="P382" s="45" t="s">
        <v>120</v>
      </c>
      <c r="Q382" s="45" t="s">
        <v>122</v>
      </c>
      <c r="R382" s="45" t="s">
        <v>864</v>
      </c>
      <c r="S382" s="46">
        <f t="shared" si="303"/>
        <v>92278.658679375018</v>
      </c>
      <c r="T382" s="46">
        <f t="shared" si="304"/>
        <v>104.6243295684524</v>
      </c>
      <c r="U382" s="47">
        <f t="shared" si="305"/>
        <v>56895.447442575009</v>
      </c>
      <c r="V382" s="47">
        <f t="shared" si="306"/>
        <v>35383.211236800009</v>
      </c>
      <c r="W382" s="47">
        <f t="shared" si="307"/>
        <v>81819.468649255461</v>
      </c>
      <c r="X382" s="47">
        <f t="shared" si="308"/>
        <v>10459.190030119556</v>
      </c>
      <c r="Y382" s="48">
        <f t="shared" si="309"/>
        <v>81865.680316875019</v>
      </c>
      <c r="Z382" s="47">
        <f t="shared" si="310"/>
        <v>10412.978362499998</v>
      </c>
      <c r="AA382" s="48">
        <f t="shared" si="311"/>
        <v>92278.658679375018</v>
      </c>
      <c r="AB382" s="47">
        <f t="shared" si="312"/>
        <v>0</v>
      </c>
      <c r="AC382" s="47">
        <f t="shared" si="313"/>
        <v>56255.379629419564</v>
      </c>
      <c r="AD382" s="47">
        <f t="shared" si="314"/>
        <v>36023.279049955454</v>
      </c>
      <c r="AE382" s="47">
        <f t="shared" si="335"/>
        <v>40.842720011287362</v>
      </c>
      <c r="AF382" s="49">
        <f t="shared" si="315"/>
        <v>0.60962502527134221</v>
      </c>
      <c r="AG382" s="47">
        <f>IF(ISBLANK($D382),"",S382*_xlfn.XLOOKUP(Q382,DATA!$B$24:$B$25,DATA!$C$24:$C$25,"error",0,1)/1000)</f>
        <v>12.362251945482633</v>
      </c>
      <c r="AH382" s="47">
        <f>IF(ISBLANK($D382),"",V382*_xlfn.XLOOKUP(Q382,DATA!$B$24:$B$25,DATA!$C$24:$C$25,"error",0,1)/1000)</f>
        <v>4.7401661251857758</v>
      </c>
      <c r="AI382" s="47">
        <f>IF(ISBLANK($D382),"",X382*_xlfn.XLOOKUP(Q382,DATA!$B$24:$B$25,DATA!$C$24:$C$25,"error",0,1)/1000)</f>
        <v>1.4011814231855255</v>
      </c>
      <c r="AJ382" s="47">
        <f>IF(ISBLANK($D382),"",Z382*_xlfn.XLOOKUP(Q382,DATA!$B$24:$B$25,DATA!$C$24:$C$25,"error",0,1)/1000)</f>
        <v>1.3949906063042485</v>
      </c>
      <c r="AK382" s="47">
        <f>IF(ISBLANK($D382),"",AB382*_xlfn.XLOOKUP(Q382,DATA!$B$24:$B$25,DATA!$C$24:$C$25,"error",0,1)/1000)</f>
        <v>0</v>
      </c>
      <c r="AL382" s="47">
        <f t="shared" si="316"/>
        <v>7.5363381546755503</v>
      </c>
      <c r="AM382" s="47">
        <f t="shared" si="317"/>
        <v>4.8259137908070828</v>
      </c>
      <c r="AN382" s="47">
        <f t="shared" si="289"/>
        <v>1.2530533665025008</v>
      </c>
      <c r="AO382" s="47">
        <f t="shared" si="290"/>
        <v>0.48046918531826288</v>
      </c>
      <c r="AP382" s="47">
        <f t="shared" si="291"/>
        <v>0.14202550693403149</v>
      </c>
      <c r="AQ382" s="47">
        <f t="shared" si="292"/>
        <v>0.14139799796813313</v>
      </c>
      <c r="AR382" s="47">
        <f t="shared" si="293"/>
        <v>0</v>
      </c>
      <c r="AS382" s="47">
        <f t="shared" si="294"/>
        <v>0.76389269022042749</v>
      </c>
      <c r="AT382" s="47">
        <f t="shared" si="318"/>
        <v>0.48916067628207327</v>
      </c>
      <c r="AU382" s="47">
        <f t="shared" si="295"/>
        <v>6.8149107701271042E-2</v>
      </c>
      <c r="AV382" s="47">
        <f t="shared" si="296"/>
        <v>2.613100697282306E-2</v>
      </c>
      <c r="AW382" s="47">
        <f t="shared" si="297"/>
        <v>7.7242612542437255E-3</v>
      </c>
      <c r="AX382" s="47">
        <f t="shared" si="298"/>
        <v>7.6901332775400023E-3</v>
      </c>
      <c r="AY382" s="47">
        <f t="shared" si="299"/>
        <v>0</v>
      </c>
      <c r="AZ382" s="47">
        <f t="shared" si="300"/>
        <v>4.154540150460679E-2</v>
      </c>
      <c r="BA382" s="47">
        <f t="shared" si="319"/>
        <v>2.6603706196664252E-2</v>
      </c>
      <c r="BB382" s="23">
        <f>IF(V382&gt;0,J382*DATA!$C$4,0)</f>
        <v>60164</v>
      </c>
      <c r="BC382" s="23">
        <f>IF(X382&gt;0,N382*_xlfn.XLOOKUP(Burgas!O382,DATA!$B$5:$B$6,DATA!$C$5:$C$6,"error",0,1),0)</f>
        <v>7938</v>
      </c>
      <c r="BD382" s="23">
        <f>IF(Z382&gt;0,(L382-M382)*DATA!$C$7,"0,00 ")</f>
        <v>29505</v>
      </c>
      <c r="BE382" s="23">
        <f>IF(G382="basement",D382*DATA!$C$8,IF(G382="ground",0,"error"))</f>
        <v>0</v>
      </c>
      <c r="BF382" s="23">
        <f t="shared" si="320"/>
        <v>97607</v>
      </c>
      <c r="BG382" s="23">
        <v>1.48</v>
      </c>
      <c r="BH382" s="23">
        <v>2.5875756266205703</v>
      </c>
      <c r="BI382" s="23">
        <f t="shared" si="321"/>
        <v>0.56999999999999995</v>
      </c>
      <c r="BJ382" s="23">
        <v>2.33</v>
      </c>
      <c r="BK382" s="23">
        <f t="shared" si="322"/>
        <v>0.21630769230769231</v>
      </c>
      <c r="BL382" s="23">
        <f t="shared" si="323"/>
        <v>0.23928112965340181</v>
      </c>
      <c r="BM382" s="5">
        <v>1.1000000000000001</v>
      </c>
      <c r="BN382" s="5">
        <f t="shared" si="324"/>
        <v>0.56999999999999995</v>
      </c>
      <c r="BO382" s="50"/>
      <c r="BP382" s="48">
        <f t="shared" si="325"/>
        <v>3504.375</v>
      </c>
      <c r="BQ382" s="51">
        <f t="shared" si="326"/>
        <v>7</v>
      </c>
      <c r="BR382" s="47">
        <f t="shared" si="327"/>
        <v>1121.4000000000001</v>
      </c>
      <c r="BS382" s="46">
        <f t="shared" si="328"/>
        <v>22.25</v>
      </c>
      <c r="BT382" s="46">
        <f t="shared" si="329"/>
        <v>2803.5</v>
      </c>
      <c r="BU382" s="46">
        <f t="shared" si="284"/>
        <v>80.075198437500006</v>
      </c>
      <c r="BV382" s="46">
        <f t="shared" si="285"/>
        <v>49.371266437500005</v>
      </c>
      <c r="BW382" s="46">
        <f t="shared" si="286"/>
        <v>70.99919181643132</v>
      </c>
      <c r="BX382" s="46">
        <f t="shared" si="287"/>
        <v>71.03929218750001</v>
      </c>
      <c r="BY382" s="46">
        <f t="shared" si="288"/>
        <v>80.075198437500006</v>
      </c>
      <c r="BZ382" s="46">
        <f t="shared" si="330"/>
        <v>92278.658679375018</v>
      </c>
      <c r="CA382" s="46">
        <f t="shared" si="331"/>
        <v>56895.447442575009</v>
      </c>
      <c r="CB382" s="46">
        <f t="shared" si="332"/>
        <v>81819.468649255461</v>
      </c>
      <c r="CC382" s="46">
        <f t="shared" si="333"/>
        <v>81865.680316875019</v>
      </c>
      <c r="CD382" s="46">
        <f t="shared" si="334"/>
        <v>92278.658679375018</v>
      </c>
    </row>
    <row r="383" spans="1:82" ht="15" customHeight="1" x14ac:dyDescent="0.35">
      <c r="A383" s="39">
        <v>380</v>
      </c>
      <c r="B383" s="40" t="s">
        <v>125</v>
      </c>
      <c r="C383" s="40" t="s">
        <v>505</v>
      </c>
      <c r="D383" s="41">
        <v>112.5</v>
      </c>
      <c r="E383" s="41">
        <f t="shared" si="301"/>
        <v>540</v>
      </c>
      <c r="F383" s="41">
        <v>46.4</v>
      </c>
      <c r="G383" s="42" t="s">
        <v>118</v>
      </c>
      <c r="H383" s="43">
        <v>6</v>
      </c>
      <c r="I383" s="44">
        <v>20.5</v>
      </c>
      <c r="J383" s="41">
        <f t="shared" si="302"/>
        <v>760.95999999999992</v>
      </c>
      <c r="K383" s="42" t="s">
        <v>120</v>
      </c>
      <c r="L383" s="44">
        <v>190.24</v>
      </c>
      <c r="M383" s="44">
        <v>161.69999999999999</v>
      </c>
      <c r="N383" s="41">
        <v>118.125</v>
      </c>
      <c r="O383" s="45" t="s">
        <v>69</v>
      </c>
      <c r="P383" s="45" t="s">
        <v>120</v>
      </c>
      <c r="Q383" s="45" t="s">
        <v>122</v>
      </c>
      <c r="R383" s="45" t="s">
        <v>864</v>
      </c>
      <c r="S383" s="46">
        <f t="shared" si="303"/>
        <v>64205.659245524999</v>
      </c>
      <c r="T383" s="46">
        <f t="shared" si="304"/>
        <v>118.89936897319444</v>
      </c>
      <c r="U383" s="47">
        <f t="shared" si="305"/>
        <v>35116.194657414235</v>
      </c>
      <c r="V383" s="47">
        <f t="shared" si="306"/>
        <v>29089.464588110764</v>
      </c>
      <c r="W383" s="47">
        <f t="shared" si="307"/>
        <v>56734.809224011049</v>
      </c>
      <c r="X383" s="47">
        <f t="shared" si="308"/>
        <v>7470.8500215139502</v>
      </c>
      <c r="Y383" s="48">
        <f t="shared" si="309"/>
        <v>62694.798023024996</v>
      </c>
      <c r="Z383" s="47">
        <f t="shared" si="310"/>
        <v>1510.8612225000034</v>
      </c>
      <c r="AA383" s="48">
        <f t="shared" si="311"/>
        <v>64205.659245524999</v>
      </c>
      <c r="AB383" s="47">
        <f t="shared" si="312"/>
        <v>0</v>
      </c>
      <c r="AC383" s="47">
        <f t="shared" si="313"/>
        <v>38071.175832124718</v>
      </c>
      <c r="AD383" s="47">
        <f t="shared" si="314"/>
        <v>26134.483413400281</v>
      </c>
      <c r="AE383" s="47">
        <f t="shared" si="335"/>
        <v>48.397191506296814</v>
      </c>
      <c r="AF383" s="49">
        <f t="shared" si="315"/>
        <v>0.59295670007123547</v>
      </c>
      <c r="AG383" s="47">
        <f>IF(ISBLANK($D383),"",S383*_xlfn.XLOOKUP(Q383,DATA!$B$24:$B$25,DATA!$C$24:$C$25,"error",0,1)/1000)</f>
        <v>8.6014095488406817</v>
      </c>
      <c r="AH383" s="47">
        <f>IF(ISBLANK($D383),"",V383*_xlfn.XLOOKUP(Q383,DATA!$B$24:$B$25,DATA!$C$24:$C$25,"error",0,1)/1000)</f>
        <v>3.8970147089686331</v>
      </c>
      <c r="AI383" s="47">
        <f>IF(ISBLANK($D383),"",X383*_xlfn.XLOOKUP(Q383,DATA!$B$24:$B$25,DATA!$C$24:$C$25,"error",0,1)/1000)</f>
        <v>1.0008438737039442</v>
      </c>
      <c r="AJ383" s="47">
        <f>IF(ISBLANK($D383),"",Z383*_xlfn.XLOOKUP(Q383,DATA!$B$24:$B$25,DATA!$C$24:$C$25,"error",0,1)/1000)</f>
        <v>0.20240483936920867</v>
      </c>
      <c r="AK383" s="47">
        <f>IF(ISBLANK($D383),"",AB383*_xlfn.XLOOKUP(Q383,DATA!$B$24:$B$25,DATA!$C$24:$C$25,"error",0,1)/1000)</f>
        <v>0</v>
      </c>
      <c r="AL383" s="47">
        <f t="shared" si="316"/>
        <v>5.1002634220417855</v>
      </c>
      <c r="AM383" s="47">
        <f t="shared" si="317"/>
        <v>3.5011461267988961</v>
      </c>
      <c r="AN383" s="47">
        <f t="shared" si="289"/>
        <v>0.87184966293944843</v>
      </c>
      <c r="AO383" s="47">
        <f t="shared" si="290"/>
        <v>0.39500629997816034</v>
      </c>
      <c r="AP383" s="47">
        <f t="shared" si="291"/>
        <v>0.10144679066716511</v>
      </c>
      <c r="AQ383" s="47">
        <f t="shared" si="292"/>
        <v>2.0516008449468884E-2</v>
      </c>
      <c r="AR383" s="47">
        <f t="shared" si="293"/>
        <v>0</v>
      </c>
      <c r="AS383" s="47">
        <f t="shared" si="294"/>
        <v>0.51696909909479427</v>
      </c>
      <c r="AT383" s="47">
        <f t="shared" si="318"/>
        <v>0.35488056384465416</v>
      </c>
      <c r="AU383" s="47">
        <f t="shared" si="295"/>
        <v>4.7416796576523736E-2</v>
      </c>
      <c r="AV383" s="47">
        <f t="shared" si="296"/>
        <v>2.1482985162099639E-2</v>
      </c>
      <c r="AW383" s="47">
        <f t="shared" si="297"/>
        <v>5.5173294673169331E-3</v>
      </c>
      <c r="AX383" s="47">
        <f t="shared" si="298"/>
        <v>1.1157925965480028E-3</v>
      </c>
      <c r="AY383" s="47">
        <f t="shared" si="299"/>
        <v>0</v>
      </c>
      <c r="AZ383" s="47">
        <f t="shared" si="300"/>
        <v>2.8116107225964571E-2</v>
      </c>
      <c r="BA383" s="47">
        <f t="shared" si="319"/>
        <v>1.9300689350559164E-2</v>
      </c>
      <c r="BB383" s="23">
        <f>IF(V383&gt;0,J383*DATA!$C$4,0)</f>
        <v>49462.399999999994</v>
      </c>
      <c r="BC383" s="23">
        <f>IF(X383&gt;0,N383*_xlfn.XLOOKUP(Burgas!O383,DATA!$B$5:$B$6,DATA!$C$5:$C$6,"error",0,1),0)</f>
        <v>5670</v>
      </c>
      <c r="BD383" s="23">
        <f>IF(Z383&gt;0,(L383-M383)*DATA!$C$7,"0,00 ")</f>
        <v>4281.0000000000027</v>
      </c>
      <c r="BE383" s="23">
        <f>IF(G383="basement",D383*DATA!$C$8,IF(G383="ground",0,"error"))</f>
        <v>0</v>
      </c>
      <c r="BF383" s="23">
        <f t="shared" si="320"/>
        <v>59413.399999999994</v>
      </c>
      <c r="BG383" s="23">
        <v>1.48</v>
      </c>
      <c r="BH383" s="23">
        <v>1.3625367956265773</v>
      </c>
      <c r="BI383" s="23">
        <f t="shared" si="321"/>
        <v>0.56999999999999995</v>
      </c>
      <c r="BJ383" s="23">
        <v>2.33</v>
      </c>
      <c r="BK383" s="23">
        <f t="shared" si="322"/>
        <v>0.21630769230769231</v>
      </c>
      <c r="BL383" s="23">
        <f t="shared" si="323"/>
        <v>0.23928112965340181</v>
      </c>
      <c r="BM383" s="5">
        <v>1.1000000000000001</v>
      </c>
      <c r="BN383" s="5">
        <f t="shared" si="324"/>
        <v>0.56999999999999995</v>
      </c>
      <c r="BO383" s="50"/>
      <c r="BP383" s="48">
        <f t="shared" si="325"/>
        <v>2306.25</v>
      </c>
      <c r="BQ383" s="51">
        <f t="shared" si="326"/>
        <v>6</v>
      </c>
      <c r="BR383" s="47">
        <f t="shared" si="327"/>
        <v>738</v>
      </c>
      <c r="BS383" s="46">
        <f t="shared" si="328"/>
        <v>20.5</v>
      </c>
      <c r="BT383" s="46">
        <f t="shared" si="329"/>
        <v>1845</v>
      </c>
      <c r="BU383" s="46">
        <f t="shared" si="284"/>
        <v>55.714733812499993</v>
      </c>
      <c r="BV383" s="46">
        <f t="shared" si="285"/>
        <v>30.472227227884616</v>
      </c>
      <c r="BW383" s="46">
        <f t="shared" si="286"/>
        <v>49.231871940308089</v>
      </c>
      <c r="BX383" s="46">
        <f t="shared" si="287"/>
        <v>54.403677562499993</v>
      </c>
      <c r="BY383" s="46">
        <f t="shared" si="288"/>
        <v>55.714733812499993</v>
      </c>
      <c r="BZ383" s="46">
        <f t="shared" si="330"/>
        <v>64205.659245524999</v>
      </c>
      <c r="CA383" s="46">
        <f t="shared" si="331"/>
        <v>35116.194657414235</v>
      </c>
      <c r="CB383" s="46">
        <f t="shared" si="332"/>
        <v>56734.809224011049</v>
      </c>
      <c r="CC383" s="46">
        <f t="shared" si="333"/>
        <v>62694.798023024996</v>
      </c>
      <c r="CD383" s="46">
        <f t="shared" si="334"/>
        <v>64205.659245524999</v>
      </c>
    </row>
    <row r="384" spans="1:82" ht="15" customHeight="1" x14ac:dyDescent="0.35">
      <c r="A384" s="39">
        <v>381</v>
      </c>
      <c r="B384" s="40" t="s">
        <v>125</v>
      </c>
      <c r="C384" s="40" t="s">
        <v>506</v>
      </c>
      <c r="D384" s="41">
        <v>202.4</v>
      </c>
      <c r="E384" s="41">
        <f t="shared" si="301"/>
        <v>809.60000000000014</v>
      </c>
      <c r="F384" s="41">
        <v>57.2</v>
      </c>
      <c r="G384" s="42" t="s">
        <v>118</v>
      </c>
      <c r="H384" s="43">
        <v>5</v>
      </c>
      <c r="I384" s="44">
        <v>17.5</v>
      </c>
      <c r="J384" s="41">
        <f t="shared" si="302"/>
        <v>800.8</v>
      </c>
      <c r="K384" s="42" t="s">
        <v>120</v>
      </c>
      <c r="L384" s="44">
        <v>200.2</v>
      </c>
      <c r="M384" s="44">
        <v>30.1</v>
      </c>
      <c r="N384" s="41">
        <v>212.52</v>
      </c>
      <c r="O384" s="45" t="s">
        <v>69</v>
      </c>
      <c r="P384" s="45" t="s">
        <v>120</v>
      </c>
      <c r="Q384" s="45" t="s">
        <v>122</v>
      </c>
      <c r="R384" s="45" t="s">
        <v>864</v>
      </c>
      <c r="S384" s="46">
        <f t="shared" si="303"/>
        <v>88300.710568420007</v>
      </c>
      <c r="T384" s="46">
        <f t="shared" si="304"/>
        <v>109.06708321198121</v>
      </c>
      <c r="U384" s="47">
        <f t="shared" si="305"/>
        <v>57688.269386020002</v>
      </c>
      <c r="V384" s="47">
        <f t="shared" si="306"/>
        <v>30612.441182400005</v>
      </c>
      <c r="W384" s="47">
        <f t="shared" si="307"/>
        <v>74859.821285269558</v>
      </c>
      <c r="X384" s="47">
        <f t="shared" si="308"/>
        <v>13440.889283150449</v>
      </c>
      <c r="Y384" s="48">
        <f t="shared" si="309"/>
        <v>79295.892980920005</v>
      </c>
      <c r="Z384" s="47">
        <f t="shared" si="310"/>
        <v>9004.8175875000015</v>
      </c>
      <c r="AA384" s="48">
        <f t="shared" si="311"/>
        <v>88300.710568420007</v>
      </c>
      <c r="AB384" s="47">
        <f t="shared" si="312"/>
        <v>0</v>
      </c>
      <c r="AC384" s="47">
        <f t="shared" si="313"/>
        <v>53058.148053050456</v>
      </c>
      <c r="AD384" s="47">
        <f t="shared" si="314"/>
        <v>35242.562515369551</v>
      </c>
      <c r="AE384" s="47">
        <f t="shared" si="335"/>
        <v>43.530833146454476</v>
      </c>
      <c r="AF384" s="49">
        <f t="shared" si="315"/>
        <v>0.60088019350578414</v>
      </c>
      <c r="AG384" s="47">
        <f>IF(ISBLANK($D384),"",S384*_xlfn.XLOOKUP(Q384,DATA!$B$24:$B$25,DATA!$C$24:$C$25,"error",0,1)/1000)</f>
        <v>11.829340029797475</v>
      </c>
      <c r="AH384" s="47">
        <f>IF(ISBLANK($D384),"",V384*_xlfn.XLOOKUP(Q384,DATA!$B$24:$B$25,DATA!$C$24:$C$25,"error",0,1)/1000)</f>
        <v>4.1010426026888176</v>
      </c>
      <c r="AI384" s="47">
        <f>IF(ISBLANK($D384),"",X384*_xlfn.XLOOKUP(Q384,DATA!$B$24:$B$25,DATA!$C$24:$C$25,"error",0,1)/1000)</f>
        <v>1.8006293336682542</v>
      </c>
      <c r="AJ384" s="47">
        <f>IF(ISBLANK($D384),"",Z384*_xlfn.XLOOKUP(Q384,DATA!$B$24:$B$25,DATA!$C$24:$C$25,"error",0,1)/1000)</f>
        <v>1.2063441897933542</v>
      </c>
      <c r="AK384" s="47">
        <f>IF(ISBLANK($D384),"",AB384*_xlfn.XLOOKUP(Q384,DATA!$B$24:$B$25,DATA!$C$24:$C$25,"error",0,1)/1000)</f>
        <v>0</v>
      </c>
      <c r="AL384" s="47">
        <f t="shared" si="316"/>
        <v>7.1080161261504262</v>
      </c>
      <c r="AM384" s="47">
        <f t="shared" si="317"/>
        <v>4.7213239036470487</v>
      </c>
      <c r="AN384" s="47">
        <f t="shared" si="289"/>
        <v>1.199036746153439</v>
      </c>
      <c r="AO384" s="47">
        <f t="shared" si="290"/>
        <v>0.41568682325287909</v>
      </c>
      <c r="AP384" s="47">
        <f t="shared" si="291"/>
        <v>0.18251404827585996</v>
      </c>
      <c r="AQ384" s="47">
        <f t="shared" si="292"/>
        <v>0.12227656052048529</v>
      </c>
      <c r="AR384" s="47">
        <f t="shared" si="293"/>
        <v>0</v>
      </c>
      <c r="AS384" s="47">
        <f t="shared" si="294"/>
        <v>0.72047743204922443</v>
      </c>
      <c r="AT384" s="47">
        <f t="shared" si="318"/>
        <v>0.47855931410421459</v>
      </c>
      <c r="AU384" s="47">
        <f t="shared" si="295"/>
        <v>6.5211336193500613E-2</v>
      </c>
      <c r="AV384" s="47">
        <f t="shared" si="296"/>
        <v>2.2607725133790734E-2</v>
      </c>
      <c r="AW384" s="47">
        <f t="shared" si="297"/>
        <v>9.9262887483106549E-3</v>
      </c>
      <c r="AX384" s="47">
        <f t="shared" si="298"/>
        <v>6.6501864286200038E-3</v>
      </c>
      <c r="AY384" s="47">
        <f t="shared" si="299"/>
        <v>0</v>
      </c>
      <c r="AZ384" s="47">
        <f t="shared" si="300"/>
        <v>3.9184200310721395E-2</v>
      </c>
      <c r="BA384" s="47">
        <f t="shared" si="319"/>
        <v>2.6027135882779218E-2</v>
      </c>
      <c r="BB384" s="23">
        <f>IF(V384&gt;0,J384*DATA!$C$4,0)</f>
        <v>52052</v>
      </c>
      <c r="BC384" s="23">
        <f>IF(X384&gt;0,N384*_xlfn.XLOOKUP(Burgas!O384,DATA!$B$5:$B$6,DATA!$C$5:$C$6,"error",0,1),0)</f>
        <v>10200.960000000001</v>
      </c>
      <c r="BD384" s="23">
        <f>IF(Z384&gt;0,(L384-M384)*DATA!$C$7,"0,00 ")</f>
        <v>25515</v>
      </c>
      <c r="BE384" s="23">
        <f>IF(G384="basement",D384*DATA!$C$8,IF(G384="ground",0,"error"))</f>
        <v>0</v>
      </c>
      <c r="BF384" s="23">
        <f t="shared" si="320"/>
        <v>87767.959999999992</v>
      </c>
      <c r="BG384" s="23">
        <v>1.48</v>
      </c>
      <c r="BH384" s="23">
        <v>2.5868881118881117</v>
      </c>
      <c r="BI384" s="23">
        <f t="shared" si="321"/>
        <v>0.56999999999999995</v>
      </c>
      <c r="BJ384" s="23">
        <v>2.33</v>
      </c>
      <c r="BK384" s="23">
        <f t="shared" si="322"/>
        <v>0.21630769230769231</v>
      </c>
      <c r="BL384" s="23">
        <f t="shared" si="323"/>
        <v>0.23928112965340181</v>
      </c>
      <c r="BM384" s="5">
        <v>1.1000000000000001</v>
      </c>
      <c r="BN384" s="5">
        <f t="shared" si="324"/>
        <v>0.56999999999999995</v>
      </c>
      <c r="BO384" s="50"/>
      <c r="BP384" s="48">
        <f t="shared" si="325"/>
        <v>3542</v>
      </c>
      <c r="BQ384" s="51">
        <f t="shared" si="326"/>
        <v>5</v>
      </c>
      <c r="BR384" s="47">
        <f t="shared" si="327"/>
        <v>1133.44</v>
      </c>
      <c r="BS384" s="46">
        <f t="shared" si="328"/>
        <v>17.5</v>
      </c>
      <c r="BT384" s="46">
        <f t="shared" si="329"/>
        <v>2833.6000000000004</v>
      </c>
      <c r="BU384" s="46">
        <f t="shared" si="284"/>
        <v>76.623317049999997</v>
      </c>
      <c r="BV384" s="46">
        <f t="shared" si="285"/>
        <v>50.059241049999997</v>
      </c>
      <c r="BW384" s="46">
        <f t="shared" si="286"/>
        <v>64.959928223940949</v>
      </c>
      <c r="BX384" s="46">
        <f t="shared" si="287"/>
        <v>68.809348299999996</v>
      </c>
      <c r="BY384" s="46">
        <f t="shared" si="288"/>
        <v>76.623317049999997</v>
      </c>
      <c r="BZ384" s="46">
        <f t="shared" si="330"/>
        <v>88300.710568420007</v>
      </c>
      <c r="CA384" s="46">
        <f t="shared" si="331"/>
        <v>57688.269386020002</v>
      </c>
      <c r="CB384" s="46">
        <f t="shared" si="332"/>
        <v>74859.821285269558</v>
      </c>
      <c r="CC384" s="46">
        <f t="shared" si="333"/>
        <v>79295.892980920005</v>
      </c>
      <c r="CD384" s="46">
        <f t="shared" si="334"/>
        <v>88300.710568420007</v>
      </c>
    </row>
    <row r="385" spans="1:82" ht="15" customHeight="1" x14ac:dyDescent="0.35">
      <c r="A385" s="39">
        <v>382</v>
      </c>
      <c r="B385" s="40" t="s">
        <v>125</v>
      </c>
      <c r="C385" s="40" t="s">
        <v>507</v>
      </c>
      <c r="D385" s="41">
        <v>102.8</v>
      </c>
      <c r="E385" s="41">
        <f t="shared" si="301"/>
        <v>411.20000000000005</v>
      </c>
      <c r="F385" s="41">
        <v>40.6</v>
      </c>
      <c r="G385" s="42" t="s">
        <v>118</v>
      </c>
      <c r="H385" s="43">
        <v>5</v>
      </c>
      <c r="I385" s="44">
        <v>17.5</v>
      </c>
      <c r="J385" s="41">
        <f t="shared" si="302"/>
        <v>568.4</v>
      </c>
      <c r="K385" s="42" t="s">
        <v>120</v>
      </c>
      <c r="L385" s="44">
        <v>142.1</v>
      </c>
      <c r="M385" s="44">
        <v>63.9</v>
      </c>
      <c r="N385" s="41">
        <v>107.94</v>
      </c>
      <c r="O385" s="45" t="s">
        <v>69</v>
      </c>
      <c r="P385" s="45" t="s">
        <v>120</v>
      </c>
      <c r="Q385" s="45" t="s">
        <v>122</v>
      </c>
      <c r="R385" s="45" t="s">
        <v>864</v>
      </c>
      <c r="S385" s="46">
        <f t="shared" si="303"/>
        <v>52997.549414740002</v>
      </c>
      <c r="T385" s="46">
        <f t="shared" si="304"/>
        <v>128.8850909891537</v>
      </c>
      <c r="U385" s="47">
        <f t="shared" si="305"/>
        <v>31269.138365693849</v>
      </c>
      <c r="V385" s="47">
        <f t="shared" si="306"/>
        <v>21728.411049046153</v>
      </c>
      <c r="W385" s="47">
        <f t="shared" si="307"/>
        <v>46170.852683969912</v>
      </c>
      <c r="X385" s="47">
        <f t="shared" si="308"/>
        <v>6826.6967307700907</v>
      </c>
      <c r="Y385" s="48">
        <f t="shared" si="309"/>
        <v>48857.76848974001</v>
      </c>
      <c r="Z385" s="47">
        <f t="shared" si="310"/>
        <v>4139.7809249999918</v>
      </c>
      <c r="AA385" s="48">
        <f t="shared" si="311"/>
        <v>52997.549414740002</v>
      </c>
      <c r="AB385" s="47">
        <f t="shared" si="312"/>
        <v>0</v>
      </c>
      <c r="AC385" s="47">
        <f t="shared" si="313"/>
        <v>32694.888704816236</v>
      </c>
      <c r="AD385" s="47">
        <f t="shared" si="314"/>
        <v>20302.660709923766</v>
      </c>
      <c r="AE385" s="47">
        <f t="shared" si="335"/>
        <v>49.374174878219272</v>
      </c>
      <c r="AF385" s="49">
        <f t="shared" si="315"/>
        <v>0.61691321704250224</v>
      </c>
      <c r="AG385" s="47">
        <f>IF(ISBLANK($D385),"",S385*_xlfn.XLOOKUP(Q385,DATA!$B$24:$B$25,DATA!$C$24:$C$25,"error",0,1)/1000)</f>
        <v>7.0998979366896329</v>
      </c>
      <c r="AH385" s="47">
        <f>IF(ISBLANK($D385),"",V385*_xlfn.XLOOKUP(Q385,DATA!$B$24:$B$25,DATA!$C$24:$C$25,"error",0,1)/1000)</f>
        <v>2.910879889321083</v>
      </c>
      <c r="AI385" s="47">
        <f>IF(ISBLANK($D385),"",X385*_xlfn.XLOOKUP(Q385,DATA!$B$24:$B$25,DATA!$C$24:$C$25,"error",0,1)/1000)</f>
        <v>0.91454889081569446</v>
      </c>
      <c r="AJ385" s="47">
        <f>IF(ISBLANK($D385),"",Z385*_xlfn.XLOOKUP(Q385,DATA!$B$24:$B$25,DATA!$C$24:$C$25,"error",0,1)/1000)</f>
        <v>0.55459209665984766</v>
      </c>
      <c r="AK385" s="47">
        <f>IF(ISBLANK($D385),"",AB385*_xlfn.XLOOKUP(Q385,DATA!$B$24:$B$25,DATA!$C$24:$C$25,"error",0,1)/1000)</f>
        <v>0</v>
      </c>
      <c r="AL385" s="47">
        <f t="shared" si="316"/>
        <v>4.3800208767966247</v>
      </c>
      <c r="AM385" s="47">
        <f t="shared" si="317"/>
        <v>2.7198770598930082</v>
      </c>
      <c r="AN385" s="47">
        <f t="shared" si="289"/>
        <v>0.71965456218064272</v>
      </c>
      <c r="AO385" s="47">
        <f t="shared" si="290"/>
        <v>0.29505043748368681</v>
      </c>
      <c r="AP385" s="47">
        <f t="shared" si="291"/>
        <v>9.2699822938529658E-2</v>
      </c>
      <c r="AQ385" s="47">
        <f t="shared" si="292"/>
        <v>5.6214150691957253E-2</v>
      </c>
      <c r="AR385" s="47">
        <f t="shared" si="293"/>
        <v>0</v>
      </c>
      <c r="AS385" s="47">
        <f t="shared" si="294"/>
        <v>0.44396441111417378</v>
      </c>
      <c r="AT385" s="47">
        <f t="shared" si="318"/>
        <v>0.27569015106646894</v>
      </c>
      <c r="AU385" s="47">
        <f t="shared" si="295"/>
        <v>3.9139447350634293E-2</v>
      </c>
      <c r="AV385" s="47">
        <f t="shared" si="296"/>
        <v>1.604674196559272E-2</v>
      </c>
      <c r="AW385" s="47">
        <f t="shared" si="297"/>
        <v>5.0416130599127253E-3</v>
      </c>
      <c r="AX385" s="47">
        <f t="shared" si="298"/>
        <v>3.0572873528399952E-3</v>
      </c>
      <c r="AY385" s="47">
        <f t="shared" si="299"/>
        <v>0</v>
      </c>
      <c r="AZ385" s="47">
        <f t="shared" si="300"/>
        <v>2.414564237834544E-2</v>
      </c>
      <c r="BA385" s="47">
        <f t="shared" si="319"/>
        <v>1.4993804972288853E-2</v>
      </c>
      <c r="BB385" s="23">
        <f>IF(V385&gt;0,J385*DATA!$C$4,0)</f>
        <v>36946</v>
      </c>
      <c r="BC385" s="23">
        <f>IF(X385&gt;0,N385*_xlfn.XLOOKUP(Burgas!O385,DATA!$B$5:$B$6,DATA!$C$5:$C$6,"error",0,1),0)</f>
        <v>5181.12</v>
      </c>
      <c r="BD385" s="23">
        <f>IF(Z385&gt;0,(L385-M385)*DATA!$C$7,"0,00 ")</f>
        <v>11729.999999999998</v>
      </c>
      <c r="BE385" s="23">
        <f>IF(G385="basement",D385*DATA!$C$8,IF(G385="ground",0,"error"))</f>
        <v>0</v>
      </c>
      <c r="BF385" s="23">
        <f t="shared" si="320"/>
        <v>53857.120000000003</v>
      </c>
      <c r="BG385" s="23">
        <v>1.48</v>
      </c>
      <c r="BH385" s="23">
        <v>2.063054187192118</v>
      </c>
      <c r="BI385" s="23">
        <f t="shared" si="321"/>
        <v>0.56999999999999995</v>
      </c>
      <c r="BJ385" s="23">
        <v>2.33</v>
      </c>
      <c r="BK385" s="23">
        <f t="shared" si="322"/>
        <v>0.21630769230769231</v>
      </c>
      <c r="BL385" s="23">
        <f t="shared" si="323"/>
        <v>0.23928112965340181</v>
      </c>
      <c r="BM385" s="5">
        <v>1.1000000000000001</v>
      </c>
      <c r="BN385" s="5">
        <f t="shared" si="324"/>
        <v>0.56999999999999995</v>
      </c>
      <c r="BO385" s="50"/>
      <c r="BP385" s="48">
        <f t="shared" si="325"/>
        <v>1799</v>
      </c>
      <c r="BQ385" s="51">
        <f t="shared" si="326"/>
        <v>5</v>
      </c>
      <c r="BR385" s="47">
        <f t="shared" si="327"/>
        <v>575.68000000000006</v>
      </c>
      <c r="BS385" s="46">
        <f t="shared" si="328"/>
        <v>17.5</v>
      </c>
      <c r="BT385" s="46">
        <f t="shared" si="329"/>
        <v>1439.2</v>
      </c>
      <c r="BU385" s="46">
        <f t="shared" si="284"/>
        <v>45.988848849999997</v>
      </c>
      <c r="BV385" s="46">
        <f t="shared" si="285"/>
        <v>27.133927773076923</v>
      </c>
      <c r="BW385" s="46">
        <f t="shared" si="286"/>
        <v>40.06495373478819</v>
      </c>
      <c r="BX385" s="46">
        <f t="shared" si="287"/>
        <v>42.396536350000005</v>
      </c>
      <c r="BY385" s="46">
        <f t="shared" si="288"/>
        <v>45.988848849999997</v>
      </c>
      <c r="BZ385" s="46">
        <f t="shared" si="330"/>
        <v>52997.549414740002</v>
      </c>
      <c r="CA385" s="46">
        <f t="shared" si="331"/>
        <v>31269.138365693849</v>
      </c>
      <c r="CB385" s="46">
        <f t="shared" si="332"/>
        <v>46170.852683969912</v>
      </c>
      <c r="CC385" s="46">
        <f t="shared" si="333"/>
        <v>48857.76848974001</v>
      </c>
      <c r="CD385" s="46">
        <f t="shared" si="334"/>
        <v>52997.549414740002</v>
      </c>
    </row>
    <row r="386" spans="1:82" ht="15" customHeight="1" x14ac:dyDescent="0.35">
      <c r="A386" s="39">
        <v>383</v>
      </c>
      <c r="B386" s="40" t="s">
        <v>125</v>
      </c>
      <c r="C386" s="40" t="s">
        <v>508</v>
      </c>
      <c r="D386" s="41">
        <v>92.3</v>
      </c>
      <c r="E386" s="41">
        <f t="shared" si="301"/>
        <v>516.88</v>
      </c>
      <c r="F386" s="41">
        <v>38.799999999999997</v>
      </c>
      <c r="G386" s="42" t="s">
        <v>118</v>
      </c>
      <c r="H386" s="43">
        <v>7</v>
      </c>
      <c r="I386" s="44">
        <v>22.25</v>
      </c>
      <c r="J386" s="41">
        <f t="shared" si="302"/>
        <v>690.64</v>
      </c>
      <c r="K386" s="42" t="s">
        <v>121</v>
      </c>
      <c r="L386" s="44">
        <v>172.66</v>
      </c>
      <c r="M386" s="44">
        <v>172.66</v>
      </c>
      <c r="N386" s="41">
        <v>96.915000000000006</v>
      </c>
      <c r="O386" s="45" t="s">
        <v>69</v>
      </c>
      <c r="P386" s="45" t="s">
        <v>121</v>
      </c>
      <c r="Q386" s="45" t="s">
        <v>122</v>
      </c>
      <c r="R386" s="45" t="s">
        <v>864</v>
      </c>
      <c r="S386" s="46">
        <f t="shared" si="303"/>
        <v>23960.892069589998</v>
      </c>
      <c r="T386" s="46">
        <f t="shared" si="304"/>
        <v>46.356779270991332</v>
      </c>
      <c r="U386" s="47">
        <f t="shared" si="305"/>
        <v>23960.892069589998</v>
      </c>
      <c r="V386" s="47">
        <f t="shared" si="306"/>
        <v>0</v>
      </c>
      <c r="W386" s="47">
        <f t="shared" si="307"/>
        <v>23669.325774707122</v>
      </c>
      <c r="X386" s="47">
        <f t="shared" si="308"/>
        <v>291.56629488287581</v>
      </c>
      <c r="Y386" s="48">
        <f t="shared" si="309"/>
        <v>23960.892069589998</v>
      </c>
      <c r="Z386" s="47">
        <f t="shared" si="310"/>
        <v>0</v>
      </c>
      <c r="AA386" s="48">
        <f t="shared" si="311"/>
        <v>23960.892069589998</v>
      </c>
      <c r="AB386" s="47">
        <f t="shared" si="312"/>
        <v>0</v>
      </c>
      <c r="AC386" s="47">
        <f t="shared" si="313"/>
        <v>291.56629488287581</v>
      </c>
      <c r="AD386" s="47">
        <f t="shared" si="314"/>
        <v>23669.325774707122</v>
      </c>
      <c r="AE386" s="47">
        <f t="shared" si="335"/>
        <v>45.792690324073526</v>
      </c>
      <c r="AF386" s="49">
        <f t="shared" si="315"/>
        <v>1.2168424031796299E-2</v>
      </c>
      <c r="AG386" s="47">
        <f>IF(ISBLANK($D386),"",S386*_xlfn.XLOOKUP(Q386,DATA!$B$24:$B$25,DATA!$C$24:$C$25,"error",0,1)/1000)</f>
        <v>3.2099576309618993</v>
      </c>
      <c r="AH386" s="47">
        <f>IF(ISBLANK($D386),"",V386*_xlfn.XLOOKUP(Q386,DATA!$B$24:$B$25,DATA!$C$24:$C$25,"error",0,1)/1000)</f>
        <v>0</v>
      </c>
      <c r="AI386" s="47">
        <f>IF(ISBLANK($D386),"",X386*_xlfn.XLOOKUP(Q386,DATA!$B$24:$B$25,DATA!$C$24:$C$25,"error",0,1)/1000)</f>
        <v>3.9060125577644628E-2</v>
      </c>
      <c r="AJ386" s="47">
        <f>IF(ISBLANK($D386),"",Z386*_xlfn.XLOOKUP(Q386,DATA!$B$24:$B$25,DATA!$C$24:$C$25,"error",0,1)/1000)</f>
        <v>0</v>
      </c>
      <c r="AK386" s="47">
        <f>IF(ISBLANK($D386),"",AB386*_xlfn.XLOOKUP(Q386,DATA!$B$24:$B$25,DATA!$C$24:$C$25,"error",0,1)/1000)</f>
        <v>0</v>
      </c>
      <c r="AL386" s="47">
        <f t="shared" si="316"/>
        <v>3.9060125577644628E-2</v>
      </c>
      <c r="AM386" s="47">
        <f t="shared" si="317"/>
        <v>3.1708975053842545</v>
      </c>
      <c r="AN386" s="47">
        <f t="shared" si="289"/>
        <v>0.32536533259031292</v>
      </c>
      <c r="AO386" s="47">
        <f t="shared" si="290"/>
        <v>0</v>
      </c>
      <c r="AP386" s="47">
        <f t="shared" si="291"/>
        <v>3.9591833322053533E-3</v>
      </c>
      <c r="AQ386" s="47">
        <f t="shared" si="292"/>
        <v>0</v>
      </c>
      <c r="AR386" s="47">
        <f t="shared" si="293"/>
        <v>0</v>
      </c>
      <c r="AS386" s="47">
        <f t="shared" si="294"/>
        <v>3.9591833322053533E-3</v>
      </c>
      <c r="AT386" s="47">
        <f t="shared" si="318"/>
        <v>0.32140614925810757</v>
      </c>
      <c r="AU386" s="47">
        <f t="shared" si="295"/>
        <v>1.769546109185036E-2</v>
      </c>
      <c r="AV386" s="47">
        <f t="shared" si="296"/>
        <v>0</v>
      </c>
      <c r="AW386" s="47">
        <f t="shared" si="297"/>
        <v>2.1532587400378792E-4</v>
      </c>
      <c r="AX386" s="47">
        <f t="shared" si="298"/>
        <v>0</v>
      </c>
      <c r="AY386" s="47">
        <f t="shared" si="299"/>
        <v>0</v>
      </c>
      <c r="AZ386" s="47">
        <f t="shared" si="300"/>
        <v>2.1532587400378792E-4</v>
      </c>
      <c r="BA386" s="47">
        <f t="shared" si="319"/>
        <v>1.7480135217846571E-2</v>
      </c>
      <c r="BB386" s="23">
        <f>IF(V386&gt;0,J386*DATA!$C$4,0)</f>
        <v>0</v>
      </c>
      <c r="BC386" s="23">
        <f>IF(X386&gt;0,N386*_xlfn.XLOOKUP(Burgas!O386,DATA!$B$5:$B$6,DATA!$C$5:$C$6,"error",0,1),0)</f>
        <v>4651.92</v>
      </c>
      <c r="BD386" s="23" t="str">
        <f>IF(Z386&gt;0,(L386-M386)*DATA!$C$7,"0,00 ")</f>
        <v xml:space="preserve">0,00 </v>
      </c>
      <c r="BE386" s="23">
        <f>IF(G386="basement",D386*DATA!$C$8,IF(G386="ground",0,"error"))</f>
        <v>0</v>
      </c>
      <c r="BF386" s="23">
        <f t="shared" si="320"/>
        <v>4651.92</v>
      </c>
      <c r="BG386" s="23">
        <v>0.25</v>
      </c>
      <c r="BH386" s="23">
        <v>1.1000000000000001</v>
      </c>
      <c r="BI386" s="23">
        <f t="shared" si="321"/>
        <v>0.56999999999999995</v>
      </c>
      <c r="BJ386" s="23">
        <v>0.22</v>
      </c>
      <c r="BK386" s="23">
        <f t="shared" si="322"/>
        <v>0.25</v>
      </c>
      <c r="BL386" s="23">
        <f t="shared" si="323"/>
        <v>0.12054794520547943</v>
      </c>
      <c r="BM386" s="5">
        <v>1.1000000000000001</v>
      </c>
      <c r="BN386" s="5">
        <f t="shared" si="324"/>
        <v>0.56999999999999995</v>
      </c>
      <c r="BO386" s="50"/>
      <c r="BP386" s="48">
        <f t="shared" si="325"/>
        <v>2053.6749999999997</v>
      </c>
      <c r="BQ386" s="51">
        <f t="shared" si="326"/>
        <v>7</v>
      </c>
      <c r="BR386" s="47">
        <f t="shared" si="327"/>
        <v>657.17599999999993</v>
      </c>
      <c r="BS386" s="46">
        <f t="shared" si="328"/>
        <v>22.25</v>
      </c>
      <c r="BT386" s="46">
        <f t="shared" si="329"/>
        <v>1642.9399999999998</v>
      </c>
      <c r="BU386" s="46">
        <f t="shared" si="284"/>
        <v>20.792165974999996</v>
      </c>
      <c r="BV386" s="46">
        <f t="shared" si="285"/>
        <v>20.792165974999996</v>
      </c>
      <c r="BW386" s="46">
        <f t="shared" si="286"/>
        <v>20.53915808287671</v>
      </c>
      <c r="BX386" s="46">
        <f t="shared" si="287"/>
        <v>20.792165974999996</v>
      </c>
      <c r="BY386" s="46">
        <f t="shared" si="288"/>
        <v>20.792165974999996</v>
      </c>
      <c r="BZ386" s="46">
        <f t="shared" si="330"/>
        <v>23960.892069589998</v>
      </c>
      <c r="CA386" s="46">
        <f t="shared" si="331"/>
        <v>23960.892069589998</v>
      </c>
      <c r="CB386" s="46">
        <f t="shared" si="332"/>
        <v>23669.325774707122</v>
      </c>
      <c r="CC386" s="46">
        <f t="shared" si="333"/>
        <v>23960.892069589998</v>
      </c>
      <c r="CD386" s="46">
        <f t="shared" si="334"/>
        <v>23960.892069589998</v>
      </c>
    </row>
    <row r="387" spans="1:82" ht="15" customHeight="1" x14ac:dyDescent="0.35">
      <c r="A387" s="39">
        <v>384</v>
      </c>
      <c r="B387" s="40" t="s">
        <v>125</v>
      </c>
      <c r="C387" s="40" t="s">
        <v>509</v>
      </c>
      <c r="D387" s="41">
        <v>218.9</v>
      </c>
      <c r="E387" s="41">
        <f t="shared" si="301"/>
        <v>1050.72</v>
      </c>
      <c r="F387" s="41">
        <v>59.8</v>
      </c>
      <c r="G387" s="42" t="s">
        <v>118</v>
      </c>
      <c r="H387" s="43">
        <v>6</v>
      </c>
      <c r="I387" s="44">
        <v>20.5</v>
      </c>
      <c r="J387" s="41">
        <f t="shared" si="302"/>
        <v>980.7199999999998</v>
      </c>
      <c r="K387" s="42" t="s">
        <v>120</v>
      </c>
      <c r="L387" s="44">
        <v>245.18</v>
      </c>
      <c r="M387" s="44">
        <v>85.8</v>
      </c>
      <c r="N387" s="41">
        <v>229.84500000000003</v>
      </c>
      <c r="O387" s="45" t="s">
        <v>69</v>
      </c>
      <c r="P387" s="45" t="s">
        <v>120</v>
      </c>
      <c r="Q387" s="45" t="s">
        <v>122</v>
      </c>
      <c r="R387" s="45" t="s">
        <v>864</v>
      </c>
      <c r="S387" s="46">
        <f t="shared" si="303"/>
        <v>103885.88463284502</v>
      </c>
      <c r="T387" s="46">
        <f t="shared" si="304"/>
        <v>98.871140392154913</v>
      </c>
      <c r="U387" s="47">
        <f t="shared" si="305"/>
        <v>66395.583288685011</v>
      </c>
      <c r="V387" s="47">
        <f t="shared" si="306"/>
        <v>37490.301344160005</v>
      </c>
      <c r="W387" s="47">
        <f t="shared" si="307"/>
        <v>89349.270679872512</v>
      </c>
      <c r="X387" s="47">
        <f t="shared" si="308"/>
        <v>14536.613952972504</v>
      </c>
      <c r="Y387" s="48">
        <f t="shared" si="309"/>
        <v>95448.566425345009</v>
      </c>
      <c r="Z387" s="47">
        <f t="shared" si="310"/>
        <v>8437.3182075000077</v>
      </c>
      <c r="AA387" s="48">
        <f t="shared" si="311"/>
        <v>103885.88463284502</v>
      </c>
      <c r="AB387" s="47">
        <f t="shared" si="312"/>
        <v>0</v>
      </c>
      <c r="AC387" s="47">
        <f t="shared" si="313"/>
        <v>60464.233504632517</v>
      </c>
      <c r="AD387" s="47">
        <f t="shared" si="314"/>
        <v>43421.651128212499</v>
      </c>
      <c r="AE387" s="47">
        <f t="shared" si="335"/>
        <v>41.325615890258582</v>
      </c>
      <c r="AF387" s="49">
        <f t="shared" si="315"/>
        <v>0.58202549574782059</v>
      </c>
      <c r="AG387" s="47">
        <f>IF(ISBLANK($D387),"",S387*_xlfn.XLOOKUP(Q387,DATA!$B$24:$B$25,DATA!$C$24:$C$25,"error",0,1)/1000)</f>
        <v>13.91723176073446</v>
      </c>
      <c r="AH387" s="47">
        <f>IF(ISBLANK($D387),"",V387*_xlfn.XLOOKUP(Q387,DATA!$B$24:$B$25,DATA!$C$24:$C$25,"error",0,1)/1000)</f>
        <v>5.0224456809552658</v>
      </c>
      <c r="AI387" s="47">
        <f>IF(ISBLANK($D387),"",X387*_xlfn.XLOOKUP(Q387,DATA!$B$24:$B$25,DATA!$C$24:$C$25,"error",0,1)/1000)</f>
        <v>1.9474197684781673</v>
      </c>
      <c r="AJ387" s="47">
        <f>IF(ISBLANK($D387),"",Z387*_xlfn.XLOOKUP(Q387,DATA!$B$24:$B$25,DATA!$C$24:$C$25,"error",0,1)/1000)</f>
        <v>1.1303182655453552</v>
      </c>
      <c r="AK387" s="47">
        <f>IF(ISBLANK($D387),"",AB387*_xlfn.XLOOKUP(Q387,DATA!$B$24:$B$25,DATA!$C$24:$C$25,"error",0,1)/1000)</f>
        <v>0</v>
      </c>
      <c r="AL387" s="47">
        <f t="shared" si="316"/>
        <v>8.1001837149787885</v>
      </c>
      <c r="AM387" s="47">
        <f t="shared" si="317"/>
        <v>5.817048045755671</v>
      </c>
      <c r="AN387" s="47">
        <f t="shared" si="289"/>
        <v>1.4106680714071957</v>
      </c>
      <c r="AO387" s="47">
        <f t="shared" si="290"/>
        <v>0.50908139523047402</v>
      </c>
      <c r="AP387" s="47">
        <f t="shared" si="291"/>
        <v>0.19739291090704428</v>
      </c>
      <c r="AQ387" s="47">
        <f t="shared" si="292"/>
        <v>0.1145704774588769</v>
      </c>
      <c r="AR387" s="47">
        <f t="shared" si="293"/>
        <v>0</v>
      </c>
      <c r="AS387" s="47">
        <f t="shared" si="294"/>
        <v>0.82104478359639521</v>
      </c>
      <c r="AT387" s="47">
        <f t="shared" si="318"/>
        <v>0.58962328781080053</v>
      </c>
      <c r="AU387" s="47">
        <f t="shared" si="295"/>
        <v>7.6721209885422248E-2</v>
      </c>
      <c r="AV387" s="47">
        <f t="shared" si="296"/>
        <v>2.7687123118395666E-2</v>
      </c>
      <c r="AW387" s="47">
        <f t="shared" si="297"/>
        <v>1.0735497070183814E-2</v>
      </c>
      <c r="AX387" s="47">
        <f t="shared" si="298"/>
        <v>6.231080029356008E-3</v>
      </c>
      <c r="AY387" s="47">
        <f t="shared" si="299"/>
        <v>0</v>
      </c>
      <c r="AZ387" s="47">
        <f t="shared" si="300"/>
        <v>4.465370021793548E-2</v>
      </c>
      <c r="BA387" s="47">
        <f t="shared" si="319"/>
        <v>3.2067509667486768E-2</v>
      </c>
      <c r="BB387" s="23">
        <f>IF(V387&gt;0,J387*DATA!$C$4,0)</f>
        <v>63746.799999999988</v>
      </c>
      <c r="BC387" s="23">
        <f>IF(X387&gt;0,N387*_xlfn.XLOOKUP(Burgas!O387,DATA!$B$5:$B$6,DATA!$C$5:$C$6,"error",0,1),0)</f>
        <v>11032.560000000001</v>
      </c>
      <c r="BD387" s="23">
        <f>IF(Z387&gt;0,(L387-M387)*DATA!$C$7,"0,00 ")</f>
        <v>23907</v>
      </c>
      <c r="BE387" s="23">
        <f>IF(G387="basement",D387*DATA!$C$8,IF(G387="ground",0,"error"))</f>
        <v>0</v>
      </c>
      <c r="BF387" s="23">
        <f t="shared" si="320"/>
        <v>98686.359999999986</v>
      </c>
      <c r="BG387" s="23">
        <v>1.48</v>
      </c>
      <c r="BH387" s="23">
        <v>2.237592788971368</v>
      </c>
      <c r="BI387" s="23">
        <f t="shared" si="321"/>
        <v>0.56999999999999995</v>
      </c>
      <c r="BJ387" s="23">
        <v>2.33</v>
      </c>
      <c r="BK387" s="23">
        <f t="shared" si="322"/>
        <v>0.21630769230769231</v>
      </c>
      <c r="BL387" s="23">
        <f t="shared" si="323"/>
        <v>0.23928112965340181</v>
      </c>
      <c r="BM387" s="5">
        <v>1.1000000000000001</v>
      </c>
      <c r="BN387" s="5">
        <f t="shared" si="324"/>
        <v>0.56999999999999995</v>
      </c>
      <c r="BO387" s="50"/>
      <c r="BP387" s="48">
        <f t="shared" si="325"/>
        <v>4487.45</v>
      </c>
      <c r="BQ387" s="51">
        <f t="shared" si="326"/>
        <v>6</v>
      </c>
      <c r="BR387" s="47">
        <f t="shared" si="327"/>
        <v>1435.9839999999999</v>
      </c>
      <c r="BS387" s="46">
        <f t="shared" si="328"/>
        <v>20.5</v>
      </c>
      <c r="BT387" s="46">
        <f t="shared" si="329"/>
        <v>3589.96</v>
      </c>
      <c r="BU387" s="46">
        <f t="shared" si="284"/>
        <v>90.147418112500006</v>
      </c>
      <c r="BV387" s="46">
        <f t="shared" si="285"/>
        <v>57.61504971250001</v>
      </c>
      <c r="BW387" s="46">
        <f t="shared" si="286"/>
        <v>77.533209545186139</v>
      </c>
      <c r="BX387" s="46">
        <f t="shared" si="287"/>
        <v>82.825899362499996</v>
      </c>
      <c r="BY387" s="46">
        <f t="shared" si="288"/>
        <v>90.147418112500006</v>
      </c>
      <c r="BZ387" s="46">
        <f t="shared" si="330"/>
        <v>103885.88463284502</v>
      </c>
      <c r="CA387" s="46">
        <f t="shared" si="331"/>
        <v>66395.583288685011</v>
      </c>
      <c r="CB387" s="46">
        <f t="shared" si="332"/>
        <v>89349.270679872512</v>
      </c>
      <c r="CC387" s="46">
        <f t="shared" si="333"/>
        <v>95448.566425345009</v>
      </c>
      <c r="CD387" s="46">
        <f t="shared" si="334"/>
        <v>103885.88463284502</v>
      </c>
    </row>
    <row r="388" spans="1:82" ht="15" customHeight="1" x14ac:dyDescent="0.35">
      <c r="A388" s="39">
        <v>385</v>
      </c>
      <c r="B388" s="40" t="s">
        <v>125</v>
      </c>
      <c r="C388" s="40" t="s">
        <v>510</v>
      </c>
      <c r="D388" s="41">
        <v>86.4</v>
      </c>
      <c r="E388" s="41">
        <f t="shared" si="301"/>
        <v>414.72</v>
      </c>
      <c r="F388" s="41">
        <v>39</v>
      </c>
      <c r="G388" s="42" t="s">
        <v>118</v>
      </c>
      <c r="H388" s="43">
        <v>6</v>
      </c>
      <c r="I388" s="44">
        <v>20.5</v>
      </c>
      <c r="J388" s="41">
        <f t="shared" si="302"/>
        <v>639.6</v>
      </c>
      <c r="K388" s="42" t="s">
        <v>120</v>
      </c>
      <c r="L388" s="44">
        <v>159.9</v>
      </c>
      <c r="M388" s="44">
        <v>135.9</v>
      </c>
      <c r="N388" s="41">
        <v>90.720000000000013</v>
      </c>
      <c r="O388" s="45" t="s">
        <v>69</v>
      </c>
      <c r="P388" s="45" t="s">
        <v>120</v>
      </c>
      <c r="Q388" s="45" t="s">
        <v>122</v>
      </c>
      <c r="R388" s="45" t="s">
        <v>864</v>
      </c>
      <c r="S388" s="46">
        <f t="shared" si="303"/>
        <v>52349.755930920001</v>
      </c>
      <c r="T388" s="46">
        <f t="shared" si="304"/>
        <v>126.22915685503472</v>
      </c>
      <c r="U388" s="47">
        <f t="shared" si="305"/>
        <v>27899.559402120005</v>
      </c>
      <c r="V388" s="47">
        <f t="shared" si="306"/>
        <v>24450.196528799996</v>
      </c>
      <c r="W388" s="47">
        <f t="shared" si="307"/>
        <v>46612.143114397288</v>
      </c>
      <c r="X388" s="47">
        <f t="shared" si="308"/>
        <v>5737.6128165227128</v>
      </c>
      <c r="Y388" s="48">
        <f t="shared" si="309"/>
        <v>51079.234930920007</v>
      </c>
      <c r="Z388" s="47">
        <f t="shared" si="310"/>
        <v>1270.5209999999934</v>
      </c>
      <c r="AA388" s="48">
        <f t="shared" si="311"/>
        <v>52349.755930920001</v>
      </c>
      <c r="AB388" s="47">
        <f t="shared" si="312"/>
        <v>0</v>
      </c>
      <c r="AC388" s="47">
        <f t="shared" si="313"/>
        <v>31458.330345322702</v>
      </c>
      <c r="AD388" s="47">
        <f t="shared" si="314"/>
        <v>20891.425585597299</v>
      </c>
      <c r="AE388" s="47">
        <f t="shared" si="335"/>
        <v>50.37477234181447</v>
      </c>
      <c r="AF388" s="49">
        <f t="shared" si="315"/>
        <v>0.60092601743615903</v>
      </c>
      <c r="AG388" s="47">
        <f>IF(ISBLANK($D388),"",S388*_xlfn.XLOOKUP(Q388,DATA!$B$24:$B$25,DATA!$C$24:$C$25,"error",0,1)/1000)</f>
        <v>7.0131152897566134</v>
      </c>
      <c r="AH388" s="47">
        <f>IF(ISBLANK($D388),"",V388*_xlfn.XLOOKUP(Q388,DATA!$B$24:$B$25,DATA!$C$24:$C$25,"error",0,1)/1000)</f>
        <v>3.2755080527969112</v>
      </c>
      <c r="AI388" s="47">
        <f>IF(ISBLANK($D388),"",X388*_xlfn.XLOOKUP(Q388,DATA!$B$24:$B$25,DATA!$C$24:$C$25,"error",0,1)/1000)</f>
        <v>0.76864809500462916</v>
      </c>
      <c r="AJ388" s="47">
        <f>IF(ISBLANK($D388),"",Z388*_xlfn.XLOOKUP(Q388,DATA!$B$24:$B$25,DATA!$C$24:$C$25,"error",0,1)/1000)</f>
        <v>0.17020729309253582</v>
      </c>
      <c r="AK388" s="47">
        <f>IF(ISBLANK($D388),"",AB388*_xlfn.XLOOKUP(Q388,DATA!$B$24:$B$25,DATA!$C$24:$C$25,"error",0,1)/1000)</f>
        <v>0</v>
      </c>
      <c r="AL388" s="47">
        <f t="shared" si="316"/>
        <v>4.2143634408940756</v>
      </c>
      <c r="AM388" s="47">
        <f t="shared" si="317"/>
        <v>2.7987518488625378</v>
      </c>
      <c r="AN388" s="47">
        <f t="shared" si="289"/>
        <v>0.71085816421262082</v>
      </c>
      <c r="AO388" s="47">
        <f t="shared" si="290"/>
        <v>0.33200960558509163</v>
      </c>
      <c r="AP388" s="47">
        <f t="shared" si="291"/>
        <v>7.7911135232382786E-2</v>
      </c>
      <c r="AQ388" s="47">
        <f t="shared" si="292"/>
        <v>1.7252424764795007E-2</v>
      </c>
      <c r="AR388" s="47">
        <f t="shared" si="293"/>
        <v>0</v>
      </c>
      <c r="AS388" s="47">
        <f t="shared" si="294"/>
        <v>0.42717316558226942</v>
      </c>
      <c r="AT388" s="47">
        <f t="shared" si="318"/>
        <v>0.2836849986303514</v>
      </c>
      <c r="AU388" s="47">
        <f t="shared" si="295"/>
        <v>3.8661042608640589E-2</v>
      </c>
      <c r="AV388" s="47">
        <f t="shared" si="296"/>
        <v>1.8056819425040643E-2</v>
      </c>
      <c r="AW388" s="47">
        <f t="shared" si="297"/>
        <v>4.2373090308994036E-3</v>
      </c>
      <c r="AX388" s="47">
        <f t="shared" si="298"/>
        <v>9.3829790879999548E-4</v>
      </c>
      <c r="AY388" s="47">
        <f t="shared" si="299"/>
        <v>0</v>
      </c>
      <c r="AZ388" s="47">
        <f t="shared" si="300"/>
        <v>2.3232426364740044E-2</v>
      </c>
      <c r="BA388" s="47">
        <f t="shared" si="319"/>
        <v>1.5428616243900545E-2</v>
      </c>
      <c r="BB388" s="23">
        <f>IF(V388&gt;0,J388*DATA!$C$4,0)</f>
        <v>41574</v>
      </c>
      <c r="BC388" s="23">
        <f>IF(X388&gt;0,N388*_xlfn.XLOOKUP(Burgas!O388,DATA!$B$5:$B$6,DATA!$C$5:$C$6,"error",0,1),0)</f>
        <v>4354.5600000000004</v>
      </c>
      <c r="BD388" s="23">
        <f>IF(Z388&gt;0,(L388-M388)*DATA!$C$7,"0,00 ")</f>
        <v>3600</v>
      </c>
      <c r="BE388" s="23">
        <f>IF(G388="basement",D388*DATA!$C$8,IF(G388="ground",0,"error"))</f>
        <v>0</v>
      </c>
      <c r="BF388" s="23">
        <f t="shared" si="320"/>
        <v>49528.56</v>
      </c>
      <c r="BG388" s="23">
        <v>1.48</v>
      </c>
      <c r="BH388" s="23">
        <v>1.3626641651031894</v>
      </c>
      <c r="BI388" s="23">
        <f t="shared" si="321"/>
        <v>0.56999999999999995</v>
      </c>
      <c r="BJ388" s="23">
        <v>2.33</v>
      </c>
      <c r="BK388" s="23">
        <f t="shared" si="322"/>
        <v>0.21630769230769231</v>
      </c>
      <c r="BL388" s="23">
        <f t="shared" si="323"/>
        <v>0.23928112965340181</v>
      </c>
      <c r="BM388" s="5">
        <v>1.1000000000000001</v>
      </c>
      <c r="BN388" s="5">
        <f t="shared" si="324"/>
        <v>0.56999999999999995</v>
      </c>
      <c r="BO388" s="50"/>
      <c r="BP388" s="48">
        <f t="shared" si="325"/>
        <v>1771.2</v>
      </c>
      <c r="BQ388" s="51">
        <f t="shared" si="326"/>
        <v>6</v>
      </c>
      <c r="BR388" s="47">
        <f t="shared" si="327"/>
        <v>566.78399999999999</v>
      </c>
      <c r="BS388" s="46">
        <f t="shared" si="328"/>
        <v>20.5</v>
      </c>
      <c r="BT388" s="46">
        <f t="shared" si="329"/>
        <v>1416.96</v>
      </c>
      <c r="BU388" s="46">
        <f t="shared" ref="BU388:BU451" si="336">(($D388*$BI388*($BU$1-$BX$1)+$J388*$BG388*($BU$1-$BW$1)+$L388*$BH388*($BU$1-$BW$1)+$N388*$BJ388*($BU$1-$BV$1))*1.05+$BT388*(5.95))/1000</f>
        <v>45.426723299999999</v>
      </c>
      <c r="BV388" s="46">
        <f t="shared" ref="BV388:BV451" si="337">(($D388*$BI388*($BU$1-$BX$1)+$J388*$BK388*($BU$1-$BW$1)+$L388*$BH388*($BU$1-$BW$1)+$N388*$BJ388*($BU$1-$BV$1))*1.05+$BT388*(5.95))/1000</f>
        <v>24.209961300000003</v>
      </c>
      <c r="BW388" s="46">
        <f t="shared" ref="BW388:BW451" si="338">(($D388*$BI388*($BU$1-$BX$1)+$J388*$BG388*($BU$1-$BW$1)+$L388*$BH388*($BU$1-$BW$1)+$N388*$BL388*($BU$1-$BV$1))*1.05+$BT388*(5.95))/1000</f>
        <v>40.447885382156613</v>
      </c>
      <c r="BX388" s="46">
        <f t="shared" ref="BX388:BX451" si="339">(($D388*$BI388*($BU$1-$BX$1)+$J388*$BG388*($BU$1-$BW$1)+$L388*$BM388*($BU$1-$BW$1)+$N388*$BJ388*($BU$1-$BV$1))*1.05+$BT388*(5.95))/1000</f>
        <v>44.3242233</v>
      </c>
      <c r="BY388" s="46">
        <f t="shared" ref="BY388:BY451" si="340">(($D388*$BN388*($BU$1-$BX$1)+$J388*$BG388*($BU$1-$BW$1)+$L388*$BH388*($BU$1-$BW$1)+$N388*$BJ388*($BU$1-$BV$1))*1.05+$BT388*(5.95))/1000</f>
        <v>45.426723299999999</v>
      </c>
      <c r="BZ388" s="46">
        <f t="shared" si="330"/>
        <v>52349.755930920001</v>
      </c>
      <c r="CA388" s="46">
        <f t="shared" si="331"/>
        <v>27899.559402120005</v>
      </c>
      <c r="CB388" s="46">
        <f t="shared" si="332"/>
        <v>46612.143114397288</v>
      </c>
      <c r="CC388" s="46">
        <f t="shared" si="333"/>
        <v>51079.234930920007</v>
      </c>
      <c r="CD388" s="46">
        <f t="shared" si="334"/>
        <v>52349.755930920001</v>
      </c>
    </row>
    <row r="389" spans="1:82" ht="15" customHeight="1" x14ac:dyDescent="0.35">
      <c r="A389" s="39">
        <v>386</v>
      </c>
      <c r="B389" s="40" t="s">
        <v>125</v>
      </c>
      <c r="C389" s="40" t="s">
        <v>511</v>
      </c>
      <c r="D389" s="41">
        <v>321.8</v>
      </c>
      <c r="E389" s="41">
        <f t="shared" si="301"/>
        <v>1544.6399999999999</v>
      </c>
      <c r="F389" s="41">
        <v>72</v>
      </c>
      <c r="G389" s="42" t="s">
        <v>118</v>
      </c>
      <c r="H389" s="43">
        <v>6</v>
      </c>
      <c r="I389" s="44">
        <v>20.5</v>
      </c>
      <c r="J389" s="41">
        <f t="shared" si="302"/>
        <v>1180.8</v>
      </c>
      <c r="K389" s="42" t="s">
        <v>120</v>
      </c>
      <c r="L389" s="44">
        <v>295.2</v>
      </c>
      <c r="M389" s="44">
        <v>88.6</v>
      </c>
      <c r="N389" s="41">
        <v>337.89000000000004</v>
      </c>
      <c r="O389" s="45" t="s">
        <v>69</v>
      </c>
      <c r="P389" s="45" t="s">
        <v>120</v>
      </c>
      <c r="Q389" s="45" t="s">
        <v>122</v>
      </c>
      <c r="R389" s="45" t="s">
        <v>864</v>
      </c>
      <c r="S389" s="46">
        <f t="shared" si="303"/>
        <v>137400.95476429001</v>
      </c>
      <c r="T389" s="46">
        <f t="shared" si="304"/>
        <v>88.953383807417922</v>
      </c>
      <c r="U389" s="47">
        <f t="shared" si="305"/>
        <v>92262.130403428499</v>
      </c>
      <c r="V389" s="47">
        <f t="shared" si="306"/>
        <v>45138.824360861516</v>
      </c>
      <c r="W389" s="47">
        <f t="shared" si="307"/>
        <v>116031.00332497276</v>
      </c>
      <c r="X389" s="47">
        <f t="shared" si="308"/>
        <v>21369.951439317258</v>
      </c>
      <c r="Y389" s="48">
        <f t="shared" si="309"/>
        <v>126463.88648929002</v>
      </c>
      <c r="Z389" s="47">
        <f t="shared" si="310"/>
        <v>10937.068274999998</v>
      </c>
      <c r="AA389" s="48">
        <f t="shared" si="311"/>
        <v>137400.95476429001</v>
      </c>
      <c r="AB389" s="47">
        <f t="shared" si="312"/>
        <v>0</v>
      </c>
      <c r="AC389" s="47">
        <f t="shared" si="313"/>
        <v>77445.844075178771</v>
      </c>
      <c r="AD389" s="47">
        <f t="shared" si="314"/>
        <v>59955.110689111243</v>
      </c>
      <c r="AE389" s="47">
        <f t="shared" si="335"/>
        <v>38.814941144286855</v>
      </c>
      <c r="AF389" s="49">
        <f t="shared" si="315"/>
        <v>0.5636485147285647</v>
      </c>
      <c r="AG389" s="47">
        <f>IF(ISBLANK($D389),"",S389*_xlfn.XLOOKUP(Q389,DATA!$B$24:$B$25,DATA!$C$24:$C$25,"error",0,1)/1000)</f>
        <v>18.407129499441478</v>
      </c>
      <c r="AH389" s="47">
        <f>IF(ISBLANK($D389),"",V389*_xlfn.XLOOKUP(Q389,DATA!$B$24:$B$25,DATA!$C$24:$C$25,"error",0,1)/1000)</f>
        <v>6.0470917897789116</v>
      </c>
      <c r="AI389" s="47">
        <f>IF(ISBLANK($D389),"",X389*_xlfn.XLOOKUP(Q389,DATA!$B$24:$B$25,DATA!$C$24:$C$25,"error",0,1)/1000)</f>
        <v>2.8628582982927075</v>
      </c>
      <c r="AJ389" s="47">
        <f>IF(ISBLANK($D389),"",Z389*_xlfn.XLOOKUP(Q389,DATA!$B$24:$B$25,DATA!$C$24:$C$25,"error",0,1)/1000)</f>
        <v>1.4652011147049198</v>
      </c>
      <c r="AK389" s="47">
        <f>IF(ISBLANK($D389),"",AB389*_xlfn.XLOOKUP(Q389,DATA!$B$24:$B$25,DATA!$C$24:$C$25,"error",0,1)/1000)</f>
        <v>0</v>
      </c>
      <c r="AL389" s="47">
        <f t="shared" si="316"/>
        <v>10.375151202776539</v>
      </c>
      <c r="AM389" s="47">
        <f t="shared" si="317"/>
        <v>8.0319782966649385</v>
      </c>
      <c r="AN389" s="47">
        <f t="shared" ref="AN389:AN452" si="341">IF(ISBLANK($D389),"",$S389*0.0135790158248428/1000)</f>
        <v>1.8657697390928039</v>
      </c>
      <c r="AO389" s="47">
        <f t="shared" ref="AO389:AO452" si="342">IF(ISBLANK($D389),"",$V389*0.0135790158248428/1000)</f>
        <v>0.61294081031093817</v>
      </c>
      <c r="AP389" s="47">
        <f t="shared" ref="AP389:AP452" si="343">IF(ISBLANK($D389),"",$X389*0.0135790158248428/1000)</f>
        <v>0.2901829087706112</v>
      </c>
      <c r="AQ389" s="47">
        <f t="shared" ref="AQ389:AQ452" si="344">IF(ISBLANK($D389),"",$Z389*0.0135790158248428/1000)</f>
        <v>0.14851462318361111</v>
      </c>
      <c r="AR389" s="47">
        <f t="shared" ref="AR389:AR452" si="345">IF(ISBLANK($D389),"",$AB389*0.0135790158248428/1000)</f>
        <v>0</v>
      </c>
      <c r="AS389" s="47">
        <f t="shared" ref="AS389:AS452" si="346">IF(ISBLANK($D389),"",$AC389*0.0135790158248428/1000)</f>
        <v>1.0516383422651605</v>
      </c>
      <c r="AT389" s="47">
        <f t="shared" si="318"/>
        <v>0.81413139682764335</v>
      </c>
      <c r="AU389" s="47">
        <f t="shared" ref="AU389:AU452" si="347">IF(ISBLANK($D389),"",$S389*0.000738514285714286/1000)</f>
        <v>0.10147256796421057</v>
      </c>
      <c r="AV389" s="47">
        <f t="shared" ref="AV389:AV452" si="348">IF(ISBLANK($D389),"",$V389*0.000738514285714286/1000)</f>
        <v>3.3335666630844259E-2</v>
      </c>
      <c r="AW389" s="47">
        <f t="shared" ref="AW389:AW452" si="349">IF(ISBLANK($D389),"",$X389*0.000738514285714286/1000)</f>
        <v>1.5782014422956365E-2</v>
      </c>
      <c r="AX389" s="47">
        <f t="shared" ref="AX389:AX452" si="350">IF(ISBLANK($D389),"",$Z389*0.000738514285714286/1000)</f>
        <v>8.0771811649200023E-3</v>
      </c>
      <c r="AY389" s="47">
        <f t="shared" ref="AY389:AY452" si="351">IF(ISBLANK($D389),"",$AB389*0.000738514285714286/1000)</f>
        <v>0</v>
      </c>
      <c r="AZ389" s="47">
        <f t="shared" ref="AZ389:AZ452" si="352">IF(ISBLANK($D389),"",$AC389*0.000738514285714286/1000)</f>
        <v>5.7194862218720624E-2</v>
      </c>
      <c r="BA389" s="47">
        <f t="shared" si="319"/>
        <v>4.4277705745489948E-2</v>
      </c>
      <c r="BB389" s="23">
        <f>IF(V389&gt;0,J389*DATA!$C$4,0)</f>
        <v>76752</v>
      </c>
      <c r="BC389" s="23">
        <f>IF(X389&gt;0,N389*_xlfn.XLOOKUP(Burgas!O389,DATA!$B$5:$B$6,DATA!$C$5:$C$6,"error",0,1),0)</f>
        <v>16218.720000000001</v>
      </c>
      <c r="BD389" s="23">
        <f>IF(Z389&gt;0,(L389-M389)*DATA!$C$7,"0,00 ")</f>
        <v>30990</v>
      </c>
      <c r="BE389" s="23">
        <f>IF(G389="basement",D389*DATA!$C$8,IF(G389="ground",0,"error"))</f>
        <v>0</v>
      </c>
      <c r="BF389" s="23">
        <f t="shared" si="320"/>
        <v>123960.72</v>
      </c>
      <c r="BG389" s="23">
        <v>1.48</v>
      </c>
      <c r="BH389" s="23">
        <v>2.3247628726287264</v>
      </c>
      <c r="BI389" s="23">
        <f t="shared" si="321"/>
        <v>0.56999999999999995</v>
      </c>
      <c r="BJ389" s="23">
        <v>2.33</v>
      </c>
      <c r="BK389" s="23">
        <f t="shared" si="322"/>
        <v>0.21630769230769231</v>
      </c>
      <c r="BL389" s="23">
        <f t="shared" si="323"/>
        <v>0.23928112965340181</v>
      </c>
      <c r="BM389" s="5">
        <v>1.1000000000000001</v>
      </c>
      <c r="BN389" s="5">
        <f t="shared" si="324"/>
        <v>0.56999999999999995</v>
      </c>
      <c r="BO389" s="50"/>
      <c r="BP389" s="48">
        <f t="shared" si="325"/>
        <v>6596.9000000000005</v>
      </c>
      <c r="BQ389" s="51">
        <f t="shared" si="326"/>
        <v>6</v>
      </c>
      <c r="BR389" s="47">
        <f t="shared" si="327"/>
        <v>2111.0080000000003</v>
      </c>
      <c r="BS389" s="46">
        <f t="shared" si="328"/>
        <v>20.5</v>
      </c>
      <c r="BT389" s="46">
        <f t="shared" si="329"/>
        <v>5277.52</v>
      </c>
      <c r="BU389" s="46">
        <f t="shared" si="336"/>
        <v>119.230262725</v>
      </c>
      <c r="BV389" s="46">
        <f t="shared" si="337"/>
        <v>80.060855955769256</v>
      </c>
      <c r="BW389" s="46">
        <f t="shared" si="338"/>
        <v>100.68639649858794</v>
      </c>
      <c r="BX389" s="46">
        <f t="shared" si="339"/>
        <v>109.73957522500001</v>
      </c>
      <c r="BY389" s="46">
        <f t="shared" si="340"/>
        <v>119.230262725</v>
      </c>
      <c r="BZ389" s="46">
        <f t="shared" si="330"/>
        <v>137400.95476429001</v>
      </c>
      <c r="CA389" s="46">
        <f t="shared" si="331"/>
        <v>92262.130403428499</v>
      </c>
      <c r="CB389" s="46">
        <f t="shared" si="332"/>
        <v>116031.00332497276</v>
      </c>
      <c r="CC389" s="46">
        <f t="shared" si="333"/>
        <v>126463.88648929002</v>
      </c>
      <c r="CD389" s="46">
        <f t="shared" si="334"/>
        <v>137400.95476429001</v>
      </c>
    </row>
    <row r="390" spans="1:82" ht="15" customHeight="1" x14ac:dyDescent="0.35">
      <c r="A390" s="39">
        <v>387</v>
      </c>
      <c r="B390" s="40" t="s">
        <v>125</v>
      </c>
      <c r="C390" s="40" t="s">
        <v>512</v>
      </c>
      <c r="D390" s="41">
        <v>127.1</v>
      </c>
      <c r="E390" s="41">
        <f t="shared" si="301"/>
        <v>610.08000000000004</v>
      </c>
      <c r="F390" s="41">
        <v>45.2</v>
      </c>
      <c r="G390" s="42" t="s">
        <v>118</v>
      </c>
      <c r="H390" s="43">
        <v>6</v>
      </c>
      <c r="I390" s="44">
        <v>20.5</v>
      </c>
      <c r="J390" s="41">
        <f t="shared" si="302"/>
        <v>741.28</v>
      </c>
      <c r="K390" s="42" t="s">
        <v>120</v>
      </c>
      <c r="L390" s="44">
        <v>185.32</v>
      </c>
      <c r="M390" s="44">
        <v>83.9</v>
      </c>
      <c r="N390" s="41">
        <v>133.45500000000001</v>
      </c>
      <c r="O390" s="45" t="s">
        <v>69</v>
      </c>
      <c r="P390" s="45" t="s">
        <v>120</v>
      </c>
      <c r="Q390" s="45" t="s">
        <v>122</v>
      </c>
      <c r="R390" s="45" t="s">
        <v>864</v>
      </c>
      <c r="S390" s="46">
        <f t="shared" si="303"/>
        <v>69912.492503455011</v>
      </c>
      <c r="T390" s="46">
        <f t="shared" si="304"/>
        <v>114.59561451523571</v>
      </c>
      <c r="U390" s="47">
        <f t="shared" si="305"/>
        <v>41575.341654691932</v>
      </c>
      <c r="V390" s="47">
        <f t="shared" si="306"/>
        <v>28337.150848763078</v>
      </c>
      <c r="W390" s="47">
        <f t="shared" si="307"/>
        <v>61472.092168037903</v>
      </c>
      <c r="X390" s="47">
        <f t="shared" si="308"/>
        <v>8440.4003354171073</v>
      </c>
      <c r="Y390" s="48">
        <f t="shared" si="309"/>
        <v>64543.482510955015</v>
      </c>
      <c r="Z390" s="47">
        <f t="shared" si="310"/>
        <v>5369.0099924999959</v>
      </c>
      <c r="AA390" s="48">
        <f t="shared" si="311"/>
        <v>69912.492503455011</v>
      </c>
      <c r="AB390" s="47">
        <f t="shared" si="312"/>
        <v>0</v>
      </c>
      <c r="AC390" s="47">
        <f t="shared" si="313"/>
        <v>42146.561176680181</v>
      </c>
      <c r="AD390" s="47">
        <f t="shared" si="314"/>
        <v>27765.931326774829</v>
      </c>
      <c r="AE390" s="47">
        <f t="shared" si="335"/>
        <v>45.511951427312532</v>
      </c>
      <c r="AF390" s="49">
        <f t="shared" si="315"/>
        <v>0.60284735485002683</v>
      </c>
      <c r="AG390" s="47">
        <f>IF(ISBLANK($D390),"",S390*_xlfn.XLOOKUP(Q390,DATA!$B$24:$B$25,DATA!$C$24:$C$25,"error",0,1)/1000)</f>
        <v>9.3659342131026122</v>
      </c>
      <c r="AH390" s="47">
        <f>IF(ISBLANK($D390),"",V390*_xlfn.XLOOKUP(Q390,DATA!$B$24:$B$25,DATA!$C$24:$C$25,"error",0,1)/1000)</f>
        <v>3.7962298458056516</v>
      </c>
      <c r="AI390" s="47">
        <f>IF(ISBLANK($D390),"",X390*_xlfn.XLOOKUP(Q390,DATA!$B$24:$B$25,DATA!$C$24:$C$25,"error",0,1)/1000)</f>
        <v>1.1307311675357468</v>
      </c>
      <c r="AJ390" s="47">
        <f>IF(ISBLANK($D390),"",Z390*_xlfn.XLOOKUP(Q390,DATA!$B$24:$B$25,DATA!$C$24:$C$25,"error",0,1)/1000)</f>
        <v>0.71926765272687754</v>
      </c>
      <c r="AK390" s="47">
        <f>IF(ISBLANK($D390),"",AB390*_xlfn.XLOOKUP(Q390,DATA!$B$24:$B$25,DATA!$C$24:$C$25,"error",0,1)/1000)</f>
        <v>0</v>
      </c>
      <c r="AL390" s="47">
        <f t="shared" si="316"/>
        <v>5.6462286660682759</v>
      </c>
      <c r="AM390" s="47">
        <f t="shared" si="317"/>
        <v>3.7197055470343363</v>
      </c>
      <c r="AN390" s="47">
        <f t="shared" si="341"/>
        <v>0.94934284205861919</v>
      </c>
      <c r="AO390" s="47">
        <f t="shared" si="342"/>
        <v>0.38479061980631146</v>
      </c>
      <c r="AP390" s="47">
        <f t="shared" si="343"/>
        <v>0.11461232972263737</v>
      </c>
      <c r="AQ390" s="47">
        <f t="shared" si="344"/>
        <v>7.2905871651896562E-2</v>
      </c>
      <c r="AR390" s="47">
        <f t="shared" si="345"/>
        <v>0</v>
      </c>
      <c r="AS390" s="47">
        <f t="shared" si="346"/>
        <v>0.57230882118084536</v>
      </c>
      <c r="AT390" s="47">
        <f t="shared" si="318"/>
        <v>0.37703402087777382</v>
      </c>
      <c r="AU390" s="47">
        <f t="shared" si="347"/>
        <v>5.1631374463694452E-2</v>
      </c>
      <c r="AV390" s="47">
        <f t="shared" si="348"/>
        <v>2.0927390718252236E-2</v>
      </c>
      <c r="AW390" s="47">
        <f t="shared" si="349"/>
        <v>6.2333562248531845E-3</v>
      </c>
      <c r="AX390" s="47">
        <f t="shared" si="350"/>
        <v>3.9650905796039986E-3</v>
      </c>
      <c r="AY390" s="47">
        <f t="shared" si="351"/>
        <v>0</v>
      </c>
      <c r="AZ390" s="47">
        <f t="shared" si="352"/>
        <v>3.1125837522709421E-2</v>
      </c>
      <c r="BA390" s="47">
        <f t="shared" si="319"/>
        <v>2.0505536940985031E-2</v>
      </c>
      <c r="BB390" s="23">
        <f>IF(V390&gt;0,J390*DATA!$C$4,0)</f>
        <v>48183.199999999997</v>
      </c>
      <c r="BC390" s="23">
        <f>IF(X390&gt;0,N390*_xlfn.XLOOKUP(Burgas!O390,DATA!$B$5:$B$6,DATA!$C$5:$C$6,"error",0,1),0)</f>
        <v>6405.84</v>
      </c>
      <c r="BD390" s="23">
        <f>IF(Z390&gt;0,(L390-M390)*DATA!$C$7,"0,00 ")</f>
        <v>15212.999999999998</v>
      </c>
      <c r="BE390" s="23">
        <f>IF(G390="basement",D390*DATA!$C$8,IF(G390="ground",0,"error"))</f>
        <v>0</v>
      </c>
      <c r="BF390" s="23">
        <f t="shared" si="320"/>
        <v>69802.039999999994</v>
      </c>
      <c r="BG390" s="23">
        <v>1.48</v>
      </c>
      <c r="BH390" s="23">
        <v>2.0577217785452193</v>
      </c>
      <c r="BI390" s="23">
        <f t="shared" si="321"/>
        <v>0.56999999999999995</v>
      </c>
      <c r="BJ390" s="23">
        <v>2.33</v>
      </c>
      <c r="BK390" s="23">
        <f t="shared" si="322"/>
        <v>0.21630769230769231</v>
      </c>
      <c r="BL390" s="23">
        <f t="shared" si="323"/>
        <v>0.23928112965340181</v>
      </c>
      <c r="BM390" s="5">
        <v>1.1000000000000001</v>
      </c>
      <c r="BN390" s="5">
        <f t="shared" si="324"/>
        <v>0.56999999999999995</v>
      </c>
      <c r="BO390" s="50"/>
      <c r="BP390" s="48">
        <f t="shared" si="325"/>
        <v>2605.5499999999997</v>
      </c>
      <c r="BQ390" s="51">
        <f t="shared" si="326"/>
        <v>6</v>
      </c>
      <c r="BR390" s="47">
        <f t="shared" si="327"/>
        <v>833.77599999999995</v>
      </c>
      <c r="BS390" s="46">
        <f t="shared" si="328"/>
        <v>20.5</v>
      </c>
      <c r="BT390" s="46">
        <f t="shared" si="329"/>
        <v>2084.44</v>
      </c>
      <c r="BU390" s="46">
        <f t="shared" si="336"/>
        <v>60.666862637500003</v>
      </c>
      <c r="BV390" s="46">
        <f t="shared" si="337"/>
        <v>36.077179499038465</v>
      </c>
      <c r="BW390" s="46">
        <f t="shared" si="338"/>
        <v>53.342669357894742</v>
      </c>
      <c r="BX390" s="46">
        <f t="shared" si="339"/>
        <v>56.007881387500007</v>
      </c>
      <c r="BY390" s="46">
        <f t="shared" si="340"/>
        <v>60.666862637500003</v>
      </c>
      <c r="BZ390" s="46">
        <f t="shared" si="330"/>
        <v>69912.492503455011</v>
      </c>
      <c r="CA390" s="46">
        <f t="shared" si="331"/>
        <v>41575.341654691932</v>
      </c>
      <c r="CB390" s="46">
        <f t="shared" si="332"/>
        <v>61472.092168037903</v>
      </c>
      <c r="CC390" s="46">
        <f t="shared" si="333"/>
        <v>64543.482510955015</v>
      </c>
      <c r="CD390" s="46">
        <f t="shared" si="334"/>
        <v>69912.492503455011</v>
      </c>
    </row>
    <row r="391" spans="1:82" ht="15" customHeight="1" x14ac:dyDescent="0.35">
      <c r="A391" s="39">
        <v>388</v>
      </c>
      <c r="B391" s="40" t="s">
        <v>125</v>
      </c>
      <c r="C391" s="40" t="s">
        <v>513</v>
      </c>
      <c r="D391" s="41">
        <v>88.8</v>
      </c>
      <c r="E391" s="41">
        <f t="shared" si="301"/>
        <v>426.24</v>
      </c>
      <c r="F391" s="41">
        <v>38.799999999999997</v>
      </c>
      <c r="G391" s="42" t="s">
        <v>118</v>
      </c>
      <c r="H391" s="43">
        <v>6</v>
      </c>
      <c r="I391" s="44">
        <v>20.5</v>
      </c>
      <c r="J391" s="41">
        <f t="shared" si="302"/>
        <v>636.31999999999994</v>
      </c>
      <c r="K391" s="42" t="s">
        <v>120</v>
      </c>
      <c r="L391" s="44">
        <v>159.08000000000001</v>
      </c>
      <c r="M391" s="44">
        <v>55.7</v>
      </c>
      <c r="N391" s="41">
        <v>93.24</v>
      </c>
      <c r="O391" s="45" t="s">
        <v>69</v>
      </c>
      <c r="P391" s="45" t="s">
        <v>120</v>
      </c>
      <c r="Q391" s="45" t="s">
        <v>122</v>
      </c>
      <c r="R391" s="45" t="s">
        <v>864</v>
      </c>
      <c r="S391" s="46">
        <f t="shared" si="303"/>
        <v>56853.512081940004</v>
      </c>
      <c r="T391" s="46">
        <f t="shared" si="304"/>
        <v>133.38380274479167</v>
      </c>
      <c r="U391" s="47">
        <f t="shared" si="305"/>
        <v>32528.701176364615</v>
      </c>
      <c r="V391" s="47">
        <f t="shared" si="306"/>
        <v>24324.810905575388</v>
      </c>
      <c r="W391" s="47">
        <f t="shared" si="307"/>
        <v>50956.521131624977</v>
      </c>
      <c r="X391" s="47">
        <f t="shared" si="308"/>
        <v>5896.9909503150266</v>
      </c>
      <c r="Y391" s="48">
        <f t="shared" si="309"/>
        <v>51380.742874440002</v>
      </c>
      <c r="Z391" s="47">
        <f t="shared" si="310"/>
        <v>5472.7692075000014</v>
      </c>
      <c r="AA391" s="48">
        <f t="shared" si="311"/>
        <v>56853.512081940004</v>
      </c>
      <c r="AB391" s="47">
        <f t="shared" si="312"/>
        <v>0</v>
      </c>
      <c r="AC391" s="47">
        <f t="shared" si="313"/>
        <v>35694.571063390416</v>
      </c>
      <c r="AD391" s="47">
        <f t="shared" si="314"/>
        <v>21158.941018549587</v>
      </c>
      <c r="AE391" s="47">
        <f t="shared" si="335"/>
        <v>49.640908921146739</v>
      </c>
      <c r="AF391" s="49">
        <f t="shared" si="315"/>
        <v>0.62783405556275385</v>
      </c>
      <c r="AG391" s="47">
        <f>IF(ISBLANK($D391),"",S391*_xlfn.XLOOKUP(Q391,DATA!$B$24:$B$25,DATA!$C$24:$C$25,"error",0,1)/1000)</f>
        <v>7.6164678854350605</v>
      </c>
      <c r="AH391" s="47">
        <f>IF(ISBLANK($D391),"",V391*_xlfn.XLOOKUP(Q391,DATA!$B$24:$B$25,DATA!$C$24:$C$25,"error",0,1)/1000)</f>
        <v>3.2587105756030819</v>
      </c>
      <c r="AI391" s="47">
        <f>IF(ISBLANK($D391),"",X391*_xlfn.XLOOKUP(Q391,DATA!$B$24:$B$25,DATA!$C$24:$C$25,"error",0,1)/1000)</f>
        <v>0.78999943097698211</v>
      </c>
      <c r="AJ391" s="47">
        <f>IF(ISBLANK($D391),"",Z391*_xlfn.XLOOKUP(Q391,DATA!$B$24:$B$25,DATA!$C$24:$C$25,"error",0,1)/1000)</f>
        <v>0.73316791499610201</v>
      </c>
      <c r="AK391" s="47">
        <f>IF(ISBLANK($D391),"",AB391*_xlfn.XLOOKUP(Q391,DATA!$B$24:$B$25,DATA!$C$24:$C$25,"error",0,1)/1000)</f>
        <v>0</v>
      </c>
      <c r="AL391" s="47">
        <f t="shared" si="316"/>
        <v>4.7818779215761662</v>
      </c>
      <c r="AM391" s="47">
        <f t="shared" si="317"/>
        <v>2.8345899638588943</v>
      </c>
      <c r="AN391" s="47">
        <f t="shared" si="341"/>
        <v>0.77201474025855465</v>
      </c>
      <c r="AO391" s="47">
        <f t="shared" si="342"/>
        <v>0.33030699222311694</v>
      </c>
      <c r="AP391" s="47">
        <f t="shared" si="343"/>
        <v>8.007533343328252E-2</v>
      </c>
      <c r="AQ391" s="47">
        <f t="shared" si="344"/>
        <v>7.4314819674354909E-2</v>
      </c>
      <c r="AR391" s="47">
        <f t="shared" si="345"/>
        <v>0</v>
      </c>
      <c r="AS391" s="47">
        <f t="shared" si="346"/>
        <v>0.48469714533075431</v>
      </c>
      <c r="AT391" s="47">
        <f t="shared" si="318"/>
        <v>0.28731759492780035</v>
      </c>
      <c r="AU391" s="47">
        <f t="shared" si="347"/>
        <v>4.1987130865542455E-2</v>
      </c>
      <c r="AV391" s="47">
        <f t="shared" si="348"/>
        <v>1.7964220351066082E-2</v>
      </c>
      <c r="AW391" s="47">
        <f t="shared" si="349"/>
        <v>4.3550120595355103E-3</v>
      </c>
      <c r="AX391" s="47">
        <f t="shared" si="350"/>
        <v>4.0417182421560024E-3</v>
      </c>
      <c r="AY391" s="47">
        <f t="shared" si="351"/>
        <v>0</v>
      </c>
      <c r="AZ391" s="47">
        <f t="shared" si="352"/>
        <v>2.6360950652757596E-2</v>
      </c>
      <c r="BA391" s="47">
        <f t="shared" si="319"/>
        <v>1.5626180212784859E-2</v>
      </c>
      <c r="BB391" s="23">
        <f>IF(V391&gt;0,J391*DATA!$C$4,0)</f>
        <v>41360.799999999996</v>
      </c>
      <c r="BC391" s="23">
        <f>IF(X391&gt;0,N391*_xlfn.XLOOKUP(Burgas!O391,DATA!$B$5:$B$6,DATA!$C$5:$C$6,"error",0,1),0)</f>
        <v>4475.5199999999995</v>
      </c>
      <c r="BD391" s="23">
        <f>IF(Z391&gt;0,(L391-M391)*DATA!$C$7,"0,00 ")</f>
        <v>15507.000000000002</v>
      </c>
      <c r="BE391" s="23">
        <f>IF(G391="basement",D391*DATA!$C$8,IF(G391="ground",0,"error"))</f>
        <v>0</v>
      </c>
      <c r="BF391" s="23">
        <f t="shared" si="320"/>
        <v>61343.319999999992</v>
      </c>
      <c r="BG391" s="23">
        <v>1.48</v>
      </c>
      <c r="BH391" s="23">
        <v>2.237257983404576</v>
      </c>
      <c r="BI391" s="23">
        <f t="shared" si="321"/>
        <v>0.56999999999999995</v>
      </c>
      <c r="BJ391" s="23">
        <v>2.33</v>
      </c>
      <c r="BK391" s="23">
        <f t="shared" si="322"/>
        <v>0.21630769230769231</v>
      </c>
      <c r="BL391" s="23">
        <f t="shared" si="323"/>
        <v>0.23928112965340181</v>
      </c>
      <c r="BM391" s="5">
        <v>1.1000000000000001</v>
      </c>
      <c r="BN391" s="5">
        <f t="shared" si="324"/>
        <v>0.56999999999999995</v>
      </c>
      <c r="BO391" s="50"/>
      <c r="BP391" s="48">
        <f t="shared" si="325"/>
        <v>1820.3999999999999</v>
      </c>
      <c r="BQ391" s="51">
        <f t="shared" si="326"/>
        <v>6</v>
      </c>
      <c r="BR391" s="47">
        <f t="shared" si="327"/>
        <v>582.52800000000002</v>
      </c>
      <c r="BS391" s="46">
        <f t="shared" si="328"/>
        <v>20.5</v>
      </c>
      <c r="BT391" s="46">
        <f t="shared" si="329"/>
        <v>1456.32</v>
      </c>
      <c r="BU391" s="46">
        <f t="shared" si="336"/>
        <v>49.334876850000001</v>
      </c>
      <c r="BV391" s="46">
        <f t="shared" si="337"/>
        <v>28.226918757692307</v>
      </c>
      <c r="BW391" s="46">
        <f t="shared" si="338"/>
        <v>44.217737878883177</v>
      </c>
      <c r="BX391" s="46">
        <f t="shared" si="339"/>
        <v>44.585858099999996</v>
      </c>
      <c r="BY391" s="46">
        <f t="shared" si="340"/>
        <v>49.334876850000001</v>
      </c>
      <c r="BZ391" s="46">
        <f t="shared" si="330"/>
        <v>56853.512081940004</v>
      </c>
      <c r="CA391" s="46">
        <f t="shared" si="331"/>
        <v>32528.701176364615</v>
      </c>
      <c r="CB391" s="46">
        <f t="shared" si="332"/>
        <v>50956.521131624977</v>
      </c>
      <c r="CC391" s="46">
        <f t="shared" si="333"/>
        <v>51380.742874440002</v>
      </c>
      <c r="CD391" s="46">
        <f t="shared" si="334"/>
        <v>56853.512081940004</v>
      </c>
    </row>
    <row r="392" spans="1:82" ht="15" customHeight="1" x14ac:dyDescent="0.35">
      <c r="A392" s="39">
        <v>389</v>
      </c>
      <c r="B392" s="40" t="s">
        <v>125</v>
      </c>
      <c r="C392" s="40" t="s">
        <v>514</v>
      </c>
      <c r="D392" s="41">
        <v>152.5</v>
      </c>
      <c r="E392" s="41">
        <f t="shared" si="301"/>
        <v>732</v>
      </c>
      <c r="F392" s="41">
        <v>49.4</v>
      </c>
      <c r="G392" s="42" t="s">
        <v>118</v>
      </c>
      <c r="H392" s="43">
        <v>6</v>
      </c>
      <c r="I392" s="44">
        <v>20.5</v>
      </c>
      <c r="J392" s="41">
        <f t="shared" si="302"/>
        <v>810.16</v>
      </c>
      <c r="K392" s="42" t="s">
        <v>120</v>
      </c>
      <c r="L392" s="44">
        <v>202.54</v>
      </c>
      <c r="M392" s="44">
        <v>30.4</v>
      </c>
      <c r="N392" s="41">
        <v>160.125</v>
      </c>
      <c r="O392" s="45" t="s">
        <v>69</v>
      </c>
      <c r="P392" s="45" t="s">
        <v>120</v>
      </c>
      <c r="Q392" s="45" t="s">
        <v>122</v>
      </c>
      <c r="R392" s="45" t="s">
        <v>864</v>
      </c>
      <c r="S392" s="46">
        <f t="shared" si="303"/>
        <v>82346.98493052501</v>
      </c>
      <c r="T392" s="46">
        <f t="shared" si="304"/>
        <v>112.4958810526298</v>
      </c>
      <c r="U392" s="47">
        <f t="shared" si="305"/>
        <v>51376.735994045011</v>
      </c>
      <c r="V392" s="47">
        <f t="shared" si="306"/>
        <v>30970.248936479999</v>
      </c>
      <c r="W392" s="47">
        <f t="shared" si="307"/>
        <v>72219.832679139407</v>
      </c>
      <c r="X392" s="47">
        <f t="shared" si="308"/>
        <v>10127.152251385603</v>
      </c>
      <c r="Y392" s="48">
        <f t="shared" si="309"/>
        <v>73234.173058025001</v>
      </c>
      <c r="Z392" s="47">
        <f t="shared" si="310"/>
        <v>9112.8118725000095</v>
      </c>
      <c r="AA392" s="48">
        <f t="shared" si="311"/>
        <v>82346.98493052501</v>
      </c>
      <c r="AB392" s="47">
        <f t="shared" si="312"/>
        <v>0</v>
      </c>
      <c r="AC392" s="47">
        <f t="shared" si="313"/>
        <v>50210.213060365611</v>
      </c>
      <c r="AD392" s="47">
        <f t="shared" si="314"/>
        <v>32136.771870159399</v>
      </c>
      <c r="AE392" s="47">
        <f t="shared" si="335"/>
        <v>43.902693811693169</v>
      </c>
      <c r="AF392" s="49">
        <f t="shared" si="315"/>
        <v>0.60973954423136756</v>
      </c>
      <c r="AG392" s="47">
        <f>IF(ISBLANK($D392),"",S392*_xlfn.XLOOKUP(Q392,DATA!$B$24:$B$25,DATA!$C$24:$C$25,"error",0,1)/1000)</f>
        <v>11.031740049441588</v>
      </c>
      <c r="AH392" s="47">
        <f>IF(ISBLANK($D392),"",V392*_xlfn.XLOOKUP(Q392,DATA!$B$24:$B$25,DATA!$C$24:$C$25,"error",0,1)/1000)</f>
        <v>4.1489768668760885</v>
      </c>
      <c r="AI392" s="47">
        <f>IF(ISBLANK($D392),"",X392*_xlfn.XLOOKUP(Q392,DATA!$B$24:$B$25,DATA!$C$24:$C$25,"error",0,1)/1000)</f>
        <v>1.3566994732431281</v>
      </c>
      <c r="AJ392" s="47">
        <f>IF(ISBLANK($D392),"",Z392*_xlfn.XLOOKUP(Q392,DATA!$B$24:$B$25,DATA!$C$24:$C$25,"error",0,1)/1000)</f>
        <v>1.2208118097062208</v>
      </c>
      <c r="AK392" s="47">
        <f>IF(ISBLANK($D392),"",AB392*_xlfn.XLOOKUP(Q392,DATA!$B$24:$B$25,DATA!$C$24:$C$25,"error",0,1)/1000)</f>
        <v>0</v>
      </c>
      <c r="AL392" s="47">
        <f t="shared" si="316"/>
        <v>6.7264881498254372</v>
      </c>
      <c r="AM392" s="47">
        <f t="shared" si="317"/>
        <v>4.3052518996161506</v>
      </c>
      <c r="AN392" s="47">
        <f t="shared" si="341"/>
        <v>1.1181910114996907</v>
      </c>
      <c r="AO392" s="47">
        <f t="shared" si="342"/>
        <v>0.42054550040778282</v>
      </c>
      <c r="AP392" s="47">
        <f t="shared" si="343"/>
        <v>0.13751676068215749</v>
      </c>
      <c r="AQ392" s="47">
        <f t="shared" si="344"/>
        <v>0.12374301662549297</v>
      </c>
      <c r="AR392" s="47">
        <f t="shared" si="345"/>
        <v>0</v>
      </c>
      <c r="AS392" s="47">
        <f t="shared" si="346"/>
        <v>0.6818052777154332</v>
      </c>
      <c r="AT392" s="47">
        <f t="shared" si="318"/>
        <v>0.43638573378425749</v>
      </c>
      <c r="AU392" s="47">
        <f t="shared" si="347"/>
        <v>6.081442475669175E-2</v>
      </c>
      <c r="AV392" s="47">
        <f t="shared" si="348"/>
        <v>2.2871971271718153E-2</v>
      </c>
      <c r="AW392" s="47">
        <f t="shared" si="349"/>
        <v>7.479046611251863E-3</v>
      </c>
      <c r="AX392" s="47">
        <f t="shared" si="350"/>
        <v>6.7299417508680098E-3</v>
      </c>
      <c r="AY392" s="47">
        <f t="shared" si="351"/>
        <v>0</v>
      </c>
      <c r="AZ392" s="47">
        <f t="shared" si="352"/>
        <v>3.7080959633838027E-2</v>
      </c>
      <c r="BA392" s="47">
        <f t="shared" si="319"/>
        <v>2.3733465122853722E-2</v>
      </c>
      <c r="BB392" s="23">
        <f>IF(V392&gt;0,J392*DATA!$C$4,0)</f>
        <v>52660.4</v>
      </c>
      <c r="BC392" s="23">
        <f>IF(X392&gt;0,N392*_xlfn.XLOOKUP(Burgas!O392,DATA!$B$5:$B$6,DATA!$C$5:$C$6,"error",0,1),0)</f>
        <v>7686</v>
      </c>
      <c r="BD392" s="23">
        <f>IF(Z392&gt;0,(L392-M392)*DATA!$C$7,"0,00 ")</f>
        <v>25820.999999999996</v>
      </c>
      <c r="BE392" s="23">
        <f>IF(G392="basement",D392*DATA!$C$8,IF(G392="ground",0,"error"))</f>
        <v>0</v>
      </c>
      <c r="BF392" s="23">
        <f t="shared" si="320"/>
        <v>86167.4</v>
      </c>
      <c r="BG392" s="23">
        <v>1.48</v>
      </c>
      <c r="BH392" s="23">
        <v>2.5873358348968107</v>
      </c>
      <c r="BI392" s="23">
        <f t="shared" si="321"/>
        <v>0.56999999999999995</v>
      </c>
      <c r="BJ392" s="23">
        <v>2.33</v>
      </c>
      <c r="BK392" s="23">
        <f t="shared" si="322"/>
        <v>0.21630769230769231</v>
      </c>
      <c r="BL392" s="23">
        <f t="shared" si="323"/>
        <v>0.23928112965340181</v>
      </c>
      <c r="BM392" s="5">
        <v>1.1000000000000001</v>
      </c>
      <c r="BN392" s="5">
        <f t="shared" si="324"/>
        <v>0.56999999999999995</v>
      </c>
      <c r="BO392" s="50"/>
      <c r="BP392" s="48">
        <f t="shared" si="325"/>
        <v>3126.25</v>
      </c>
      <c r="BQ392" s="51">
        <f t="shared" si="326"/>
        <v>6</v>
      </c>
      <c r="BR392" s="47">
        <f t="shared" si="327"/>
        <v>1000.4</v>
      </c>
      <c r="BS392" s="46">
        <f t="shared" si="328"/>
        <v>20.5</v>
      </c>
      <c r="BT392" s="46">
        <f t="shared" si="329"/>
        <v>2501</v>
      </c>
      <c r="BU392" s="46">
        <f t="shared" si="336"/>
        <v>71.456946312500008</v>
      </c>
      <c r="BV392" s="46">
        <f t="shared" si="337"/>
        <v>44.582381112500009</v>
      </c>
      <c r="BW392" s="46">
        <f t="shared" si="338"/>
        <v>62.669066885750958</v>
      </c>
      <c r="BX392" s="46">
        <f t="shared" si="339"/>
        <v>63.549265062499998</v>
      </c>
      <c r="BY392" s="46">
        <f t="shared" si="340"/>
        <v>71.456946312500008</v>
      </c>
      <c r="BZ392" s="46">
        <f t="shared" si="330"/>
        <v>82346.98493052501</v>
      </c>
      <c r="CA392" s="46">
        <f t="shared" si="331"/>
        <v>51376.735994045011</v>
      </c>
      <c r="CB392" s="46">
        <f t="shared" si="332"/>
        <v>72219.832679139407</v>
      </c>
      <c r="CC392" s="46">
        <f t="shared" si="333"/>
        <v>73234.173058025001</v>
      </c>
      <c r="CD392" s="46">
        <f t="shared" si="334"/>
        <v>82346.98493052501</v>
      </c>
    </row>
    <row r="393" spans="1:82" ht="15" customHeight="1" x14ac:dyDescent="0.35">
      <c r="A393" s="39">
        <v>390</v>
      </c>
      <c r="B393" s="40" t="s">
        <v>125</v>
      </c>
      <c r="C393" s="40" t="s">
        <v>515</v>
      </c>
      <c r="D393" s="41">
        <v>156.1</v>
      </c>
      <c r="E393" s="41">
        <f t="shared" si="301"/>
        <v>749.28</v>
      </c>
      <c r="F393" s="41">
        <v>50</v>
      </c>
      <c r="G393" s="42" t="s">
        <v>118</v>
      </c>
      <c r="H393" s="43">
        <v>6</v>
      </c>
      <c r="I393" s="44">
        <v>20.5</v>
      </c>
      <c r="J393" s="41">
        <f t="shared" si="302"/>
        <v>820</v>
      </c>
      <c r="K393" s="42" t="s">
        <v>120</v>
      </c>
      <c r="L393" s="44">
        <v>205</v>
      </c>
      <c r="M393" s="44">
        <v>112.8</v>
      </c>
      <c r="N393" s="41">
        <v>163.905</v>
      </c>
      <c r="O393" s="45" t="s">
        <v>69</v>
      </c>
      <c r="P393" s="45" t="s">
        <v>120</v>
      </c>
      <c r="Q393" s="45" t="s">
        <v>122</v>
      </c>
      <c r="R393" s="45" t="s">
        <v>864</v>
      </c>
      <c r="S393" s="46">
        <f t="shared" si="303"/>
        <v>79350.956050205015</v>
      </c>
      <c r="T393" s="46">
        <f t="shared" si="304"/>
        <v>105.90294155750189</v>
      </c>
      <c r="U393" s="47">
        <f t="shared" si="305"/>
        <v>48004.550244051163</v>
      </c>
      <c r="V393" s="47">
        <f t="shared" si="306"/>
        <v>31346.405806153853</v>
      </c>
      <c r="W393" s="47">
        <f t="shared" si="307"/>
        <v>68984.736598130956</v>
      </c>
      <c r="X393" s="47">
        <f t="shared" si="308"/>
        <v>10366.21945207406</v>
      </c>
      <c r="Y393" s="48">
        <f t="shared" si="309"/>
        <v>74470.037875205002</v>
      </c>
      <c r="Z393" s="47">
        <f t="shared" si="310"/>
        <v>4880.9181750000134</v>
      </c>
      <c r="AA393" s="48">
        <f t="shared" si="311"/>
        <v>79350.956050205015</v>
      </c>
      <c r="AB393" s="47">
        <f t="shared" si="312"/>
        <v>0</v>
      </c>
      <c r="AC393" s="47">
        <f t="shared" si="313"/>
        <v>46593.543433227926</v>
      </c>
      <c r="AD393" s="47">
        <f t="shared" si="314"/>
        <v>32757.41261697709</v>
      </c>
      <c r="AE393" s="47">
        <f t="shared" si="335"/>
        <v>43.71851993510716</v>
      </c>
      <c r="AF393" s="49">
        <f t="shared" si="315"/>
        <v>0.58718313871036898</v>
      </c>
      <c r="AG393" s="47">
        <f>IF(ISBLANK($D393),"",S393*_xlfn.XLOOKUP(Q393,DATA!$B$24:$B$25,DATA!$C$24:$C$25,"error",0,1)/1000)</f>
        <v>10.630372448476054</v>
      </c>
      <c r="AH393" s="47">
        <f>IF(ISBLANK($D393),"",V393*_xlfn.XLOOKUP(Q393,DATA!$B$24:$B$25,DATA!$C$24:$C$25,"error",0,1)/1000)</f>
        <v>4.1993692984575803</v>
      </c>
      <c r="AI393" s="47">
        <f>IF(ISBLANK($D393),"",X393*_xlfn.XLOOKUP(Q393,DATA!$B$24:$B$25,DATA!$C$24:$C$25,"error",0,1)/1000)</f>
        <v>1.3887264772016557</v>
      </c>
      <c r="AJ393" s="47">
        <f>IF(ISBLANK($D393),"",Z393*_xlfn.XLOOKUP(Q393,DATA!$B$24:$B$25,DATA!$C$24:$C$25,"error",0,1)/1000)</f>
        <v>0.65387968429716359</v>
      </c>
      <c r="AK393" s="47">
        <f>IF(ISBLANK($D393),"",AB393*_xlfn.XLOOKUP(Q393,DATA!$B$24:$B$25,DATA!$C$24:$C$25,"error",0,1)/1000)</f>
        <v>0</v>
      </c>
      <c r="AL393" s="47">
        <f t="shared" si="316"/>
        <v>6.2419754599563992</v>
      </c>
      <c r="AM393" s="47">
        <f t="shared" si="317"/>
        <v>4.3883969885196548</v>
      </c>
      <c r="AN393" s="47">
        <f t="shared" si="341"/>
        <v>1.0775078879221394</v>
      </c>
      <c r="AO393" s="47">
        <f t="shared" si="342"/>
        <v>0.4256533404937074</v>
      </c>
      <c r="AP393" s="47">
        <f t="shared" si="343"/>
        <v>0.14076305798350691</v>
      </c>
      <c r="AQ393" s="47">
        <f t="shared" si="344"/>
        <v>6.6278065138088024E-2</v>
      </c>
      <c r="AR393" s="47">
        <f t="shared" si="345"/>
        <v>0</v>
      </c>
      <c r="AS393" s="47">
        <f t="shared" si="346"/>
        <v>0.63269446361530235</v>
      </c>
      <c r="AT393" s="47">
        <f t="shared" si="318"/>
        <v>0.44481342430683701</v>
      </c>
      <c r="AU393" s="47">
        <f t="shared" si="347"/>
        <v>5.8601814628162857E-2</v>
      </c>
      <c r="AV393" s="47">
        <f t="shared" si="348"/>
        <v>2.3149768493641861E-2</v>
      </c>
      <c r="AW393" s="47">
        <f t="shared" si="349"/>
        <v>7.6556011542060114E-3</v>
      </c>
      <c r="AX393" s="47">
        <f t="shared" si="350"/>
        <v>3.6046277996400113E-3</v>
      </c>
      <c r="AY393" s="47">
        <f t="shared" si="351"/>
        <v>0</v>
      </c>
      <c r="AZ393" s="47">
        <f t="shared" si="352"/>
        <v>3.4409997447487885E-2</v>
      </c>
      <c r="BA393" s="47">
        <f t="shared" si="319"/>
        <v>2.4191817180674972E-2</v>
      </c>
      <c r="BB393" s="23">
        <f>IF(V393&gt;0,J393*DATA!$C$4,0)</f>
        <v>53300</v>
      </c>
      <c r="BC393" s="23">
        <f>IF(X393&gt;0,N393*_xlfn.XLOOKUP(Burgas!O393,DATA!$B$5:$B$6,DATA!$C$5:$C$6,"error",0,1),0)</f>
        <v>7867.4400000000005</v>
      </c>
      <c r="BD393" s="23">
        <f>IF(Z393&gt;0,(L393-M393)*DATA!$C$7,"0,00 ")</f>
        <v>13830</v>
      </c>
      <c r="BE393" s="23">
        <f>IF(G393="basement",D393*DATA!$C$8,IF(G393="ground",0,"error"))</f>
        <v>0</v>
      </c>
      <c r="BF393" s="23">
        <f t="shared" si="320"/>
        <v>74997.440000000002</v>
      </c>
      <c r="BG393" s="23">
        <v>1.48</v>
      </c>
      <c r="BH393" s="23">
        <v>1.8870731707317074</v>
      </c>
      <c r="BI393" s="23">
        <f t="shared" si="321"/>
        <v>0.56999999999999995</v>
      </c>
      <c r="BJ393" s="23">
        <v>2.33</v>
      </c>
      <c r="BK393" s="23">
        <f t="shared" si="322"/>
        <v>0.21630769230769231</v>
      </c>
      <c r="BL393" s="23">
        <f t="shared" si="323"/>
        <v>0.23928112965340181</v>
      </c>
      <c r="BM393" s="5">
        <v>1.1000000000000001</v>
      </c>
      <c r="BN393" s="5">
        <f t="shared" si="324"/>
        <v>0.56999999999999995</v>
      </c>
      <c r="BO393" s="50"/>
      <c r="BP393" s="48">
        <f t="shared" si="325"/>
        <v>3200.0499999999997</v>
      </c>
      <c r="BQ393" s="51">
        <f t="shared" si="326"/>
        <v>6</v>
      </c>
      <c r="BR393" s="47">
        <f t="shared" si="327"/>
        <v>1024.0159999999998</v>
      </c>
      <c r="BS393" s="46">
        <f t="shared" si="328"/>
        <v>20.5</v>
      </c>
      <c r="BT393" s="46">
        <f t="shared" si="329"/>
        <v>2560.04</v>
      </c>
      <c r="BU393" s="46">
        <f t="shared" si="336"/>
        <v>68.857129512500009</v>
      </c>
      <c r="BV393" s="46">
        <f t="shared" si="337"/>
        <v>41.65615258942308</v>
      </c>
      <c r="BW393" s="46">
        <f t="shared" si="338"/>
        <v>59.861798505840817</v>
      </c>
      <c r="BX393" s="46">
        <f t="shared" si="339"/>
        <v>64.621692012499992</v>
      </c>
      <c r="BY393" s="46">
        <f t="shared" si="340"/>
        <v>68.857129512500009</v>
      </c>
      <c r="BZ393" s="46">
        <f t="shared" si="330"/>
        <v>79350.956050205015</v>
      </c>
      <c r="CA393" s="46">
        <f t="shared" si="331"/>
        <v>48004.550244051163</v>
      </c>
      <c r="CB393" s="46">
        <f t="shared" si="332"/>
        <v>68984.736598130956</v>
      </c>
      <c r="CC393" s="46">
        <f t="shared" si="333"/>
        <v>74470.037875205002</v>
      </c>
      <c r="CD393" s="46">
        <f t="shared" si="334"/>
        <v>79350.956050205015</v>
      </c>
    </row>
    <row r="394" spans="1:82" ht="15" customHeight="1" x14ac:dyDescent="0.35">
      <c r="A394" s="39">
        <v>391</v>
      </c>
      <c r="B394" s="40" t="s">
        <v>125</v>
      </c>
      <c r="C394" s="40" t="s">
        <v>516</v>
      </c>
      <c r="D394" s="41">
        <v>221.8</v>
      </c>
      <c r="E394" s="41">
        <f t="shared" si="301"/>
        <v>887.20000000000016</v>
      </c>
      <c r="F394" s="41">
        <v>60</v>
      </c>
      <c r="G394" s="42" t="s">
        <v>118</v>
      </c>
      <c r="H394" s="43">
        <v>5</v>
      </c>
      <c r="I394" s="44">
        <v>17.5</v>
      </c>
      <c r="J394" s="41">
        <f t="shared" si="302"/>
        <v>840</v>
      </c>
      <c r="K394" s="42" t="s">
        <v>121</v>
      </c>
      <c r="L394" s="44">
        <v>210</v>
      </c>
      <c r="M394" s="44">
        <v>210</v>
      </c>
      <c r="N394" s="41">
        <v>232.89000000000001</v>
      </c>
      <c r="O394" s="45" t="s">
        <v>69</v>
      </c>
      <c r="P394" s="45" t="s">
        <v>121</v>
      </c>
      <c r="Q394" s="45" t="s">
        <v>122</v>
      </c>
      <c r="R394" s="45" t="s">
        <v>864</v>
      </c>
      <c r="S394" s="46">
        <f t="shared" si="303"/>
        <v>38782.678128740015</v>
      </c>
      <c r="T394" s="46">
        <f t="shared" si="304"/>
        <v>43.713568675315607</v>
      </c>
      <c r="U394" s="47">
        <f t="shared" si="305"/>
        <v>38782.678128740015</v>
      </c>
      <c r="V394" s="47">
        <f t="shared" si="306"/>
        <v>0</v>
      </c>
      <c r="W394" s="47">
        <f t="shared" si="307"/>
        <v>38082.034529552337</v>
      </c>
      <c r="X394" s="47">
        <f t="shared" si="308"/>
        <v>700.64359918767877</v>
      </c>
      <c r="Y394" s="48">
        <f t="shared" si="309"/>
        <v>38782.678128740015</v>
      </c>
      <c r="Z394" s="47">
        <f t="shared" si="310"/>
        <v>0</v>
      </c>
      <c r="AA394" s="48">
        <f t="shared" si="311"/>
        <v>38782.678128740015</v>
      </c>
      <c r="AB394" s="47">
        <f t="shared" si="312"/>
        <v>0</v>
      </c>
      <c r="AC394" s="47">
        <f t="shared" si="313"/>
        <v>700.64359918767877</v>
      </c>
      <c r="AD394" s="47">
        <f t="shared" si="314"/>
        <v>38082.034529552337</v>
      </c>
      <c r="AE394" s="47">
        <f t="shared" si="335"/>
        <v>42.923844149630668</v>
      </c>
      <c r="AF394" s="49">
        <f t="shared" si="315"/>
        <v>1.8065890056944367E-2</v>
      </c>
      <c r="AG394" s="47">
        <f>IF(ISBLANK($D394),"",S394*_xlfn.XLOOKUP(Q394,DATA!$B$24:$B$25,DATA!$C$24:$C$25,"error",0,1)/1000)</f>
        <v>5.1955809177274244</v>
      </c>
      <c r="AH394" s="47">
        <f>IF(ISBLANK($D394),"",V394*_xlfn.XLOOKUP(Q394,DATA!$B$24:$B$25,DATA!$C$24:$C$25,"error",0,1)/1000)</f>
        <v>0</v>
      </c>
      <c r="AI394" s="47">
        <f>IF(ISBLANK($D394),"",X394*_xlfn.XLOOKUP(Q394,DATA!$B$24:$B$25,DATA!$C$24:$C$25,"error",0,1)/1000)</f>
        <v>9.3862793641621867E-2</v>
      </c>
      <c r="AJ394" s="47">
        <f>IF(ISBLANK($D394),"",Z394*_xlfn.XLOOKUP(Q394,DATA!$B$24:$B$25,DATA!$C$24:$C$25,"error",0,1)/1000)</f>
        <v>0</v>
      </c>
      <c r="AK394" s="47">
        <f>IF(ISBLANK($D394),"",AB394*_xlfn.XLOOKUP(Q394,DATA!$B$24:$B$25,DATA!$C$24:$C$25,"error",0,1)/1000)</f>
        <v>0</v>
      </c>
      <c r="AL394" s="47">
        <f t="shared" si="316"/>
        <v>9.3862793641621867E-2</v>
      </c>
      <c r="AM394" s="47">
        <f t="shared" si="317"/>
        <v>5.1017181240858029</v>
      </c>
      <c r="AN394" s="47">
        <f t="shared" si="341"/>
        <v>0.52663060003994544</v>
      </c>
      <c r="AO394" s="47">
        <f t="shared" si="342"/>
        <v>0</v>
      </c>
      <c r="AP394" s="47">
        <f t="shared" si="343"/>
        <v>9.5140505209443064E-3</v>
      </c>
      <c r="AQ394" s="47">
        <f t="shared" si="344"/>
        <v>0</v>
      </c>
      <c r="AR394" s="47">
        <f t="shared" si="345"/>
        <v>0</v>
      </c>
      <c r="AS394" s="47">
        <f t="shared" si="346"/>
        <v>9.5140505209443064E-3</v>
      </c>
      <c r="AT394" s="47">
        <f t="shared" si="318"/>
        <v>0.5171165495190011</v>
      </c>
      <c r="AU394" s="47">
        <f t="shared" si="347"/>
        <v>2.8641561836333495E-2</v>
      </c>
      <c r="AV394" s="47">
        <f t="shared" si="348"/>
        <v>0</v>
      </c>
      <c r="AW394" s="47">
        <f t="shared" si="349"/>
        <v>5.1743530719437509E-4</v>
      </c>
      <c r="AX394" s="47">
        <f t="shared" si="350"/>
        <v>0</v>
      </c>
      <c r="AY394" s="47">
        <f t="shared" si="351"/>
        <v>0</v>
      </c>
      <c r="AZ394" s="47">
        <f t="shared" si="352"/>
        <v>5.1743530719437509E-4</v>
      </c>
      <c r="BA394" s="47">
        <f t="shared" si="319"/>
        <v>2.8124126529139121E-2</v>
      </c>
      <c r="BB394" s="23">
        <f>IF(V394&gt;0,J394*DATA!$C$4,0)</f>
        <v>0</v>
      </c>
      <c r="BC394" s="23">
        <f>IF(X394&gt;0,N394*_xlfn.XLOOKUP(Burgas!O394,DATA!$B$5:$B$6,DATA!$C$5:$C$6,"error",0,1),0)</f>
        <v>11178.720000000001</v>
      </c>
      <c r="BD394" s="23" t="str">
        <f>IF(Z394&gt;0,(L394-M394)*DATA!$C$7,"0,00 ")</f>
        <v xml:space="preserve">0,00 </v>
      </c>
      <c r="BE394" s="23">
        <f>IF(G394="basement",D394*DATA!$C$8,IF(G394="ground",0,"error"))</f>
        <v>0</v>
      </c>
      <c r="BF394" s="23">
        <f t="shared" si="320"/>
        <v>11178.720000000001</v>
      </c>
      <c r="BG394" s="23">
        <v>0.25</v>
      </c>
      <c r="BH394" s="23">
        <v>1.1000000000000001</v>
      </c>
      <c r="BI394" s="23">
        <f t="shared" si="321"/>
        <v>0.56999999999999995</v>
      </c>
      <c r="BJ394" s="23">
        <v>0.22</v>
      </c>
      <c r="BK394" s="23">
        <f t="shared" si="322"/>
        <v>0.25</v>
      </c>
      <c r="BL394" s="23">
        <f t="shared" si="323"/>
        <v>0.12054794520547943</v>
      </c>
      <c r="BM394" s="5">
        <v>1.1000000000000001</v>
      </c>
      <c r="BN394" s="5">
        <f t="shared" si="324"/>
        <v>0.56999999999999995</v>
      </c>
      <c r="BO394" s="50"/>
      <c r="BP394" s="48">
        <f t="shared" si="325"/>
        <v>3881.5</v>
      </c>
      <c r="BQ394" s="51">
        <f t="shared" si="326"/>
        <v>5</v>
      </c>
      <c r="BR394" s="47">
        <f t="shared" si="327"/>
        <v>1242.08</v>
      </c>
      <c r="BS394" s="46">
        <f t="shared" si="328"/>
        <v>17.5</v>
      </c>
      <c r="BT394" s="46">
        <f t="shared" si="329"/>
        <v>3105.2000000000003</v>
      </c>
      <c r="BU394" s="46">
        <f t="shared" si="336"/>
        <v>33.653833850000012</v>
      </c>
      <c r="BV394" s="46">
        <f t="shared" si="337"/>
        <v>33.653833850000012</v>
      </c>
      <c r="BW394" s="46">
        <f t="shared" si="338"/>
        <v>33.045847387671238</v>
      </c>
      <c r="BX394" s="46">
        <f t="shared" si="339"/>
        <v>33.653833850000012</v>
      </c>
      <c r="BY394" s="46">
        <f t="shared" si="340"/>
        <v>33.653833850000012</v>
      </c>
      <c r="BZ394" s="46">
        <f t="shared" si="330"/>
        <v>38782.678128740015</v>
      </c>
      <c r="CA394" s="46">
        <f t="shared" si="331"/>
        <v>38782.678128740015</v>
      </c>
      <c r="CB394" s="46">
        <f t="shared" si="332"/>
        <v>38082.034529552337</v>
      </c>
      <c r="CC394" s="46">
        <f t="shared" si="333"/>
        <v>38782.678128740015</v>
      </c>
      <c r="CD394" s="46">
        <f t="shared" si="334"/>
        <v>38782.678128740015</v>
      </c>
    </row>
    <row r="395" spans="1:82" ht="15" customHeight="1" x14ac:dyDescent="0.35">
      <c r="A395" s="39">
        <v>392</v>
      </c>
      <c r="B395" s="40" t="s">
        <v>125</v>
      </c>
      <c r="C395" s="40" t="s">
        <v>517</v>
      </c>
      <c r="D395" s="41">
        <v>132.9</v>
      </c>
      <c r="E395" s="41">
        <f t="shared" si="301"/>
        <v>637.92000000000007</v>
      </c>
      <c r="F395" s="41">
        <v>46.2</v>
      </c>
      <c r="G395" s="42" t="s">
        <v>118</v>
      </c>
      <c r="H395" s="43">
        <v>6</v>
      </c>
      <c r="I395" s="44">
        <v>20.5</v>
      </c>
      <c r="J395" s="41">
        <f t="shared" si="302"/>
        <v>757.68000000000006</v>
      </c>
      <c r="K395" s="42" t="s">
        <v>120</v>
      </c>
      <c r="L395" s="44">
        <v>189.42</v>
      </c>
      <c r="M395" s="44">
        <v>63.8</v>
      </c>
      <c r="N395" s="41">
        <v>139.54500000000002</v>
      </c>
      <c r="O395" s="45" t="s">
        <v>69</v>
      </c>
      <c r="P395" s="45" t="s">
        <v>120</v>
      </c>
      <c r="Q395" s="45" t="s">
        <v>122</v>
      </c>
      <c r="R395" s="45" t="s">
        <v>864</v>
      </c>
      <c r="S395" s="46">
        <f t="shared" si="303"/>
        <v>73213.739046945004</v>
      </c>
      <c r="T395" s="46">
        <f t="shared" si="304"/>
        <v>114.76946803195541</v>
      </c>
      <c r="U395" s="47">
        <f t="shared" si="305"/>
        <v>44249.660082058857</v>
      </c>
      <c r="V395" s="47">
        <f t="shared" si="306"/>
        <v>28964.078964886146</v>
      </c>
      <c r="W395" s="47">
        <f t="shared" si="307"/>
        <v>64388.174888196525</v>
      </c>
      <c r="X395" s="47">
        <f t="shared" si="308"/>
        <v>8825.5641587484788</v>
      </c>
      <c r="Y395" s="48">
        <f t="shared" si="309"/>
        <v>66563.620379445027</v>
      </c>
      <c r="Z395" s="47">
        <f t="shared" si="310"/>
        <v>6650.1186674999772</v>
      </c>
      <c r="AA395" s="48">
        <f t="shared" si="311"/>
        <v>73213.739046945004</v>
      </c>
      <c r="AB395" s="47">
        <f t="shared" si="312"/>
        <v>0</v>
      </c>
      <c r="AC395" s="47">
        <f t="shared" si="313"/>
        <v>44439.761791134602</v>
      </c>
      <c r="AD395" s="47">
        <f t="shared" si="314"/>
        <v>28773.977255810401</v>
      </c>
      <c r="AE395" s="47">
        <f t="shared" si="335"/>
        <v>45.105933746881114</v>
      </c>
      <c r="AF395" s="49">
        <f t="shared" si="315"/>
        <v>0.60698664444168893</v>
      </c>
      <c r="AG395" s="47">
        <f>IF(ISBLANK($D395),"",S395*_xlfn.XLOOKUP(Q395,DATA!$B$24:$B$25,DATA!$C$24:$C$25,"error",0,1)/1000)</f>
        <v>9.8081907661218253</v>
      </c>
      <c r="AH395" s="47">
        <f>IF(ISBLANK($D395),"",V395*_xlfn.XLOOKUP(Q395,DATA!$B$24:$B$25,DATA!$C$24:$C$25,"error",0,1)/1000)</f>
        <v>3.880217231774802</v>
      </c>
      <c r="AI395" s="47">
        <f>IF(ISBLANK($D395),"",X395*_xlfn.XLOOKUP(Q395,DATA!$B$24:$B$25,DATA!$C$24:$C$25,"error",0,1)/1000)</f>
        <v>1.182330229468926</v>
      </c>
      <c r="AJ395" s="47">
        <f>IF(ISBLANK($D395),"",Z395*_xlfn.XLOOKUP(Q395,DATA!$B$24:$B$25,DATA!$C$24:$C$25,"error",0,1)/1000)</f>
        <v>0.89089333992851616</v>
      </c>
      <c r="AK395" s="47">
        <f>IF(ISBLANK($D395),"",AB395*_xlfn.XLOOKUP(Q395,DATA!$B$24:$B$25,DATA!$C$24:$C$25,"error",0,1)/1000)</f>
        <v>0</v>
      </c>
      <c r="AL395" s="47">
        <f t="shared" si="316"/>
        <v>5.9534408011722437</v>
      </c>
      <c r="AM395" s="47">
        <f t="shared" si="317"/>
        <v>3.8547499649495816</v>
      </c>
      <c r="AN395" s="47">
        <f t="shared" si="341"/>
        <v>0.99417052111437743</v>
      </c>
      <c r="AO395" s="47">
        <f t="shared" si="342"/>
        <v>0.39330368661618542</v>
      </c>
      <c r="AP395" s="47">
        <f t="shared" si="343"/>
        <v>0.11984247537481103</v>
      </c>
      <c r="AQ395" s="47">
        <f t="shared" si="344"/>
        <v>9.0302066623064697E-2</v>
      </c>
      <c r="AR395" s="47">
        <f t="shared" si="345"/>
        <v>0</v>
      </c>
      <c r="AS395" s="47">
        <f t="shared" si="346"/>
        <v>0.60344822861406111</v>
      </c>
      <c r="AT395" s="47">
        <f t="shared" si="318"/>
        <v>0.39072229250031631</v>
      </c>
      <c r="AU395" s="47">
        <f t="shared" si="347"/>
        <v>5.4069392196726719E-2</v>
      </c>
      <c r="AV395" s="47">
        <f t="shared" si="348"/>
        <v>2.1390386088125071E-2</v>
      </c>
      <c r="AW395" s="47">
        <f t="shared" si="349"/>
        <v>6.517805210723736E-3</v>
      </c>
      <c r="AX395" s="47">
        <f t="shared" si="350"/>
        <v>4.9112076376439853E-3</v>
      </c>
      <c r="AY395" s="47">
        <f t="shared" si="351"/>
        <v>0</v>
      </c>
      <c r="AZ395" s="47">
        <f t="shared" si="352"/>
        <v>3.2819398936492786E-2</v>
      </c>
      <c r="BA395" s="47">
        <f t="shared" si="319"/>
        <v>2.1249993260233933E-2</v>
      </c>
      <c r="BB395" s="23">
        <f>IF(V395&gt;0,J395*DATA!$C$4,0)</f>
        <v>49249.200000000004</v>
      </c>
      <c r="BC395" s="23">
        <f>IF(X395&gt;0,N395*_xlfn.XLOOKUP(Burgas!O395,DATA!$B$5:$B$6,DATA!$C$5:$C$6,"error",0,1),0)</f>
        <v>6698.1600000000008</v>
      </c>
      <c r="BD395" s="23">
        <f>IF(Z395&gt;0,(L395-M395)*DATA!$C$7,"0,00 ")</f>
        <v>18843</v>
      </c>
      <c r="BE395" s="23">
        <f>IF(G395="basement",D395*DATA!$C$8,IF(G395="ground",0,"error"))</f>
        <v>0</v>
      </c>
      <c r="BF395" s="23">
        <f t="shared" si="320"/>
        <v>74790.360000000015</v>
      </c>
      <c r="BG395" s="23">
        <v>1.48</v>
      </c>
      <c r="BH395" s="23">
        <v>2.2605691056910571</v>
      </c>
      <c r="BI395" s="23">
        <f t="shared" si="321"/>
        <v>0.56999999999999995</v>
      </c>
      <c r="BJ395" s="23">
        <v>2.33</v>
      </c>
      <c r="BK395" s="23">
        <f t="shared" si="322"/>
        <v>0.21630769230769231</v>
      </c>
      <c r="BL395" s="23">
        <f t="shared" si="323"/>
        <v>0.23928112965340181</v>
      </c>
      <c r="BM395" s="5">
        <v>1.1000000000000001</v>
      </c>
      <c r="BN395" s="5">
        <f t="shared" si="324"/>
        <v>0.56999999999999995</v>
      </c>
      <c r="BO395" s="50"/>
      <c r="BP395" s="48">
        <f t="shared" si="325"/>
        <v>2724.4500000000003</v>
      </c>
      <c r="BQ395" s="51">
        <f t="shared" si="326"/>
        <v>6</v>
      </c>
      <c r="BR395" s="47">
        <f t="shared" si="327"/>
        <v>871.82400000000007</v>
      </c>
      <c r="BS395" s="46">
        <f t="shared" si="328"/>
        <v>20.5</v>
      </c>
      <c r="BT395" s="46">
        <f t="shared" si="329"/>
        <v>2179.5600000000004</v>
      </c>
      <c r="BU395" s="46">
        <f t="shared" si="336"/>
        <v>63.531533362499999</v>
      </c>
      <c r="BV395" s="46">
        <f t="shared" si="337"/>
        <v>38.397830685576928</v>
      </c>
      <c r="BW395" s="46">
        <f t="shared" si="338"/>
        <v>55.873112537483962</v>
      </c>
      <c r="BX395" s="46">
        <f t="shared" si="339"/>
        <v>57.760864612500015</v>
      </c>
      <c r="BY395" s="46">
        <f t="shared" si="340"/>
        <v>63.531533362499999</v>
      </c>
      <c r="BZ395" s="46">
        <f t="shared" si="330"/>
        <v>73213.739046945004</v>
      </c>
      <c r="CA395" s="46">
        <f t="shared" si="331"/>
        <v>44249.660082058857</v>
      </c>
      <c r="CB395" s="46">
        <f t="shared" si="332"/>
        <v>64388.174888196525</v>
      </c>
      <c r="CC395" s="46">
        <f t="shared" si="333"/>
        <v>66563.620379445027</v>
      </c>
      <c r="CD395" s="46">
        <f t="shared" si="334"/>
        <v>73213.739046945004</v>
      </c>
    </row>
    <row r="396" spans="1:82" ht="15" customHeight="1" x14ac:dyDescent="0.35">
      <c r="A396" s="39">
        <v>393</v>
      </c>
      <c r="B396" s="40" t="s">
        <v>125</v>
      </c>
      <c r="C396" s="40" t="s">
        <v>518</v>
      </c>
      <c r="D396" s="41">
        <v>132.5</v>
      </c>
      <c r="E396" s="41">
        <f t="shared" si="301"/>
        <v>636</v>
      </c>
      <c r="F396" s="41">
        <v>46.2</v>
      </c>
      <c r="G396" s="42" t="s">
        <v>118</v>
      </c>
      <c r="H396" s="43">
        <v>6</v>
      </c>
      <c r="I396" s="44">
        <v>20.5</v>
      </c>
      <c r="J396" s="41">
        <f t="shared" si="302"/>
        <v>763.6</v>
      </c>
      <c r="K396" s="42" t="s">
        <v>120</v>
      </c>
      <c r="L396" s="44">
        <v>183.5</v>
      </c>
      <c r="M396" s="44">
        <v>45.87</v>
      </c>
      <c r="N396" s="41">
        <v>139.125</v>
      </c>
      <c r="O396" s="45" t="s">
        <v>69</v>
      </c>
      <c r="P396" s="45" t="s">
        <v>120</v>
      </c>
      <c r="Q396" s="45" t="s">
        <v>122</v>
      </c>
      <c r="R396" s="45" t="s">
        <v>864</v>
      </c>
      <c r="S396" s="46">
        <f t="shared" si="303"/>
        <v>73838.306801874991</v>
      </c>
      <c r="T396" s="46">
        <f t="shared" si="304"/>
        <v>116.09796666961476</v>
      </c>
      <c r="U396" s="47">
        <f t="shared" si="305"/>
        <v>44647.922077998082</v>
      </c>
      <c r="V396" s="47">
        <f t="shared" si="306"/>
        <v>29190.384723876909</v>
      </c>
      <c r="W396" s="47">
        <f t="shared" si="307"/>
        <v>65039.305665425229</v>
      </c>
      <c r="X396" s="47">
        <f t="shared" si="308"/>
        <v>8799.0011364497623</v>
      </c>
      <c r="Y396" s="48">
        <f t="shared" si="309"/>
        <v>66552.398250625018</v>
      </c>
      <c r="Z396" s="47">
        <f t="shared" si="310"/>
        <v>7285.9085512499732</v>
      </c>
      <c r="AA396" s="48">
        <f t="shared" si="311"/>
        <v>73838.306801874991</v>
      </c>
      <c r="AB396" s="47">
        <f t="shared" si="312"/>
        <v>0</v>
      </c>
      <c r="AC396" s="47">
        <f t="shared" si="313"/>
        <v>45275.294411576644</v>
      </c>
      <c r="AD396" s="47">
        <f t="shared" si="314"/>
        <v>28563.012390298347</v>
      </c>
      <c r="AE396" s="47">
        <f t="shared" si="335"/>
        <v>44.910396840091742</v>
      </c>
      <c r="AF396" s="49">
        <f t="shared" si="315"/>
        <v>0.61316810166111446</v>
      </c>
      <c r="AG396" s="47">
        <f>IF(ISBLANK($D396),"",S396*_xlfn.XLOOKUP(Q396,DATA!$B$24:$B$25,DATA!$C$24:$C$25,"error",0,1)/1000)</f>
        <v>9.8918619426860186</v>
      </c>
      <c r="AH396" s="47">
        <f>IF(ISBLANK($D396),"",V396*_xlfn.XLOOKUP(Q396,DATA!$B$24:$B$25,DATA!$C$24:$C$25,"error",0,1)/1000)</f>
        <v>3.9105346296368366</v>
      </c>
      <c r="AI396" s="47">
        <f>IF(ISBLANK($D396),"",X396*_xlfn.XLOOKUP(Q396,DATA!$B$24:$B$25,DATA!$C$24:$C$25,"error",0,1)/1000)</f>
        <v>1.1787716734735343</v>
      </c>
      <c r="AJ396" s="47">
        <f>IF(ISBLANK($D396),"",Z396*_xlfn.XLOOKUP(Q396,DATA!$B$24:$B$25,DATA!$C$24:$C$25,"error",0,1)/1000)</f>
        <v>0.9760679061802392</v>
      </c>
      <c r="AK396" s="47">
        <f>IF(ISBLANK($D396),"",AB396*_xlfn.XLOOKUP(Q396,DATA!$B$24:$B$25,DATA!$C$24:$C$25,"error",0,1)/1000)</f>
        <v>0</v>
      </c>
      <c r="AL396" s="47">
        <f t="shared" si="316"/>
        <v>6.06537420929061</v>
      </c>
      <c r="AM396" s="47">
        <f t="shared" si="317"/>
        <v>3.8264877333954086</v>
      </c>
      <c r="AN396" s="47">
        <f t="shared" si="341"/>
        <v>1.0026515365422581</v>
      </c>
      <c r="AO396" s="47">
        <f t="shared" si="342"/>
        <v>0.39637669609877407</v>
      </c>
      <c r="AP396" s="47">
        <f t="shared" si="343"/>
        <v>0.1194817756746611</v>
      </c>
      <c r="AQ396" s="47">
        <f t="shared" si="344"/>
        <v>9.8935467515780862E-2</v>
      </c>
      <c r="AR396" s="47">
        <f t="shared" si="345"/>
        <v>0</v>
      </c>
      <c r="AS396" s="47">
        <f t="shared" si="346"/>
        <v>0.614793939289216</v>
      </c>
      <c r="AT396" s="47">
        <f t="shared" si="318"/>
        <v>0.38785759725304214</v>
      </c>
      <c r="AU396" s="47">
        <f t="shared" si="347"/>
        <v>5.4530644406139021E-2</v>
      </c>
      <c r="AV396" s="47">
        <f t="shared" si="348"/>
        <v>2.1557516124079162E-2</v>
      </c>
      <c r="AW396" s="47">
        <f t="shared" si="349"/>
        <v>6.4981880392843867E-3</v>
      </c>
      <c r="AX396" s="47">
        <f t="shared" si="350"/>
        <v>5.3807475495059823E-3</v>
      </c>
      <c r="AY396" s="47">
        <f t="shared" si="351"/>
        <v>0</v>
      </c>
      <c r="AZ396" s="47">
        <f t="shared" si="352"/>
        <v>3.3436451712869526E-2</v>
      </c>
      <c r="BA396" s="47">
        <f t="shared" si="319"/>
        <v>2.1094192693269495E-2</v>
      </c>
      <c r="BB396" s="23">
        <f>IF(V396&gt;0,J396*DATA!$C$4,0)</f>
        <v>49634</v>
      </c>
      <c r="BC396" s="23">
        <f>IF(X396&gt;0,N396*_xlfn.XLOOKUP(Burgas!O396,DATA!$B$5:$B$6,DATA!$C$5:$C$6,"error",0,1),0)</f>
        <v>6678</v>
      </c>
      <c r="BD396" s="23">
        <f>IF(Z396&gt;0,(L396-M396)*DATA!$C$7,"0,00 ")</f>
        <v>20644.5</v>
      </c>
      <c r="BE396" s="23">
        <f>IF(G396="basement",D396*DATA!$C$8,IF(G396="ground",0,"error"))</f>
        <v>0</v>
      </c>
      <c r="BF396" s="23">
        <f t="shared" si="320"/>
        <v>76956.5</v>
      </c>
      <c r="BG396" s="23">
        <v>1.48</v>
      </c>
      <c r="BH396" s="23">
        <v>2.4125476839237057</v>
      </c>
      <c r="BI396" s="23">
        <f t="shared" si="321"/>
        <v>0.56999999999999995</v>
      </c>
      <c r="BJ396" s="23">
        <v>2.33</v>
      </c>
      <c r="BK396" s="23">
        <f t="shared" si="322"/>
        <v>0.21630769230769231</v>
      </c>
      <c r="BL396" s="23">
        <f t="shared" si="323"/>
        <v>0.23928112965340181</v>
      </c>
      <c r="BM396" s="5">
        <v>1.1000000000000001</v>
      </c>
      <c r="BN396" s="5">
        <f t="shared" si="324"/>
        <v>0.56999999999999995</v>
      </c>
      <c r="BO396" s="50"/>
      <c r="BP396" s="48">
        <f t="shared" si="325"/>
        <v>2716.25</v>
      </c>
      <c r="BQ396" s="51">
        <f t="shared" si="326"/>
        <v>6</v>
      </c>
      <c r="BR396" s="47">
        <f t="shared" si="327"/>
        <v>869.2</v>
      </c>
      <c r="BS396" s="46">
        <f t="shared" si="328"/>
        <v>20.5</v>
      </c>
      <c r="BT396" s="46">
        <f t="shared" si="329"/>
        <v>2173</v>
      </c>
      <c r="BU396" s="46">
        <f t="shared" si="336"/>
        <v>64.073504687499991</v>
      </c>
      <c r="BV396" s="46">
        <f t="shared" si="337"/>
        <v>38.74342422596154</v>
      </c>
      <c r="BW396" s="46">
        <f t="shared" si="338"/>
        <v>56.438134038029524</v>
      </c>
      <c r="BX396" s="46">
        <f t="shared" si="339"/>
        <v>57.751126562500005</v>
      </c>
      <c r="BY396" s="46">
        <f t="shared" si="340"/>
        <v>64.073504687499991</v>
      </c>
      <c r="BZ396" s="46">
        <f t="shared" si="330"/>
        <v>73838.306801874991</v>
      </c>
      <c r="CA396" s="46">
        <f t="shared" si="331"/>
        <v>44647.922077998082</v>
      </c>
      <c r="CB396" s="46">
        <f t="shared" si="332"/>
        <v>65039.305665425229</v>
      </c>
      <c r="CC396" s="46">
        <f t="shared" si="333"/>
        <v>66552.398250625018</v>
      </c>
      <c r="CD396" s="46">
        <f t="shared" si="334"/>
        <v>73838.306801874991</v>
      </c>
    </row>
    <row r="397" spans="1:82" ht="15" customHeight="1" x14ac:dyDescent="0.35">
      <c r="A397" s="39">
        <v>394</v>
      </c>
      <c r="B397" s="40" t="s">
        <v>125</v>
      </c>
      <c r="C397" s="40" t="s">
        <v>519</v>
      </c>
      <c r="D397" s="41">
        <v>68.3</v>
      </c>
      <c r="E397" s="41">
        <f t="shared" si="301"/>
        <v>327.84000000000003</v>
      </c>
      <c r="F397" s="41">
        <v>33.4</v>
      </c>
      <c r="G397" s="42" t="s">
        <v>118</v>
      </c>
      <c r="H397" s="43">
        <v>6</v>
      </c>
      <c r="I397" s="44">
        <v>20.5</v>
      </c>
      <c r="J397" s="41">
        <f t="shared" si="302"/>
        <v>547.76</v>
      </c>
      <c r="K397" s="42" t="s">
        <v>120</v>
      </c>
      <c r="L397" s="44">
        <v>136.94</v>
      </c>
      <c r="M397" s="44">
        <v>102.7</v>
      </c>
      <c r="N397" s="41">
        <v>71.715000000000003</v>
      </c>
      <c r="O397" s="45" t="s">
        <v>69</v>
      </c>
      <c r="P397" s="45" t="s">
        <v>120</v>
      </c>
      <c r="Q397" s="45" t="s">
        <v>122</v>
      </c>
      <c r="R397" s="45" t="s">
        <v>864</v>
      </c>
      <c r="S397" s="46">
        <f t="shared" si="303"/>
        <v>44428.960675014998</v>
      </c>
      <c r="T397" s="46">
        <f t="shared" si="304"/>
        <v>135.52025584130976</v>
      </c>
      <c r="U397" s="47">
        <f t="shared" si="305"/>
        <v>23489.561596504234</v>
      </c>
      <c r="V397" s="47">
        <f t="shared" si="306"/>
        <v>20939.399078510764</v>
      </c>
      <c r="W397" s="47">
        <f t="shared" si="307"/>
        <v>39893.324617509199</v>
      </c>
      <c r="X397" s="47">
        <f t="shared" si="308"/>
        <v>4535.6360575057988</v>
      </c>
      <c r="Y397" s="48">
        <f t="shared" si="309"/>
        <v>42616.350715015004</v>
      </c>
      <c r="Z397" s="47">
        <f t="shared" si="310"/>
        <v>1812.6099599999943</v>
      </c>
      <c r="AA397" s="48">
        <f t="shared" si="311"/>
        <v>44428.960675014998</v>
      </c>
      <c r="AB397" s="47">
        <f t="shared" si="312"/>
        <v>0</v>
      </c>
      <c r="AC397" s="47">
        <f t="shared" si="313"/>
        <v>27287.645096016557</v>
      </c>
      <c r="AD397" s="47">
        <f t="shared" si="314"/>
        <v>17141.315578998441</v>
      </c>
      <c r="AE397" s="47">
        <f t="shared" si="335"/>
        <v>52.285613649946434</v>
      </c>
      <c r="AF397" s="49">
        <f t="shared" si="315"/>
        <v>0.61418598773034083</v>
      </c>
      <c r="AG397" s="47">
        <f>IF(ISBLANK($D397),"",S397*_xlfn.XLOOKUP(Q397,DATA!$B$24:$B$25,DATA!$C$24:$C$25,"error",0,1)/1000)</f>
        <v>5.9519938130964114</v>
      </c>
      <c r="AH397" s="47">
        <f>IF(ISBLANK($D397),"",V397*_xlfn.XLOOKUP(Q397,DATA!$B$24:$B$25,DATA!$C$24:$C$25,"error",0,1)/1000)</f>
        <v>2.8051786913696621</v>
      </c>
      <c r="AI397" s="47">
        <f>IF(ISBLANK($D397),"",X397*_xlfn.XLOOKUP(Q397,DATA!$B$24:$B$25,DATA!$C$24:$C$25,"error",0,1)/1000)</f>
        <v>0.60762343621314974</v>
      </c>
      <c r="AJ397" s="47">
        <f>IF(ISBLANK($D397),"",Z397*_xlfn.XLOOKUP(Q397,DATA!$B$24:$B$25,DATA!$C$24:$C$25,"error",0,1)/1000)</f>
        <v>0.24282907147868493</v>
      </c>
      <c r="AK397" s="47">
        <f>IF(ISBLANK($D397),"",AB397*_xlfn.XLOOKUP(Q397,DATA!$B$24:$B$25,DATA!$C$24:$C$25,"error",0,1)/1000)</f>
        <v>0</v>
      </c>
      <c r="AL397" s="47">
        <f t="shared" si="316"/>
        <v>3.6556311990614967</v>
      </c>
      <c r="AM397" s="47">
        <f t="shared" si="317"/>
        <v>2.2963626140349147</v>
      </c>
      <c r="AN397" s="47">
        <f t="shared" si="341"/>
        <v>0.60330156008734703</v>
      </c>
      <c r="AO397" s="47">
        <f t="shared" si="342"/>
        <v>0.28433643144979642</v>
      </c>
      <c r="AP397" s="47">
        <f t="shared" si="343"/>
        <v>6.1589473800598843E-2</v>
      </c>
      <c r="AQ397" s="47">
        <f t="shared" si="344"/>
        <v>2.46134593311076E-2</v>
      </c>
      <c r="AR397" s="47">
        <f t="shared" si="345"/>
        <v>0</v>
      </c>
      <c r="AS397" s="47">
        <f t="shared" si="346"/>
        <v>0.37053936458150288</v>
      </c>
      <c r="AT397" s="47">
        <f t="shared" si="318"/>
        <v>0.23276219550584415</v>
      </c>
      <c r="AU397" s="47">
        <f t="shared" si="347"/>
        <v>3.2811422157936802E-2</v>
      </c>
      <c r="AV397" s="47">
        <f t="shared" si="348"/>
        <v>1.5464045353752755E-2</v>
      </c>
      <c r="AW397" s="47">
        <f t="shared" si="349"/>
        <v>3.3496320232688555E-3</v>
      </c>
      <c r="AX397" s="47">
        <f t="shared" si="350"/>
        <v>1.3386383498879962E-3</v>
      </c>
      <c r="AY397" s="47">
        <f t="shared" si="351"/>
        <v>0</v>
      </c>
      <c r="AZ397" s="47">
        <f t="shared" si="352"/>
        <v>2.0152315726909606E-2</v>
      </c>
      <c r="BA397" s="47">
        <f t="shared" si="319"/>
        <v>1.2659106431027196E-2</v>
      </c>
      <c r="BB397" s="23">
        <f>IF(V397&gt;0,J397*DATA!$C$4,0)</f>
        <v>35604.400000000001</v>
      </c>
      <c r="BC397" s="23">
        <f>IF(X397&gt;0,N397*_xlfn.XLOOKUP(Burgas!O397,DATA!$B$5:$B$6,DATA!$C$5:$C$6,"error",0,1),0)</f>
        <v>3442.32</v>
      </c>
      <c r="BD397" s="23">
        <f>IF(Z397&gt;0,(L397-M397)*DATA!$C$7,"0,00 ")</f>
        <v>5135.9999999999991</v>
      </c>
      <c r="BE397" s="23">
        <f>IF(G397="basement",D397*DATA!$C$8,IF(G397="ground",0,"error"))</f>
        <v>0</v>
      </c>
      <c r="BF397" s="23">
        <f t="shared" si="320"/>
        <v>44182.720000000001</v>
      </c>
      <c r="BG397" s="23">
        <v>1.48</v>
      </c>
      <c r="BH397" s="23">
        <v>1.53756389659705</v>
      </c>
      <c r="BI397" s="23">
        <f t="shared" si="321"/>
        <v>0.56999999999999995</v>
      </c>
      <c r="BJ397" s="23">
        <v>2.33</v>
      </c>
      <c r="BK397" s="23">
        <f t="shared" si="322"/>
        <v>0.21630769230769231</v>
      </c>
      <c r="BL397" s="23">
        <f t="shared" si="323"/>
        <v>0.23928112965340181</v>
      </c>
      <c r="BM397" s="5">
        <v>1.1000000000000001</v>
      </c>
      <c r="BN397" s="5">
        <f t="shared" si="324"/>
        <v>0.56999999999999995</v>
      </c>
      <c r="BO397" s="50"/>
      <c r="BP397" s="48">
        <f t="shared" si="325"/>
        <v>1400.1499999999999</v>
      </c>
      <c r="BQ397" s="51">
        <f t="shared" si="326"/>
        <v>6</v>
      </c>
      <c r="BR397" s="47">
        <f t="shared" si="327"/>
        <v>448.04799999999994</v>
      </c>
      <c r="BS397" s="46">
        <f t="shared" si="328"/>
        <v>20.5</v>
      </c>
      <c r="BT397" s="46">
        <f t="shared" si="329"/>
        <v>1120.1199999999999</v>
      </c>
      <c r="BU397" s="46">
        <f t="shared" si="336"/>
        <v>38.553419537499998</v>
      </c>
      <c r="BV397" s="46">
        <f t="shared" si="337"/>
        <v>20.383166952884618</v>
      </c>
      <c r="BW397" s="46">
        <f t="shared" si="338"/>
        <v>34.617602063093713</v>
      </c>
      <c r="BX397" s="46">
        <f t="shared" si="339"/>
        <v>36.980519537500001</v>
      </c>
      <c r="BY397" s="46">
        <f t="shared" si="340"/>
        <v>38.553419537499998</v>
      </c>
      <c r="BZ397" s="46">
        <f t="shared" si="330"/>
        <v>44428.960675014998</v>
      </c>
      <c r="CA397" s="46">
        <f t="shared" si="331"/>
        <v>23489.561596504234</v>
      </c>
      <c r="CB397" s="46">
        <f t="shared" si="332"/>
        <v>39893.324617509199</v>
      </c>
      <c r="CC397" s="46">
        <f t="shared" si="333"/>
        <v>42616.350715015004</v>
      </c>
      <c r="CD397" s="46">
        <f t="shared" si="334"/>
        <v>44428.960675014998</v>
      </c>
    </row>
    <row r="398" spans="1:82" ht="15" customHeight="1" x14ac:dyDescent="0.35">
      <c r="A398" s="39">
        <v>395</v>
      </c>
      <c r="B398" s="40" t="s">
        <v>125</v>
      </c>
      <c r="C398" s="40" t="s">
        <v>520</v>
      </c>
      <c r="D398" s="41">
        <v>309.60000000000002</v>
      </c>
      <c r="E398" s="41">
        <f t="shared" si="301"/>
        <v>1486.0800000000002</v>
      </c>
      <c r="F398" s="41">
        <v>72</v>
      </c>
      <c r="G398" s="42" t="s">
        <v>118</v>
      </c>
      <c r="H398" s="43">
        <v>6</v>
      </c>
      <c r="I398" s="44">
        <v>20.5</v>
      </c>
      <c r="J398" s="41">
        <f t="shared" si="302"/>
        <v>1180.8</v>
      </c>
      <c r="K398" s="42" t="s">
        <v>120</v>
      </c>
      <c r="L398" s="44">
        <v>295.2</v>
      </c>
      <c r="M398" s="44">
        <v>236.2</v>
      </c>
      <c r="N398" s="41">
        <v>325.08000000000004</v>
      </c>
      <c r="O398" s="45" t="s">
        <v>69</v>
      </c>
      <c r="P398" s="45" t="s">
        <v>120</v>
      </c>
      <c r="Q398" s="45" t="s">
        <v>122</v>
      </c>
      <c r="R398" s="45" t="s">
        <v>864</v>
      </c>
      <c r="S398" s="46">
        <f t="shared" si="303"/>
        <v>127169.40417888002</v>
      </c>
      <c r="T398" s="46">
        <f t="shared" si="304"/>
        <v>85.573726972222232</v>
      </c>
      <c r="U398" s="47">
        <f t="shared" si="305"/>
        <v>82030.579818018479</v>
      </c>
      <c r="V398" s="47">
        <f t="shared" si="306"/>
        <v>45138.824360861545</v>
      </c>
      <c r="W398" s="47">
        <f t="shared" si="307"/>
        <v>106609.62491967359</v>
      </c>
      <c r="X398" s="47">
        <f t="shared" si="308"/>
        <v>20559.779259206436</v>
      </c>
      <c r="Y398" s="48">
        <f t="shared" si="309"/>
        <v>124046.04005388002</v>
      </c>
      <c r="Z398" s="47">
        <f t="shared" si="310"/>
        <v>3123.3641250000073</v>
      </c>
      <c r="AA398" s="48">
        <f t="shared" si="311"/>
        <v>127169.40417888002</v>
      </c>
      <c r="AB398" s="47">
        <f t="shared" si="312"/>
        <v>0</v>
      </c>
      <c r="AC398" s="47">
        <f t="shared" si="313"/>
        <v>68821.967745067988</v>
      </c>
      <c r="AD398" s="47">
        <f t="shared" si="314"/>
        <v>58347.436433812036</v>
      </c>
      <c r="AE398" s="47">
        <f t="shared" si="335"/>
        <v>39.262648332399351</v>
      </c>
      <c r="AF398" s="49">
        <f t="shared" si="315"/>
        <v>0.54118337810454076</v>
      </c>
      <c r="AG398" s="47">
        <f>IF(ISBLANK($D398),"",S398*_xlfn.XLOOKUP(Q398,DATA!$B$24:$B$25,DATA!$C$24:$C$25,"error",0,1)/1000)</f>
        <v>17.036444143369447</v>
      </c>
      <c r="AH398" s="47">
        <f>IF(ISBLANK($D398),"",V398*_xlfn.XLOOKUP(Q398,DATA!$B$24:$B$25,DATA!$C$24:$C$25,"error",0,1)/1000)</f>
        <v>6.0470917897789151</v>
      </c>
      <c r="AI398" s="47">
        <f>IF(ISBLANK($D398),"",X398*_xlfn.XLOOKUP(Q398,DATA!$B$24:$B$25,DATA!$C$24:$C$25,"error",0,1)/1000)</f>
        <v>2.7543223404332609</v>
      </c>
      <c r="AJ398" s="47">
        <f>IF(ISBLANK($D398),"",Z398*_xlfn.XLOOKUP(Q398,DATA!$B$24:$B$25,DATA!$C$24:$C$25,"error",0,1)/1000)</f>
        <v>0.41842626218582035</v>
      </c>
      <c r="AK398" s="47">
        <f>IF(ISBLANK($D398),"",AB398*_xlfn.XLOOKUP(Q398,DATA!$B$24:$B$25,DATA!$C$24:$C$25,"error",0,1)/1000)</f>
        <v>0</v>
      </c>
      <c r="AL398" s="47">
        <f t="shared" si="316"/>
        <v>9.2198403923979964</v>
      </c>
      <c r="AM398" s="47">
        <f t="shared" si="317"/>
        <v>7.816603750971451</v>
      </c>
      <c r="AN398" s="47">
        <f t="shared" si="341"/>
        <v>1.7268353517808419</v>
      </c>
      <c r="AO398" s="47">
        <f t="shared" si="342"/>
        <v>0.61294081031093861</v>
      </c>
      <c r="AP398" s="47">
        <f t="shared" si="343"/>
        <v>0.27918156791603893</v>
      </c>
      <c r="AQ398" s="47">
        <f t="shared" si="344"/>
        <v>4.2412210880121384E-2</v>
      </c>
      <c r="AR398" s="47">
        <f t="shared" si="345"/>
        <v>0</v>
      </c>
      <c r="AS398" s="47">
        <f t="shared" si="346"/>
        <v>0.93453458910709886</v>
      </c>
      <c r="AT398" s="47">
        <f t="shared" si="318"/>
        <v>0.79230076267374305</v>
      </c>
      <c r="AU398" s="47">
        <f t="shared" si="347"/>
        <v>9.3916421691876917E-2</v>
      </c>
      <c r="AV398" s="47">
        <f t="shared" si="348"/>
        <v>3.333566663084428E-2</v>
      </c>
      <c r="AW398" s="47">
        <f t="shared" si="349"/>
        <v>1.5183690694056234E-2</v>
      </c>
      <c r="AX398" s="47">
        <f t="shared" si="350"/>
        <v>2.3066490258000063E-3</v>
      </c>
      <c r="AY398" s="47">
        <f t="shared" si="351"/>
        <v>0</v>
      </c>
      <c r="AZ398" s="47">
        <f t="shared" si="352"/>
        <v>5.0826006350700517E-2</v>
      </c>
      <c r="BA398" s="47">
        <f t="shared" si="319"/>
        <v>4.30904153411764E-2</v>
      </c>
      <c r="BB398" s="23">
        <f>IF(V398&gt;0,J398*DATA!$C$4,0)</f>
        <v>76752</v>
      </c>
      <c r="BC398" s="23">
        <f>IF(X398&gt;0,N398*_xlfn.XLOOKUP(Burgas!O398,DATA!$B$5:$B$6,DATA!$C$5:$C$6,"error",0,1),0)</f>
        <v>15603.840000000002</v>
      </c>
      <c r="BD398" s="23">
        <f>IF(Z398&gt;0,(L398-M398)*DATA!$C$7,"0,00 ")</f>
        <v>8850</v>
      </c>
      <c r="BE398" s="23">
        <f>IF(G398="basement",D398*DATA!$C$8,IF(G398="ground",0,"error"))</f>
        <v>0</v>
      </c>
      <c r="BF398" s="23">
        <f t="shared" si="320"/>
        <v>101205.84</v>
      </c>
      <c r="BG398" s="23">
        <v>1.48</v>
      </c>
      <c r="BH398" s="23">
        <v>1.4497628726287264</v>
      </c>
      <c r="BI398" s="23">
        <f t="shared" si="321"/>
        <v>0.56999999999999995</v>
      </c>
      <c r="BJ398" s="23">
        <v>2.33</v>
      </c>
      <c r="BK398" s="23">
        <f t="shared" si="322"/>
        <v>0.21630769230769231</v>
      </c>
      <c r="BL398" s="23">
        <f t="shared" si="323"/>
        <v>0.23928112965340181</v>
      </c>
      <c r="BM398" s="5">
        <v>1.1000000000000001</v>
      </c>
      <c r="BN398" s="5">
        <f t="shared" si="324"/>
        <v>0.56999999999999995</v>
      </c>
      <c r="BO398" s="50"/>
      <c r="BP398" s="48">
        <f t="shared" si="325"/>
        <v>6346.8</v>
      </c>
      <c r="BQ398" s="51">
        <f t="shared" si="326"/>
        <v>6</v>
      </c>
      <c r="BR398" s="47">
        <f t="shared" si="327"/>
        <v>2030.9760000000001</v>
      </c>
      <c r="BS398" s="46">
        <f t="shared" si="328"/>
        <v>20.5</v>
      </c>
      <c r="BT398" s="46">
        <f t="shared" si="329"/>
        <v>5077.4400000000005</v>
      </c>
      <c r="BU398" s="46">
        <f t="shared" si="336"/>
        <v>110.35179120000001</v>
      </c>
      <c r="BV398" s="46">
        <f t="shared" si="337"/>
        <v>71.182384430769247</v>
      </c>
      <c r="BW398" s="46">
        <f t="shared" si="338"/>
        <v>92.510955327727856</v>
      </c>
      <c r="BX398" s="46">
        <f t="shared" si="339"/>
        <v>107.64147870000001</v>
      </c>
      <c r="BY398" s="46">
        <f t="shared" si="340"/>
        <v>110.35179120000001</v>
      </c>
      <c r="BZ398" s="46">
        <f t="shared" si="330"/>
        <v>127169.40417888002</v>
      </c>
      <c r="CA398" s="46">
        <f t="shared" si="331"/>
        <v>82030.579818018479</v>
      </c>
      <c r="CB398" s="46">
        <f t="shared" si="332"/>
        <v>106609.62491967359</v>
      </c>
      <c r="CC398" s="46">
        <f t="shared" si="333"/>
        <v>124046.04005388002</v>
      </c>
      <c r="CD398" s="46">
        <f t="shared" si="334"/>
        <v>127169.40417888002</v>
      </c>
    </row>
    <row r="399" spans="1:82" ht="15" customHeight="1" x14ac:dyDescent="0.35">
      <c r="A399" s="39">
        <v>396</v>
      </c>
      <c r="B399" s="40" t="s">
        <v>125</v>
      </c>
      <c r="C399" s="40" t="s">
        <v>521</v>
      </c>
      <c r="D399" s="41">
        <v>199.9</v>
      </c>
      <c r="E399" s="41">
        <f t="shared" si="301"/>
        <v>959.5200000000001</v>
      </c>
      <c r="F399" s="41">
        <v>52.6</v>
      </c>
      <c r="G399" s="42" t="s">
        <v>118</v>
      </c>
      <c r="H399" s="43">
        <v>6</v>
      </c>
      <c r="I399" s="44">
        <v>20.5</v>
      </c>
      <c r="J399" s="41">
        <f t="shared" si="302"/>
        <v>862.64</v>
      </c>
      <c r="K399" s="42" t="s">
        <v>120</v>
      </c>
      <c r="L399" s="44">
        <v>215.66</v>
      </c>
      <c r="M399" s="44">
        <v>161.69999999999999</v>
      </c>
      <c r="N399" s="41">
        <v>209.89500000000001</v>
      </c>
      <c r="O399" s="45" t="s">
        <v>69</v>
      </c>
      <c r="P399" s="45" t="s">
        <v>120</v>
      </c>
      <c r="Q399" s="45" t="s">
        <v>122</v>
      </c>
      <c r="R399" s="45" t="s">
        <v>864</v>
      </c>
      <c r="S399" s="46">
        <f t="shared" si="303"/>
        <v>88270.799378195021</v>
      </c>
      <c r="T399" s="46">
        <f t="shared" si="304"/>
        <v>91.994746725649293</v>
      </c>
      <c r="U399" s="47">
        <f t="shared" si="305"/>
        <v>55294.380470121163</v>
      </c>
      <c r="V399" s="47">
        <f t="shared" si="306"/>
        <v>32976.418908073858</v>
      </c>
      <c r="W399" s="47">
        <f t="shared" si="307"/>
        <v>74995.928984411556</v>
      </c>
      <c r="X399" s="47">
        <f t="shared" si="308"/>
        <v>13274.870393783465</v>
      </c>
      <c r="Y399" s="48">
        <f t="shared" si="309"/>
        <v>85414.24466319503</v>
      </c>
      <c r="Z399" s="47">
        <f t="shared" si="310"/>
        <v>2856.5547149999911</v>
      </c>
      <c r="AA399" s="48">
        <f t="shared" si="311"/>
        <v>88270.799378195021</v>
      </c>
      <c r="AB399" s="47">
        <f t="shared" si="312"/>
        <v>0</v>
      </c>
      <c r="AC399" s="47">
        <f t="shared" si="313"/>
        <v>49107.844016857314</v>
      </c>
      <c r="AD399" s="47">
        <f t="shared" si="314"/>
        <v>39162.955361337707</v>
      </c>
      <c r="AE399" s="47">
        <f t="shared" si="335"/>
        <v>40.815152744432325</v>
      </c>
      <c r="AF399" s="49">
        <f t="shared" si="315"/>
        <v>0.55633170156820988</v>
      </c>
      <c r="AG399" s="47">
        <f>IF(ISBLANK($D399),"",S399*_xlfn.XLOOKUP(Q399,DATA!$B$24:$B$25,DATA!$C$24:$C$25,"error",0,1)/1000)</f>
        <v>11.825332931354103</v>
      </c>
      <c r="AH399" s="47">
        <f>IF(ISBLANK($D399),"",V399*_xlfn.XLOOKUP(Q399,DATA!$B$24:$B$25,DATA!$C$24:$C$25,"error",0,1)/1000)</f>
        <v>4.4177365019773749</v>
      </c>
      <c r="AI399" s="47">
        <f>IF(ISBLANK($D399),"",X399*_xlfn.XLOOKUP(Q399,DATA!$B$24:$B$25,DATA!$C$24:$C$25,"error",0,1)/1000)</f>
        <v>1.7783883586970544</v>
      </c>
      <c r="AJ399" s="47">
        <f>IF(ISBLANK($D399),"",Z399*_xlfn.XLOOKUP(Q399,DATA!$B$24:$B$25,DATA!$C$24:$C$25,"error",0,1)/1000)</f>
        <v>0.38268273063638547</v>
      </c>
      <c r="AK399" s="47">
        <f>IF(ISBLANK($D399),"",AB399*_xlfn.XLOOKUP(Q399,DATA!$B$24:$B$25,DATA!$C$24:$C$25,"error",0,1)/1000)</f>
        <v>0</v>
      </c>
      <c r="AL399" s="47">
        <f t="shared" si="316"/>
        <v>6.5788075913108139</v>
      </c>
      <c r="AM399" s="47">
        <f t="shared" si="317"/>
        <v>5.2465253400432887</v>
      </c>
      <c r="AN399" s="47">
        <f t="shared" si="341"/>
        <v>1.1986305816280343</v>
      </c>
      <c r="AO399" s="47">
        <f t="shared" si="342"/>
        <v>0.44778731419938028</v>
      </c>
      <c r="AP399" s="47">
        <f t="shared" si="343"/>
        <v>0.18025967514992286</v>
      </c>
      <c r="AQ399" s="47">
        <f t="shared" si="344"/>
        <v>3.878920167951419E-2</v>
      </c>
      <c r="AR399" s="47">
        <f t="shared" si="345"/>
        <v>0</v>
      </c>
      <c r="AS399" s="47">
        <f t="shared" si="346"/>
        <v>0.6668361910288173</v>
      </c>
      <c r="AT399" s="47">
        <f t="shared" si="318"/>
        <v>0.53179439059921696</v>
      </c>
      <c r="AU399" s="47">
        <f t="shared" si="347"/>
        <v>6.5189246352216748E-2</v>
      </c>
      <c r="AV399" s="47">
        <f t="shared" si="348"/>
        <v>2.4353556455311242E-2</v>
      </c>
      <c r="AW399" s="47">
        <f t="shared" si="349"/>
        <v>9.8036814268147171E-3</v>
      </c>
      <c r="AX399" s="47">
        <f t="shared" si="350"/>
        <v>2.109606464951994E-3</v>
      </c>
      <c r="AY399" s="47">
        <f t="shared" si="351"/>
        <v>0</v>
      </c>
      <c r="AZ399" s="47">
        <f t="shared" si="352"/>
        <v>3.6266844347077956E-2</v>
      </c>
      <c r="BA399" s="47">
        <f t="shared" si="319"/>
        <v>2.8922402005138792E-2</v>
      </c>
      <c r="BB399" s="23">
        <f>IF(V399&gt;0,J399*DATA!$C$4,0)</f>
        <v>56071.6</v>
      </c>
      <c r="BC399" s="23">
        <f>IF(X399&gt;0,N399*_xlfn.XLOOKUP(Burgas!O399,DATA!$B$5:$B$6,DATA!$C$5:$C$6,"error",0,1),0)</f>
        <v>10074.960000000001</v>
      </c>
      <c r="BD399" s="23">
        <f>IF(Z399&gt;0,(L399-M399)*DATA!$C$7,"0,00 ")</f>
        <v>8094.0000000000009</v>
      </c>
      <c r="BE399" s="23">
        <f>IF(G399="basement",D399*DATA!$C$8,IF(G399="ground",0,"error"))</f>
        <v>0</v>
      </c>
      <c r="BF399" s="23">
        <f t="shared" si="320"/>
        <v>74240.56</v>
      </c>
      <c r="BG399" s="23">
        <v>1.48</v>
      </c>
      <c r="BH399" s="23">
        <v>1.5378651581192622</v>
      </c>
      <c r="BI399" s="23">
        <f t="shared" si="321"/>
        <v>0.56999999999999995</v>
      </c>
      <c r="BJ399" s="23">
        <v>2.33</v>
      </c>
      <c r="BK399" s="23">
        <f t="shared" si="322"/>
        <v>0.21630769230769231</v>
      </c>
      <c r="BL399" s="23">
        <f t="shared" si="323"/>
        <v>0.23928112965340181</v>
      </c>
      <c r="BM399" s="5">
        <v>1.1000000000000001</v>
      </c>
      <c r="BN399" s="5">
        <f t="shared" si="324"/>
        <v>0.56999999999999995</v>
      </c>
      <c r="BO399" s="50"/>
      <c r="BP399" s="48">
        <f t="shared" si="325"/>
        <v>4097.95</v>
      </c>
      <c r="BQ399" s="51">
        <f t="shared" si="326"/>
        <v>6</v>
      </c>
      <c r="BR399" s="47">
        <f t="shared" si="327"/>
        <v>1311.3440000000001</v>
      </c>
      <c r="BS399" s="46">
        <f t="shared" si="328"/>
        <v>20.5</v>
      </c>
      <c r="BT399" s="46">
        <f t="shared" si="329"/>
        <v>3278.36</v>
      </c>
      <c r="BU399" s="46">
        <f t="shared" si="336"/>
        <v>76.59736148750001</v>
      </c>
      <c r="BV399" s="46">
        <f t="shared" si="337"/>
        <v>47.981933764423083</v>
      </c>
      <c r="BW399" s="46">
        <f t="shared" si="338"/>
        <v>65.07803625860079</v>
      </c>
      <c r="BX399" s="46">
        <f t="shared" si="339"/>
        <v>74.118573987500014</v>
      </c>
      <c r="BY399" s="46">
        <f t="shared" si="340"/>
        <v>76.59736148750001</v>
      </c>
      <c r="BZ399" s="46">
        <f t="shared" si="330"/>
        <v>88270.799378195021</v>
      </c>
      <c r="CA399" s="46">
        <f t="shared" si="331"/>
        <v>55294.380470121163</v>
      </c>
      <c r="CB399" s="46">
        <f t="shared" si="332"/>
        <v>74995.928984411556</v>
      </c>
      <c r="CC399" s="46">
        <f t="shared" si="333"/>
        <v>85414.24466319503</v>
      </c>
      <c r="CD399" s="46">
        <f t="shared" si="334"/>
        <v>88270.799378195021</v>
      </c>
    </row>
    <row r="400" spans="1:82" ht="15" customHeight="1" x14ac:dyDescent="0.35">
      <c r="A400" s="39">
        <v>397</v>
      </c>
      <c r="B400" s="40" t="s">
        <v>125</v>
      </c>
      <c r="C400" s="40" t="s">
        <v>522</v>
      </c>
      <c r="D400" s="41">
        <v>213.2</v>
      </c>
      <c r="E400" s="41">
        <f t="shared" si="301"/>
        <v>1023.36</v>
      </c>
      <c r="F400" s="41">
        <v>58.4</v>
      </c>
      <c r="G400" s="42" t="s">
        <v>118</v>
      </c>
      <c r="H400" s="43">
        <v>6</v>
      </c>
      <c r="I400" s="44">
        <v>20.5</v>
      </c>
      <c r="J400" s="41">
        <f t="shared" si="302"/>
        <v>957.76</v>
      </c>
      <c r="K400" s="42" t="s">
        <v>121</v>
      </c>
      <c r="L400" s="44">
        <v>239.44</v>
      </c>
      <c r="M400" s="44">
        <v>239.44</v>
      </c>
      <c r="N400" s="41">
        <v>223.85999999999999</v>
      </c>
      <c r="O400" s="45" t="s">
        <v>69</v>
      </c>
      <c r="P400" s="45" t="s">
        <v>121</v>
      </c>
      <c r="Q400" s="45" t="s">
        <v>122</v>
      </c>
      <c r="R400" s="45" t="s">
        <v>864</v>
      </c>
      <c r="S400" s="46">
        <f t="shared" si="303"/>
        <v>43174.874469159993</v>
      </c>
      <c r="T400" s="46">
        <f t="shared" si="304"/>
        <v>42.189331681089733</v>
      </c>
      <c r="U400" s="47">
        <f t="shared" si="305"/>
        <v>43174.874469159993</v>
      </c>
      <c r="V400" s="47">
        <f t="shared" si="306"/>
        <v>0</v>
      </c>
      <c r="W400" s="47">
        <f t="shared" si="307"/>
        <v>42501.39739365589</v>
      </c>
      <c r="X400" s="47">
        <f t="shared" si="308"/>
        <v>673.47707550410269</v>
      </c>
      <c r="Y400" s="48">
        <f t="shared" si="309"/>
        <v>43174.874469159993</v>
      </c>
      <c r="Z400" s="47">
        <f t="shared" si="310"/>
        <v>0</v>
      </c>
      <c r="AA400" s="48">
        <f t="shared" si="311"/>
        <v>43174.874469159993</v>
      </c>
      <c r="AB400" s="47">
        <f t="shared" si="312"/>
        <v>0</v>
      </c>
      <c r="AC400" s="47">
        <f t="shared" si="313"/>
        <v>673.47707550410269</v>
      </c>
      <c r="AD400" s="47">
        <f t="shared" si="314"/>
        <v>42501.39739365589</v>
      </c>
      <c r="AE400" s="47">
        <f t="shared" si="335"/>
        <v>41.531227909685633</v>
      </c>
      <c r="AF400" s="49">
        <f t="shared" si="315"/>
        <v>1.5598819539942577E-2</v>
      </c>
      <c r="AG400" s="47">
        <f>IF(ISBLANK($D400),"",S400*_xlfn.XLOOKUP(Q400,DATA!$B$24:$B$25,DATA!$C$24:$C$25,"error",0,1)/1000)</f>
        <v>5.7839882323911178</v>
      </c>
      <c r="AH400" s="47">
        <f>IF(ISBLANK($D400),"",V400*_xlfn.XLOOKUP(Q400,DATA!$B$24:$B$25,DATA!$C$24:$C$25,"error",0,1)/1000)</f>
        <v>0</v>
      </c>
      <c r="AI400" s="47">
        <f>IF(ISBLANK($D400),"",X400*_xlfn.XLOOKUP(Q400,DATA!$B$24:$B$25,DATA!$C$24:$C$25,"error",0,1)/1000)</f>
        <v>9.0223388658220743E-2</v>
      </c>
      <c r="AJ400" s="47">
        <f>IF(ISBLANK($D400),"",Z400*_xlfn.XLOOKUP(Q400,DATA!$B$24:$B$25,DATA!$C$24:$C$25,"error",0,1)/1000)</f>
        <v>0</v>
      </c>
      <c r="AK400" s="47">
        <f>IF(ISBLANK($D400),"",AB400*_xlfn.XLOOKUP(Q400,DATA!$B$24:$B$25,DATA!$C$24:$C$25,"error",0,1)/1000)</f>
        <v>0</v>
      </c>
      <c r="AL400" s="47">
        <f t="shared" si="316"/>
        <v>9.0223388658220743E-2</v>
      </c>
      <c r="AM400" s="47">
        <f t="shared" si="317"/>
        <v>5.6937648437328967</v>
      </c>
      <c r="AN400" s="47">
        <f t="shared" si="341"/>
        <v>0.58627230365232497</v>
      </c>
      <c r="AO400" s="47">
        <f t="shared" si="342"/>
        <v>0</v>
      </c>
      <c r="AP400" s="47">
        <f t="shared" si="343"/>
        <v>9.1451558659390603E-3</v>
      </c>
      <c r="AQ400" s="47">
        <f t="shared" si="344"/>
        <v>0</v>
      </c>
      <c r="AR400" s="47">
        <f t="shared" si="345"/>
        <v>0</v>
      </c>
      <c r="AS400" s="47">
        <f t="shared" si="346"/>
        <v>9.1451558659390603E-3</v>
      </c>
      <c r="AT400" s="47">
        <f t="shared" si="318"/>
        <v>0.57712714778638585</v>
      </c>
      <c r="AU400" s="47">
        <f t="shared" si="347"/>
        <v>3.1885261579395655E-2</v>
      </c>
      <c r="AV400" s="47">
        <f t="shared" si="348"/>
        <v>0</v>
      </c>
      <c r="AW400" s="47">
        <f t="shared" si="349"/>
        <v>4.9737244136085872E-4</v>
      </c>
      <c r="AX400" s="47">
        <f t="shared" si="350"/>
        <v>0</v>
      </c>
      <c r="AY400" s="47">
        <f t="shared" si="351"/>
        <v>0</v>
      </c>
      <c r="AZ400" s="47">
        <f t="shared" si="352"/>
        <v>4.9737244136085872E-4</v>
      </c>
      <c r="BA400" s="47">
        <f t="shared" si="319"/>
        <v>3.1387889138034794E-2</v>
      </c>
      <c r="BB400" s="23">
        <f>IF(V400&gt;0,J400*DATA!$C$4,0)</f>
        <v>0</v>
      </c>
      <c r="BC400" s="23">
        <f>IF(X400&gt;0,N400*_xlfn.XLOOKUP(Burgas!O400,DATA!$B$5:$B$6,DATA!$C$5:$C$6,"error",0,1),0)</f>
        <v>10745.279999999999</v>
      </c>
      <c r="BD400" s="23" t="str">
        <f>IF(Z400&gt;0,(L400-M400)*DATA!$C$7,"0,00 ")</f>
        <v xml:space="preserve">0,00 </v>
      </c>
      <c r="BE400" s="23">
        <f>IF(G400="basement",D400*DATA!$C$8,IF(G400="ground",0,"error"))</f>
        <v>0</v>
      </c>
      <c r="BF400" s="23">
        <f t="shared" si="320"/>
        <v>10745.279999999999</v>
      </c>
      <c r="BG400" s="23">
        <v>0.25</v>
      </c>
      <c r="BH400" s="23">
        <v>1.1000000000000001</v>
      </c>
      <c r="BI400" s="23">
        <f t="shared" si="321"/>
        <v>0.56999999999999995</v>
      </c>
      <c r="BJ400" s="23">
        <v>0.22</v>
      </c>
      <c r="BK400" s="23">
        <f t="shared" si="322"/>
        <v>0.25</v>
      </c>
      <c r="BL400" s="23">
        <f t="shared" si="323"/>
        <v>0.12054794520547943</v>
      </c>
      <c r="BM400" s="5">
        <v>1.1000000000000001</v>
      </c>
      <c r="BN400" s="5">
        <f t="shared" si="324"/>
        <v>0.56999999999999995</v>
      </c>
      <c r="BO400" s="50"/>
      <c r="BP400" s="48">
        <f t="shared" si="325"/>
        <v>4370.5999999999995</v>
      </c>
      <c r="BQ400" s="51">
        <f t="shared" si="326"/>
        <v>6</v>
      </c>
      <c r="BR400" s="47">
        <f t="shared" si="327"/>
        <v>1398.5919999999999</v>
      </c>
      <c r="BS400" s="46">
        <f t="shared" si="328"/>
        <v>20.5</v>
      </c>
      <c r="BT400" s="46">
        <f t="shared" si="329"/>
        <v>3496.4799999999996</v>
      </c>
      <c r="BU400" s="46">
        <f t="shared" si="336"/>
        <v>37.465180899999993</v>
      </c>
      <c r="BV400" s="46">
        <f t="shared" si="337"/>
        <v>37.465180899999993</v>
      </c>
      <c r="BW400" s="46">
        <f t="shared" si="338"/>
        <v>36.880768304109587</v>
      </c>
      <c r="BX400" s="46">
        <f t="shared" si="339"/>
        <v>37.465180899999993</v>
      </c>
      <c r="BY400" s="46">
        <f t="shared" si="340"/>
        <v>37.465180899999993</v>
      </c>
      <c r="BZ400" s="46">
        <f t="shared" si="330"/>
        <v>43174.874469159993</v>
      </c>
      <c r="CA400" s="46">
        <f t="shared" si="331"/>
        <v>43174.874469159993</v>
      </c>
      <c r="CB400" s="46">
        <f t="shared" si="332"/>
        <v>42501.39739365589</v>
      </c>
      <c r="CC400" s="46">
        <f t="shared" si="333"/>
        <v>43174.874469159993</v>
      </c>
      <c r="CD400" s="46">
        <f t="shared" si="334"/>
        <v>43174.874469159993</v>
      </c>
    </row>
    <row r="401" spans="1:82" ht="15" customHeight="1" x14ac:dyDescent="0.35">
      <c r="A401" s="39">
        <v>398</v>
      </c>
      <c r="B401" s="40" t="s">
        <v>125</v>
      </c>
      <c r="C401" s="40" t="s">
        <v>523</v>
      </c>
      <c r="D401" s="41">
        <v>237.6</v>
      </c>
      <c r="E401" s="41">
        <f t="shared" si="301"/>
        <v>950.40000000000009</v>
      </c>
      <c r="F401" s="41">
        <v>65.2</v>
      </c>
      <c r="G401" s="42" t="s">
        <v>118</v>
      </c>
      <c r="H401" s="43">
        <v>5</v>
      </c>
      <c r="I401" s="44">
        <v>17.5</v>
      </c>
      <c r="J401" s="41">
        <f t="shared" si="302"/>
        <v>912.8</v>
      </c>
      <c r="K401" s="42" t="s">
        <v>120</v>
      </c>
      <c r="L401" s="44">
        <v>228.2</v>
      </c>
      <c r="M401" s="44">
        <v>98.77</v>
      </c>
      <c r="N401" s="41">
        <v>249.48000000000002</v>
      </c>
      <c r="O401" s="45" t="s">
        <v>69</v>
      </c>
      <c r="P401" s="45" t="s">
        <v>120</v>
      </c>
      <c r="Q401" s="45" t="s">
        <v>122</v>
      </c>
      <c r="R401" s="45" t="s">
        <v>864</v>
      </c>
      <c r="S401" s="46">
        <f t="shared" si="303"/>
        <v>98490.565881330011</v>
      </c>
      <c r="T401" s="46">
        <f t="shared" si="304"/>
        <v>103.63064591890783</v>
      </c>
      <c r="U401" s="47">
        <f t="shared" si="305"/>
        <v>63596.664393699233</v>
      </c>
      <c r="V401" s="47">
        <f t="shared" si="306"/>
        <v>34893.901487630777</v>
      </c>
      <c r="W401" s="47">
        <f t="shared" si="307"/>
        <v>82712.130635892507</v>
      </c>
      <c r="X401" s="47">
        <f t="shared" si="308"/>
        <v>15778.435245437504</v>
      </c>
      <c r="Y401" s="48">
        <f t="shared" si="309"/>
        <v>91638.752005080009</v>
      </c>
      <c r="Z401" s="47">
        <f t="shared" si="310"/>
        <v>6851.8138762500021</v>
      </c>
      <c r="AA401" s="48">
        <f t="shared" si="311"/>
        <v>98490.565881330011</v>
      </c>
      <c r="AB401" s="47">
        <f t="shared" si="312"/>
        <v>0</v>
      </c>
      <c r="AC401" s="47">
        <f t="shared" si="313"/>
        <v>57524.150609318283</v>
      </c>
      <c r="AD401" s="47">
        <f t="shared" si="314"/>
        <v>40966.415272011727</v>
      </c>
      <c r="AE401" s="47">
        <f t="shared" si="335"/>
        <v>43.104393173413008</v>
      </c>
      <c r="AF401" s="49">
        <f t="shared" si="315"/>
        <v>0.58405746879988873</v>
      </c>
      <c r="AG401" s="47">
        <f>IF(ISBLANK($D401),"",S401*_xlfn.XLOOKUP(Q401,DATA!$B$24:$B$25,DATA!$C$24:$C$25,"error",0,1)/1000)</f>
        <v>13.1944396147827</v>
      </c>
      <c r="AH401" s="47">
        <f>IF(ISBLANK($D401),"",V401*_xlfn.XLOOKUP(Q401,DATA!$B$24:$B$25,DATA!$C$24:$C$25,"error",0,1)/1000)</f>
        <v>4.6746149946732674</v>
      </c>
      <c r="AI401" s="47">
        <f>IF(ISBLANK($D401),"",X401*_xlfn.XLOOKUP(Q401,DATA!$B$24:$B$25,DATA!$C$24:$C$25,"error",0,1)/1000)</f>
        <v>2.1137822612627359</v>
      </c>
      <c r="AJ401" s="47">
        <f>IF(ISBLANK($D401),"",Z401*_xlfn.XLOOKUP(Q401,DATA!$B$24:$B$25,DATA!$C$24:$C$25,"error",0,1)/1000)</f>
        <v>0.91791374770695966</v>
      </c>
      <c r="AK401" s="47">
        <f>IF(ISBLANK($D401),"",AB401*_xlfn.XLOOKUP(Q401,DATA!$B$24:$B$25,DATA!$C$24:$C$25,"error",0,1)/1000)</f>
        <v>0</v>
      </c>
      <c r="AL401" s="47">
        <f t="shared" si="316"/>
        <v>7.7063110036429627</v>
      </c>
      <c r="AM401" s="47">
        <f t="shared" si="317"/>
        <v>5.4881286111397376</v>
      </c>
      <c r="AN401" s="47">
        <f t="shared" si="341"/>
        <v>1.3374049527003027</v>
      </c>
      <c r="AO401" s="47">
        <f t="shared" si="342"/>
        <v>0.47382484049104401</v>
      </c>
      <c r="AP401" s="47">
        <f t="shared" si="343"/>
        <v>0.21425562188905325</v>
      </c>
      <c r="AQ401" s="47">
        <f t="shared" si="344"/>
        <v>9.3040889054476272E-2</v>
      </c>
      <c r="AR401" s="47">
        <f t="shared" si="345"/>
        <v>0</v>
      </c>
      <c r="AS401" s="47">
        <f t="shared" si="346"/>
        <v>0.78112135143457351</v>
      </c>
      <c r="AT401" s="47">
        <f t="shared" si="318"/>
        <v>0.55628360126572918</v>
      </c>
      <c r="AU401" s="47">
        <f t="shared" si="347"/>
        <v>7.2736689911446259E-2</v>
      </c>
      <c r="AV401" s="47">
        <f t="shared" si="348"/>
        <v>2.5769644732922304E-2</v>
      </c>
      <c r="AW401" s="47">
        <f t="shared" si="349"/>
        <v>1.1652599834973394E-2</v>
      </c>
      <c r="AX401" s="47">
        <f t="shared" si="350"/>
        <v>5.0601624306660037E-3</v>
      </c>
      <c r="AY401" s="47">
        <f t="shared" si="351"/>
        <v>0</v>
      </c>
      <c r="AZ401" s="47">
        <f t="shared" si="352"/>
        <v>4.2482406998561699E-2</v>
      </c>
      <c r="BA401" s="47">
        <f t="shared" si="319"/>
        <v>3.025428291288456E-2</v>
      </c>
      <c r="BB401" s="23">
        <f>IF(V401&gt;0,J401*DATA!$C$4,0)</f>
        <v>59332</v>
      </c>
      <c r="BC401" s="23">
        <f>IF(X401&gt;0,N401*_xlfn.XLOOKUP(Burgas!O401,DATA!$B$5:$B$6,DATA!$C$5:$C$6,"error",0,1),0)</f>
        <v>11975.04</v>
      </c>
      <c r="BD401" s="23">
        <f>IF(Z401&gt;0,(L401-M401)*DATA!$C$7,"0,00 ")</f>
        <v>19414.5</v>
      </c>
      <c r="BE401" s="23">
        <f>IF(G401="basement",D401*DATA!$C$8,IF(G401="ground",0,"error"))</f>
        <v>0</v>
      </c>
      <c r="BF401" s="23">
        <f t="shared" si="320"/>
        <v>90721.540000000008</v>
      </c>
      <c r="BG401" s="23">
        <v>1.48</v>
      </c>
      <c r="BH401" s="23">
        <v>2.0925613496932516</v>
      </c>
      <c r="BI401" s="23">
        <f t="shared" si="321"/>
        <v>0.56999999999999995</v>
      </c>
      <c r="BJ401" s="23">
        <v>2.33</v>
      </c>
      <c r="BK401" s="23">
        <f t="shared" si="322"/>
        <v>0.21630769230769231</v>
      </c>
      <c r="BL401" s="23">
        <f t="shared" si="323"/>
        <v>0.23928112965340181</v>
      </c>
      <c r="BM401" s="5">
        <v>1.1000000000000001</v>
      </c>
      <c r="BN401" s="5">
        <f t="shared" si="324"/>
        <v>0.56999999999999995</v>
      </c>
      <c r="BO401" s="50"/>
      <c r="BP401" s="48">
        <f t="shared" si="325"/>
        <v>4158</v>
      </c>
      <c r="BQ401" s="51">
        <f t="shared" si="326"/>
        <v>5</v>
      </c>
      <c r="BR401" s="47">
        <f t="shared" si="327"/>
        <v>1330.56</v>
      </c>
      <c r="BS401" s="46">
        <f t="shared" si="328"/>
        <v>17.5</v>
      </c>
      <c r="BT401" s="46">
        <f t="shared" si="329"/>
        <v>3326.4</v>
      </c>
      <c r="BU401" s="46">
        <f t="shared" si="336"/>
        <v>85.465607325000008</v>
      </c>
      <c r="BV401" s="46">
        <f t="shared" si="337"/>
        <v>55.186275940384611</v>
      </c>
      <c r="BW401" s="46">
        <f t="shared" si="338"/>
        <v>71.773803050930667</v>
      </c>
      <c r="BX401" s="46">
        <f t="shared" si="339"/>
        <v>79.519916699999996</v>
      </c>
      <c r="BY401" s="46">
        <f t="shared" si="340"/>
        <v>85.465607325000008</v>
      </c>
      <c r="BZ401" s="46">
        <f t="shared" si="330"/>
        <v>98490.565881330011</v>
      </c>
      <c r="CA401" s="46">
        <f t="shared" si="331"/>
        <v>63596.664393699233</v>
      </c>
      <c r="CB401" s="46">
        <f t="shared" si="332"/>
        <v>82712.130635892507</v>
      </c>
      <c r="CC401" s="46">
        <f t="shared" si="333"/>
        <v>91638.752005080009</v>
      </c>
      <c r="CD401" s="46">
        <f t="shared" si="334"/>
        <v>98490.565881330011</v>
      </c>
    </row>
    <row r="402" spans="1:82" ht="15" customHeight="1" x14ac:dyDescent="0.35">
      <c r="A402" s="39">
        <v>399</v>
      </c>
      <c r="B402" s="40" t="s">
        <v>125</v>
      </c>
      <c r="C402" s="40" t="s">
        <v>524</v>
      </c>
      <c r="D402" s="41">
        <v>133.80000000000001</v>
      </c>
      <c r="E402" s="41">
        <f t="shared" si="301"/>
        <v>642.24000000000012</v>
      </c>
      <c r="F402" s="41">
        <v>50</v>
      </c>
      <c r="G402" s="42" t="s">
        <v>118</v>
      </c>
      <c r="H402" s="43">
        <v>6</v>
      </c>
      <c r="I402" s="44">
        <v>17.5</v>
      </c>
      <c r="J402" s="41">
        <f t="shared" si="302"/>
        <v>700</v>
      </c>
      <c r="K402" s="42" t="s">
        <v>120</v>
      </c>
      <c r="L402" s="44">
        <v>175</v>
      </c>
      <c r="M402" s="44">
        <v>96.3</v>
      </c>
      <c r="N402" s="41">
        <v>140.49</v>
      </c>
      <c r="O402" s="45" t="s">
        <v>69</v>
      </c>
      <c r="P402" s="45" t="s">
        <v>120</v>
      </c>
      <c r="Q402" s="45" t="s">
        <v>122</v>
      </c>
      <c r="R402" s="45" t="s">
        <v>864</v>
      </c>
      <c r="S402" s="46">
        <f t="shared" si="303"/>
        <v>65644.177304790006</v>
      </c>
      <c r="T402" s="46">
        <f t="shared" si="304"/>
        <v>102.21128753237106</v>
      </c>
      <c r="U402" s="47">
        <f t="shared" si="305"/>
        <v>38885.050397097701</v>
      </c>
      <c r="V402" s="47">
        <f t="shared" si="306"/>
        <v>26759.126907692305</v>
      </c>
      <c r="W402" s="47">
        <f t="shared" si="307"/>
        <v>56758.846345869395</v>
      </c>
      <c r="X402" s="47">
        <f t="shared" si="308"/>
        <v>8885.330958920611</v>
      </c>
      <c r="Y402" s="48">
        <f t="shared" si="309"/>
        <v>61477.927192290008</v>
      </c>
      <c r="Z402" s="47">
        <f t="shared" si="310"/>
        <v>4166.2501124999981</v>
      </c>
      <c r="AA402" s="48">
        <f t="shared" si="311"/>
        <v>65644.177304790006</v>
      </c>
      <c r="AB402" s="47">
        <f t="shared" si="312"/>
        <v>0</v>
      </c>
      <c r="AC402" s="47">
        <f t="shared" si="313"/>
        <v>39810.707979112914</v>
      </c>
      <c r="AD402" s="47">
        <f t="shared" si="314"/>
        <v>25833.469325677092</v>
      </c>
      <c r="AE402" s="47">
        <f t="shared" si="335"/>
        <v>40.224011780139961</v>
      </c>
      <c r="AF402" s="49">
        <f t="shared" si="315"/>
        <v>0.60646213592211407</v>
      </c>
      <c r="AG402" s="47">
        <f>IF(ISBLANK($D402),"",S402*_xlfn.XLOOKUP(Q402,DATA!$B$24:$B$25,DATA!$C$24:$C$25,"error",0,1)/1000)</f>
        <v>8.7941228254667472</v>
      </c>
      <c r="AH402" s="47">
        <f>IF(ISBLANK($D402),"",V402*_xlfn.XLOOKUP(Q402,DATA!$B$24:$B$25,DATA!$C$24:$C$25,"error",0,1)/1000)</f>
        <v>3.5848274499028112</v>
      </c>
      <c r="AI402" s="47">
        <f>IF(ISBLANK($D402),"",X402*_xlfn.XLOOKUP(Q402,DATA!$B$24:$B$25,DATA!$C$24:$C$25,"error",0,1)/1000)</f>
        <v>1.1903369804585604</v>
      </c>
      <c r="AJ402" s="47">
        <f>IF(ISBLANK($D402),"",Z402*_xlfn.XLOOKUP(Q402,DATA!$B$24:$B$25,DATA!$C$24:$C$25,"error",0,1)/1000)</f>
        <v>0.55813808193260972</v>
      </c>
      <c r="AK402" s="47">
        <f>IF(ISBLANK($D402),"",AB402*_xlfn.XLOOKUP(Q402,DATA!$B$24:$B$25,DATA!$C$24:$C$25,"error",0,1)/1000)</f>
        <v>0</v>
      </c>
      <c r="AL402" s="47">
        <f t="shared" si="316"/>
        <v>5.3333025122939812</v>
      </c>
      <c r="AM402" s="47">
        <f t="shared" si="317"/>
        <v>3.4608203131727659</v>
      </c>
      <c r="AN402" s="47">
        <f t="shared" si="341"/>
        <v>0.89138332243052998</v>
      </c>
      <c r="AO402" s="47">
        <f t="shared" si="342"/>
        <v>0.36336260773853057</v>
      </c>
      <c r="AP402" s="47">
        <f t="shared" si="343"/>
        <v>0.12065404970014863</v>
      </c>
      <c r="AQ402" s="47">
        <f t="shared" si="344"/>
        <v>5.6573576207890566E-2</v>
      </c>
      <c r="AR402" s="47">
        <f t="shared" si="345"/>
        <v>0</v>
      </c>
      <c r="AS402" s="47">
        <f t="shared" si="346"/>
        <v>0.54059023364656977</v>
      </c>
      <c r="AT402" s="47">
        <f t="shared" si="318"/>
        <v>0.35079308878396021</v>
      </c>
      <c r="AU402" s="47">
        <f t="shared" si="347"/>
        <v>4.8479162713548934E-2</v>
      </c>
      <c r="AV402" s="47">
        <f t="shared" si="348"/>
        <v>1.9761997494572314E-2</v>
      </c>
      <c r="AW402" s="47">
        <f t="shared" si="349"/>
        <v>6.5619438464622872E-3</v>
      </c>
      <c r="AX402" s="47">
        <f t="shared" si="350"/>
        <v>3.0768352259399998E-3</v>
      </c>
      <c r="AY402" s="47">
        <f t="shared" si="351"/>
        <v>0</v>
      </c>
      <c r="AZ402" s="47">
        <f t="shared" si="352"/>
        <v>2.9400776566974599E-2</v>
      </c>
      <c r="BA402" s="47">
        <f t="shared" si="319"/>
        <v>1.9078386146574335E-2</v>
      </c>
      <c r="BB402" s="23">
        <f>IF(V402&gt;0,J402*DATA!$C$4,0)</f>
        <v>45500</v>
      </c>
      <c r="BC402" s="23">
        <f>IF(X402&gt;0,N402*_xlfn.XLOOKUP(Burgas!O402,DATA!$B$5:$B$6,DATA!$C$5:$C$6,"error",0,1),0)</f>
        <v>6743.52</v>
      </c>
      <c r="BD402" s="23">
        <f>IF(Z402&gt;0,(L402-M402)*DATA!$C$7,"0,00 ")</f>
        <v>11805</v>
      </c>
      <c r="BE402" s="23">
        <f>IF(G402="basement",D402*DATA!$C$8,IF(G402="ground",0,"error"))</f>
        <v>0</v>
      </c>
      <c r="BF402" s="23">
        <f t="shared" si="320"/>
        <v>64048.520000000004</v>
      </c>
      <c r="BG402" s="23">
        <v>1.48</v>
      </c>
      <c r="BH402" s="23">
        <v>1.8870000000000002</v>
      </c>
      <c r="BI402" s="23">
        <f t="shared" si="321"/>
        <v>0.56999999999999995</v>
      </c>
      <c r="BJ402" s="23">
        <v>2.33</v>
      </c>
      <c r="BK402" s="23">
        <f t="shared" si="322"/>
        <v>0.21630769230769231</v>
      </c>
      <c r="BL402" s="23">
        <f t="shared" si="323"/>
        <v>0.23928112965340181</v>
      </c>
      <c r="BM402" s="5">
        <v>1.1000000000000001</v>
      </c>
      <c r="BN402" s="5">
        <f t="shared" si="324"/>
        <v>0.56999999999999995</v>
      </c>
      <c r="BO402" s="50"/>
      <c r="BP402" s="48">
        <f t="shared" si="325"/>
        <v>2341.5</v>
      </c>
      <c r="BQ402" s="51">
        <f t="shared" si="326"/>
        <v>6</v>
      </c>
      <c r="BR402" s="47">
        <f t="shared" si="327"/>
        <v>749.28</v>
      </c>
      <c r="BS402" s="46">
        <f t="shared" si="328"/>
        <v>17.5</v>
      </c>
      <c r="BT402" s="46">
        <f t="shared" si="329"/>
        <v>1873.2</v>
      </c>
      <c r="BU402" s="46">
        <f t="shared" si="336"/>
        <v>56.963013975000003</v>
      </c>
      <c r="BV402" s="46">
        <f t="shared" si="337"/>
        <v>33.742667821153852</v>
      </c>
      <c r="BW402" s="46">
        <f t="shared" si="338"/>
        <v>49.252730255006412</v>
      </c>
      <c r="BX402" s="46">
        <f t="shared" si="339"/>
        <v>53.347732725</v>
      </c>
      <c r="BY402" s="46">
        <f t="shared" si="340"/>
        <v>56.963013975000003</v>
      </c>
      <c r="BZ402" s="46">
        <f t="shared" si="330"/>
        <v>65644.177304790006</v>
      </c>
      <c r="CA402" s="46">
        <f t="shared" si="331"/>
        <v>38885.050397097701</v>
      </c>
      <c r="CB402" s="46">
        <f t="shared" si="332"/>
        <v>56758.846345869395</v>
      </c>
      <c r="CC402" s="46">
        <f t="shared" si="333"/>
        <v>61477.927192290008</v>
      </c>
      <c r="CD402" s="46">
        <f t="shared" si="334"/>
        <v>65644.177304790006</v>
      </c>
    </row>
    <row r="403" spans="1:82" ht="15" customHeight="1" x14ac:dyDescent="0.35">
      <c r="A403" s="39">
        <v>400</v>
      </c>
      <c r="B403" s="40" t="s">
        <v>125</v>
      </c>
      <c r="C403" s="40" t="s">
        <v>525</v>
      </c>
      <c r="D403" s="41">
        <v>252.3</v>
      </c>
      <c r="E403" s="41">
        <f t="shared" si="301"/>
        <v>1412.88</v>
      </c>
      <c r="F403" s="41">
        <v>63.58</v>
      </c>
      <c r="G403" s="42" t="s">
        <v>118</v>
      </c>
      <c r="H403" s="43">
        <v>7</v>
      </c>
      <c r="I403" s="44">
        <v>22.25</v>
      </c>
      <c r="J403" s="41">
        <f t="shared" si="302"/>
        <v>1131.7249999999999</v>
      </c>
      <c r="K403" s="42" t="s">
        <v>120</v>
      </c>
      <c r="L403" s="44">
        <v>282.93</v>
      </c>
      <c r="M403" s="44">
        <v>254.6</v>
      </c>
      <c r="N403" s="41">
        <v>264.91500000000002</v>
      </c>
      <c r="O403" s="45" t="s">
        <v>69</v>
      </c>
      <c r="P403" s="45" t="s">
        <v>120</v>
      </c>
      <c r="Q403" s="45" t="s">
        <v>122</v>
      </c>
      <c r="R403" s="45" t="s">
        <v>864</v>
      </c>
      <c r="S403" s="46">
        <f t="shared" si="303"/>
        <v>114006.37010416501</v>
      </c>
      <c r="T403" s="46">
        <f t="shared" si="304"/>
        <v>80.690766451620092</v>
      </c>
      <c r="U403" s="47">
        <f t="shared" si="305"/>
        <v>70743.551676153467</v>
      </c>
      <c r="V403" s="47">
        <f t="shared" si="306"/>
        <v>43262.818428011538</v>
      </c>
      <c r="W403" s="47">
        <f t="shared" si="307"/>
        <v>97251.743789249696</v>
      </c>
      <c r="X403" s="47">
        <f t="shared" si="308"/>
        <v>16754.626314915309</v>
      </c>
      <c r="Y403" s="48">
        <f t="shared" si="309"/>
        <v>112506.625940415</v>
      </c>
      <c r="Z403" s="47">
        <f t="shared" si="310"/>
        <v>1499.7441637500015</v>
      </c>
      <c r="AA403" s="48">
        <f t="shared" si="311"/>
        <v>114006.37010416501</v>
      </c>
      <c r="AB403" s="47">
        <f t="shared" si="312"/>
        <v>0</v>
      </c>
      <c r="AC403" s="47">
        <f t="shared" si="313"/>
        <v>61517.188906676849</v>
      </c>
      <c r="AD403" s="47">
        <f t="shared" si="314"/>
        <v>52489.181197488157</v>
      </c>
      <c r="AE403" s="47">
        <f t="shared" si="335"/>
        <v>37.150487796195115</v>
      </c>
      <c r="AF403" s="49">
        <f t="shared" si="315"/>
        <v>0.53959431258507751</v>
      </c>
      <c r="AG403" s="47">
        <f>IF(ISBLANK($D403),"",S403*_xlfn.XLOOKUP(Q403,DATA!$B$24:$B$25,DATA!$C$24:$C$25,"error",0,1)/1000)</f>
        <v>15.273038108567924</v>
      </c>
      <c r="AH403" s="47">
        <f>IF(ISBLANK($D403),"",V403*_xlfn.XLOOKUP(Q403,DATA!$B$24:$B$25,DATA!$C$24:$C$25,"error",0,1)/1000)</f>
        <v>5.79576977963037</v>
      </c>
      <c r="AI403" s="47">
        <f>IF(ISBLANK($D403),"",X403*_xlfn.XLOOKUP(Q403,DATA!$B$24:$B$25,DATA!$C$24:$C$25,"error",0,1)/1000)</f>
        <v>2.2445591940933824</v>
      </c>
      <c r="AJ403" s="47">
        <f>IF(ISBLANK($D403),"",Z403*_xlfn.XLOOKUP(Q403,DATA!$B$24:$B$25,DATA!$C$24:$C$25,"error",0,1)/1000)</f>
        <v>0.20091552555464873</v>
      </c>
      <c r="AK403" s="47">
        <f>IF(ISBLANK($D403),"",AB403*_xlfn.XLOOKUP(Q403,DATA!$B$24:$B$25,DATA!$C$24:$C$25,"error",0,1)/1000)</f>
        <v>0</v>
      </c>
      <c r="AL403" s="47">
        <f t="shared" si="316"/>
        <v>8.2412444992784017</v>
      </c>
      <c r="AM403" s="47">
        <f t="shared" si="317"/>
        <v>7.0317936092895224</v>
      </c>
      <c r="AN403" s="47">
        <f t="shared" si="341"/>
        <v>1.5480943037773418</v>
      </c>
      <c r="AO403" s="47">
        <f t="shared" si="342"/>
        <v>0.58746649606126933</v>
      </c>
      <c r="AP403" s="47">
        <f t="shared" si="343"/>
        <v>0.2275113358695626</v>
      </c>
      <c r="AQ403" s="47">
        <f t="shared" si="344"/>
        <v>2.0365049732776898E-2</v>
      </c>
      <c r="AR403" s="47">
        <f t="shared" si="345"/>
        <v>0</v>
      </c>
      <c r="AS403" s="47">
        <f t="shared" si="346"/>
        <v>0.83534288166360882</v>
      </c>
      <c r="AT403" s="47">
        <f t="shared" si="318"/>
        <v>0.71275142211373299</v>
      </c>
      <c r="AU403" s="47">
        <f t="shared" si="347"/>
        <v>8.4195332984355942E-2</v>
      </c>
      <c r="AV403" s="47">
        <f t="shared" si="348"/>
        <v>3.1950209449349794E-2</v>
      </c>
      <c r="AW403" s="47">
        <f t="shared" si="349"/>
        <v>1.2373530885369461E-2</v>
      </c>
      <c r="AX403" s="47">
        <f t="shared" si="350"/>
        <v>1.1075824898460016E-3</v>
      </c>
      <c r="AY403" s="47">
        <f t="shared" si="351"/>
        <v>0</v>
      </c>
      <c r="AZ403" s="47">
        <f t="shared" si="352"/>
        <v>4.5431322824565253E-2</v>
      </c>
      <c r="BA403" s="47">
        <f t="shared" si="319"/>
        <v>3.8764010159790689E-2</v>
      </c>
      <c r="BB403" s="23">
        <f>IF(V403&gt;0,J403*DATA!$C$4,0)</f>
        <v>73562.125</v>
      </c>
      <c r="BC403" s="23">
        <f>IF(X403&gt;0,N403*_xlfn.XLOOKUP(Burgas!O403,DATA!$B$5:$B$6,DATA!$C$5:$C$6,"error",0,1),0)</f>
        <v>12715.920000000002</v>
      </c>
      <c r="BD403" s="23">
        <f>IF(Z403&gt;0,(L403-M403)*DATA!$C$7,"0,00 ")</f>
        <v>4249.5000000000018</v>
      </c>
      <c r="BE403" s="23">
        <f>IF(G403="basement",D403*DATA!$C$8,IF(G403="ground",0,"error"))</f>
        <v>0</v>
      </c>
      <c r="BF403" s="23">
        <f t="shared" si="320"/>
        <v>90527.544999999998</v>
      </c>
      <c r="BG403" s="23">
        <v>1.48</v>
      </c>
      <c r="BH403" s="23">
        <v>1.2752288551938644</v>
      </c>
      <c r="BI403" s="23">
        <f t="shared" si="321"/>
        <v>0.56999999999999995</v>
      </c>
      <c r="BJ403" s="23">
        <v>2.33</v>
      </c>
      <c r="BK403" s="23">
        <f t="shared" si="322"/>
        <v>0.21630769230769231</v>
      </c>
      <c r="BL403" s="23">
        <f t="shared" si="323"/>
        <v>0.23928112965340181</v>
      </c>
      <c r="BM403" s="5">
        <v>1.1000000000000001</v>
      </c>
      <c r="BN403" s="5">
        <f t="shared" si="324"/>
        <v>0.56999999999999995</v>
      </c>
      <c r="BO403" s="50"/>
      <c r="BP403" s="48">
        <f t="shared" si="325"/>
        <v>5613.6750000000002</v>
      </c>
      <c r="BQ403" s="51">
        <f t="shared" si="326"/>
        <v>7</v>
      </c>
      <c r="BR403" s="47">
        <f t="shared" si="327"/>
        <v>1796.3760000000002</v>
      </c>
      <c r="BS403" s="46">
        <f t="shared" si="328"/>
        <v>22.25</v>
      </c>
      <c r="BT403" s="46">
        <f t="shared" si="329"/>
        <v>4490.9400000000005</v>
      </c>
      <c r="BU403" s="46">
        <f t="shared" si="336"/>
        <v>98.929512412500003</v>
      </c>
      <c r="BV403" s="46">
        <f t="shared" si="337"/>
        <v>61.388017768269229</v>
      </c>
      <c r="BW403" s="46">
        <f t="shared" si="338"/>
        <v>84.390614187130936</v>
      </c>
      <c r="BX403" s="46">
        <f t="shared" si="339"/>
        <v>97.628103037499997</v>
      </c>
      <c r="BY403" s="46">
        <f t="shared" si="340"/>
        <v>98.929512412500003</v>
      </c>
      <c r="BZ403" s="46">
        <f t="shared" si="330"/>
        <v>114006.37010416501</v>
      </c>
      <c r="CA403" s="46">
        <f t="shared" si="331"/>
        <v>70743.551676153467</v>
      </c>
      <c r="CB403" s="46">
        <f t="shared" si="332"/>
        <v>97251.743789249696</v>
      </c>
      <c r="CC403" s="46">
        <f t="shared" si="333"/>
        <v>112506.625940415</v>
      </c>
      <c r="CD403" s="46">
        <f t="shared" si="334"/>
        <v>114006.37010416501</v>
      </c>
    </row>
    <row r="404" spans="1:82" ht="15" customHeight="1" x14ac:dyDescent="0.35">
      <c r="A404" s="39">
        <v>401</v>
      </c>
      <c r="B404" s="40" t="s">
        <v>125</v>
      </c>
      <c r="C404" s="40" t="s">
        <v>526</v>
      </c>
      <c r="D404" s="41">
        <v>199.6</v>
      </c>
      <c r="E404" s="41">
        <f t="shared" si="301"/>
        <v>798.40000000000009</v>
      </c>
      <c r="F404" s="41">
        <v>57</v>
      </c>
      <c r="G404" s="42" t="s">
        <v>118</v>
      </c>
      <c r="H404" s="43">
        <v>5</v>
      </c>
      <c r="I404" s="44">
        <v>17.5</v>
      </c>
      <c r="J404" s="41">
        <f t="shared" si="302"/>
        <v>798</v>
      </c>
      <c r="K404" s="42" t="s">
        <v>120</v>
      </c>
      <c r="L404" s="44">
        <v>199.5</v>
      </c>
      <c r="M404" s="44">
        <v>189.5</v>
      </c>
      <c r="N404" s="41">
        <v>209.58</v>
      </c>
      <c r="O404" s="45" t="s">
        <v>69</v>
      </c>
      <c r="P404" s="45" t="s">
        <v>120</v>
      </c>
      <c r="Q404" s="45" t="s">
        <v>122</v>
      </c>
      <c r="R404" s="45" t="s">
        <v>864</v>
      </c>
      <c r="S404" s="46">
        <f t="shared" si="303"/>
        <v>79167.787760179999</v>
      </c>
      <c r="T404" s="46">
        <f t="shared" si="304"/>
        <v>99.158050801828651</v>
      </c>
      <c r="U404" s="47">
        <f t="shared" si="305"/>
        <v>48662.383085410787</v>
      </c>
      <c r="V404" s="47">
        <f t="shared" si="306"/>
        <v>30505.404674769212</v>
      </c>
      <c r="W404" s="47">
        <f t="shared" si="307"/>
        <v>65912.839633120573</v>
      </c>
      <c r="X404" s="47">
        <f t="shared" si="308"/>
        <v>13254.948127059426</v>
      </c>
      <c r="Y404" s="48">
        <f t="shared" si="309"/>
        <v>78638.404010180006</v>
      </c>
      <c r="Z404" s="47">
        <f t="shared" si="310"/>
        <v>529.3837499999936</v>
      </c>
      <c r="AA404" s="48">
        <f t="shared" si="311"/>
        <v>79167.787760179999</v>
      </c>
      <c r="AB404" s="47">
        <f t="shared" si="312"/>
        <v>0</v>
      </c>
      <c r="AC404" s="47">
        <f t="shared" si="313"/>
        <v>44289.736551828631</v>
      </c>
      <c r="AD404" s="47">
        <f t="shared" si="314"/>
        <v>34878.051208351368</v>
      </c>
      <c r="AE404" s="47">
        <f t="shared" si="335"/>
        <v>43.684933878195594</v>
      </c>
      <c r="AF404" s="49">
        <f t="shared" si="315"/>
        <v>0.55944138146178668</v>
      </c>
      <c r="AG404" s="47">
        <f>IF(ISBLANK($D404),"",S404*_xlfn.XLOOKUP(Q404,DATA!$B$24:$B$25,DATA!$C$24:$C$25,"error",0,1)/1000)</f>
        <v>10.605834027760814</v>
      </c>
      <c r="AH404" s="47">
        <f>IF(ISBLANK($D404),"",V404*_xlfn.XLOOKUP(Q404,DATA!$B$24:$B$25,DATA!$C$24:$C$25,"error",0,1)/1000)</f>
        <v>4.0867032928892026</v>
      </c>
      <c r="AI404" s="47">
        <f>IF(ISBLANK($D404),"",X404*_xlfn.XLOOKUP(Q404,DATA!$B$24:$B$25,DATA!$C$24:$C$25,"error",0,1)/1000)</f>
        <v>1.7757194417005102</v>
      </c>
      <c r="AJ404" s="47">
        <f>IF(ISBLANK($D404),"",Z404*_xlfn.XLOOKUP(Q404,DATA!$B$24:$B$25,DATA!$C$24:$C$25,"error",0,1)/1000)</f>
        <v>7.0919705455222762E-2</v>
      </c>
      <c r="AK404" s="47">
        <f>IF(ISBLANK($D404),"",AB404*_xlfn.XLOOKUP(Q404,DATA!$B$24:$B$25,DATA!$C$24:$C$25,"error",0,1)/1000)</f>
        <v>0</v>
      </c>
      <c r="AL404" s="47">
        <f t="shared" si="316"/>
        <v>5.9333424400449362</v>
      </c>
      <c r="AM404" s="47">
        <f t="shared" si="317"/>
        <v>4.6724915877158777</v>
      </c>
      <c r="AN404" s="47">
        <f t="shared" si="341"/>
        <v>1.0750206428132802</v>
      </c>
      <c r="AO404" s="47">
        <f t="shared" si="342"/>
        <v>0.41423337282192468</v>
      </c>
      <c r="AP404" s="47">
        <f t="shared" si="343"/>
        <v>0.17998915037481039</v>
      </c>
      <c r="AQ404" s="47">
        <f t="shared" si="344"/>
        <v>7.188510318664537E-3</v>
      </c>
      <c r="AR404" s="47">
        <f t="shared" si="345"/>
        <v>0</v>
      </c>
      <c r="AS404" s="47">
        <f t="shared" si="346"/>
        <v>0.6014110335153996</v>
      </c>
      <c r="AT404" s="47">
        <f t="shared" si="318"/>
        <v>0.47360960929788065</v>
      </c>
      <c r="AU404" s="47">
        <f t="shared" si="347"/>
        <v>5.8466542229289528E-2</v>
      </c>
      <c r="AV404" s="47">
        <f t="shared" si="348"/>
        <v>2.2528677143812428E-2</v>
      </c>
      <c r="AW404" s="47">
        <f t="shared" si="349"/>
        <v>9.7889685482352058E-3</v>
      </c>
      <c r="AX404" s="47">
        <f t="shared" si="350"/>
        <v>3.9095746199999543E-4</v>
      </c>
      <c r="AY404" s="47">
        <f t="shared" si="351"/>
        <v>0</v>
      </c>
      <c r="AZ404" s="47">
        <f t="shared" si="352"/>
        <v>3.2708603154047632E-2</v>
      </c>
      <c r="BA404" s="47">
        <f t="shared" si="319"/>
        <v>2.5757939075241897E-2</v>
      </c>
      <c r="BB404" s="23">
        <f>IF(V404&gt;0,J404*DATA!$C$4,0)</f>
        <v>51870</v>
      </c>
      <c r="BC404" s="23">
        <f>IF(X404&gt;0,N404*_xlfn.XLOOKUP(Burgas!O404,DATA!$B$5:$B$6,DATA!$C$5:$C$6,"error",0,1),0)</f>
        <v>10059.84</v>
      </c>
      <c r="BD404" s="23">
        <f>IF(Z404&gt;0,(L404-M404)*DATA!$C$7,"0,00 ")</f>
        <v>1500</v>
      </c>
      <c r="BE404" s="23">
        <f>IF(G404="basement",D404*DATA!$C$8,IF(G404="ground",0,"error"))</f>
        <v>0</v>
      </c>
      <c r="BF404" s="23">
        <f t="shared" si="320"/>
        <v>63429.84</v>
      </c>
      <c r="BG404" s="23">
        <v>1.48</v>
      </c>
      <c r="BH404" s="23">
        <v>1.1877192982456142</v>
      </c>
      <c r="BI404" s="23">
        <f t="shared" si="321"/>
        <v>0.56999999999999995</v>
      </c>
      <c r="BJ404" s="23">
        <v>2.33</v>
      </c>
      <c r="BK404" s="23">
        <f t="shared" si="322"/>
        <v>0.21630769230769231</v>
      </c>
      <c r="BL404" s="23">
        <f t="shared" si="323"/>
        <v>0.23928112965340181</v>
      </c>
      <c r="BM404" s="5">
        <v>1.1000000000000001</v>
      </c>
      <c r="BN404" s="5">
        <f t="shared" si="324"/>
        <v>0.56999999999999995</v>
      </c>
      <c r="BO404" s="50"/>
      <c r="BP404" s="48">
        <f t="shared" si="325"/>
        <v>3493</v>
      </c>
      <c r="BQ404" s="51">
        <f t="shared" si="326"/>
        <v>5</v>
      </c>
      <c r="BR404" s="47">
        <f t="shared" si="327"/>
        <v>1117.76</v>
      </c>
      <c r="BS404" s="46">
        <f t="shared" si="328"/>
        <v>17.5</v>
      </c>
      <c r="BT404" s="46">
        <f t="shared" si="329"/>
        <v>2794.4</v>
      </c>
      <c r="BU404" s="46">
        <f t="shared" si="336"/>
        <v>68.698184449999999</v>
      </c>
      <c r="BV404" s="46">
        <f t="shared" si="337"/>
        <v>42.226989834615395</v>
      </c>
      <c r="BW404" s="46">
        <f t="shared" si="338"/>
        <v>57.196146852759952</v>
      </c>
      <c r="BX404" s="46">
        <f t="shared" si="339"/>
        <v>68.238809450000005</v>
      </c>
      <c r="BY404" s="46">
        <f t="shared" si="340"/>
        <v>68.698184449999999</v>
      </c>
      <c r="BZ404" s="46">
        <f t="shared" si="330"/>
        <v>79167.787760179999</v>
      </c>
      <c r="CA404" s="46">
        <f t="shared" si="331"/>
        <v>48662.383085410787</v>
      </c>
      <c r="CB404" s="46">
        <f t="shared" si="332"/>
        <v>65912.839633120573</v>
      </c>
      <c r="CC404" s="46">
        <f t="shared" si="333"/>
        <v>78638.404010180006</v>
      </c>
      <c r="CD404" s="46">
        <f t="shared" si="334"/>
        <v>79167.787760179999</v>
      </c>
    </row>
    <row r="405" spans="1:82" ht="15" customHeight="1" x14ac:dyDescent="0.35">
      <c r="A405" s="39">
        <v>402</v>
      </c>
      <c r="B405" s="40" t="s">
        <v>125</v>
      </c>
      <c r="C405" s="40" t="s">
        <v>527</v>
      </c>
      <c r="D405" s="41">
        <v>184.7</v>
      </c>
      <c r="E405" s="41">
        <f t="shared" si="301"/>
        <v>738.8</v>
      </c>
      <c r="F405" s="41">
        <v>55.8</v>
      </c>
      <c r="G405" s="42" t="s">
        <v>118</v>
      </c>
      <c r="H405" s="43">
        <v>5</v>
      </c>
      <c r="I405" s="44">
        <v>17.5</v>
      </c>
      <c r="J405" s="41">
        <f t="shared" si="302"/>
        <v>781.2</v>
      </c>
      <c r="K405" s="42" t="s">
        <v>120</v>
      </c>
      <c r="L405" s="44">
        <v>195.3</v>
      </c>
      <c r="M405" s="44">
        <v>175.8</v>
      </c>
      <c r="N405" s="41">
        <v>193.935</v>
      </c>
      <c r="O405" s="45" t="s">
        <v>69</v>
      </c>
      <c r="P405" s="45" t="s">
        <v>120</v>
      </c>
      <c r="Q405" s="45" t="s">
        <v>122</v>
      </c>
      <c r="R405" s="45" t="s">
        <v>864</v>
      </c>
      <c r="S405" s="46">
        <f t="shared" si="303"/>
        <v>76071.051436135007</v>
      </c>
      <c r="T405" s="46">
        <f t="shared" si="304"/>
        <v>102.96568954539119</v>
      </c>
      <c r="U405" s="47">
        <f t="shared" si="305"/>
        <v>46207.865807150389</v>
      </c>
      <c r="V405" s="47">
        <f t="shared" si="306"/>
        <v>29863.185628984618</v>
      </c>
      <c r="W405" s="47">
        <f t="shared" si="307"/>
        <v>63805.575889702763</v>
      </c>
      <c r="X405" s="47">
        <f t="shared" si="308"/>
        <v>12265.475546432244</v>
      </c>
      <c r="Y405" s="48">
        <f t="shared" si="309"/>
        <v>75038.753123635019</v>
      </c>
      <c r="Z405" s="47">
        <f t="shared" si="310"/>
        <v>1032.2983124999882</v>
      </c>
      <c r="AA405" s="48">
        <f t="shared" si="311"/>
        <v>76071.051436135007</v>
      </c>
      <c r="AB405" s="47">
        <f t="shared" si="312"/>
        <v>0</v>
      </c>
      <c r="AC405" s="47">
        <f t="shared" si="313"/>
        <v>43160.959487916851</v>
      </c>
      <c r="AD405" s="47">
        <f t="shared" si="314"/>
        <v>32910.091948218156</v>
      </c>
      <c r="AE405" s="47">
        <f t="shared" si="335"/>
        <v>44.545332902298533</v>
      </c>
      <c r="AF405" s="49">
        <f t="shared" si="315"/>
        <v>0.56737692818867336</v>
      </c>
      <c r="AG405" s="47">
        <f>IF(ISBLANK($D405),"",S405*_xlfn.XLOOKUP(Q405,DATA!$B$24:$B$25,DATA!$C$24:$C$25,"error",0,1)/1000)</f>
        <v>10.190974999742362</v>
      </c>
      <c r="AH405" s="47">
        <f>IF(ISBLANK($D405),"",V405*_xlfn.XLOOKUP(Q405,DATA!$B$24:$B$25,DATA!$C$24:$C$25,"error",0,1)/1000)</f>
        <v>4.0006674340915378</v>
      </c>
      <c r="AI405" s="47">
        <f>IF(ISBLANK($D405),"",X405*_xlfn.XLOOKUP(Q405,DATA!$B$24:$B$25,DATA!$C$24:$C$25,"error",0,1)/1000)</f>
        <v>1.6431632308721658</v>
      </c>
      <c r="AJ405" s="47">
        <f>IF(ISBLANK($D405),"",Z405*_xlfn.XLOOKUP(Q405,DATA!$B$24:$B$25,DATA!$C$24:$C$25,"error",0,1)/1000)</f>
        <v>0.13829342563768449</v>
      </c>
      <c r="AK405" s="47">
        <f>IF(ISBLANK($D405),"",AB405*_xlfn.XLOOKUP(Q405,DATA!$B$24:$B$25,DATA!$C$24:$C$25,"error",0,1)/1000)</f>
        <v>0</v>
      </c>
      <c r="AL405" s="47">
        <f t="shared" si="316"/>
        <v>5.7821240906013873</v>
      </c>
      <c r="AM405" s="47">
        <f t="shared" si="317"/>
        <v>4.4088509091409751</v>
      </c>
      <c r="AN405" s="47">
        <f t="shared" si="341"/>
        <v>1.0329700112637079</v>
      </c>
      <c r="AO405" s="47">
        <f t="shared" si="342"/>
        <v>0.40551267023620025</v>
      </c>
      <c r="AP405" s="47">
        <f t="shared" si="343"/>
        <v>0.16655308654422585</v>
      </c>
      <c r="AQ405" s="47">
        <f t="shared" si="344"/>
        <v>1.4017595121395859E-2</v>
      </c>
      <c r="AR405" s="47">
        <f t="shared" si="345"/>
        <v>0</v>
      </c>
      <c r="AS405" s="47">
        <f t="shared" si="346"/>
        <v>0.58608335190182181</v>
      </c>
      <c r="AT405" s="47">
        <f t="shared" si="318"/>
        <v>0.4468866593618861</v>
      </c>
      <c r="AU405" s="47">
        <f t="shared" si="347"/>
        <v>5.6179558214891956E-2</v>
      </c>
      <c r="AV405" s="47">
        <f t="shared" si="348"/>
        <v>2.2054389203942704E-2</v>
      </c>
      <c r="AW405" s="47">
        <f t="shared" si="349"/>
        <v>9.0582289121194492E-3</v>
      </c>
      <c r="AX405" s="47">
        <f t="shared" si="350"/>
        <v>7.6236705089999159E-4</v>
      </c>
      <c r="AY405" s="47">
        <f t="shared" si="351"/>
        <v>0</v>
      </c>
      <c r="AZ405" s="47">
        <f t="shared" si="352"/>
        <v>3.1874985166962147E-2</v>
      </c>
      <c r="BA405" s="47">
        <f t="shared" si="319"/>
        <v>2.4304573047929809E-2</v>
      </c>
      <c r="BB405" s="23">
        <f>IF(V405&gt;0,J405*DATA!$C$4,0)</f>
        <v>50778</v>
      </c>
      <c r="BC405" s="23">
        <f>IF(X405&gt;0,N405*_xlfn.XLOOKUP(Burgas!O405,DATA!$B$5:$B$6,DATA!$C$5:$C$6,"error",0,1),0)</f>
        <v>9308.880000000001</v>
      </c>
      <c r="BD405" s="23">
        <f>IF(Z405&gt;0,(L405-M405)*DATA!$C$7,"0,00 ")</f>
        <v>2925</v>
      </c>
      <c r="BE405" s="23">
        <f>IF(G405="basement",D405*DATA!$C$8,IF(G405="ground",0,"error"))</f>
        <v>0</v>
      </c>
      <c r="BF405" s="23">
        <f t="shared" si="320"/>
        <v>63011.880000000005</v>
      </c>
      <c r="BG405" s="23">
        <v>1.48</v>
      </c>
      <c r="BH405" s="23">
        <v>1.2747311827956991</v>
      </c>
      <c r="BI405" s="23">
        <f t="shared" si="321"/>
        <v>0.56999999999999995</v>
      </c>
      <c r="BJ405" s="23">
        <v>2.33</v>
      </c>
      <c r="BK405" s="23">
        <f t="shared" si="322"/>
        <v>0.21630769230769231</v>
      </c>
      <c r="BL405" s="23">
        <f t="shared" si="323"/>
        <v>0.23928112965340181</v>
      </c>
      <c r="BM405" s="5">
        <v>1.1000000000000001</v>
      </c>
      <c r="BN405" s="5">
        <f t="shared" si="324"/>
        <v>0.56999999999999995</v>
      </c>
      <c r="BO405" s="50"/>
      <c r="BP405" s="48">
        <f t="shared" si="325"/>
        <v>3232.25</v>
      </c>
      <c r="BQ405" s="51">
        <f t="shared" si="326"/>
        <v>5</v>
      </c>
      <c r="BR405" s="47">
        <f t="shared" si="327"/>
        <v>1034.32</v>
      </c>
      <c r="BS405" s="46">
        <f t="shared" si="328"/>
        <v>17.5</v>
      </c>
      <c r="BT405" s="46">
        <f t="shared" si="329"/>
        <v>2585.8000000000002</v>
      </c>
      <c r="BU405" s="46">
        <f t="shared" si="336"/>
        <v>66.010978337500006</v>
      </c>
      <c r="BV405" s="46">
        <f t="shared" si="337"/>
        <v>40.097072029807691</v>
      </c>
      <c r="BW405" s="46">
        <f t="shared" si="338"/>
        <v>55.367559779332488</v>
      </c>
      <c r="BX405" s="46">
        <f t="shared" si="339"/>
        <v>65.115197087500007</v>
      </c>
      <c r="BY405" s="46">
        <f t="shared" si="340"/>
        <v>66.010978337500006</v>
      </c>
      <c r="BZ405" s="46">
        <f t="shared" si="330"/>
        <v>76071.051436135007</v>
      </c>
      <c r="CA405" s="46">
        <f t="shared" si="331"/>
        <v>46207.865807150389</v>
      </c>
      <c r="CB405" s="46">
        <f t="shared" si="332"/>
        <v>63805.575889702763</v>
      </c>
      <c r="CC405" s="46">
        <f t="shared" si="333"/>
        <v>75038.753123635019</v>
      </c>
      <c r="CD405" s="46">
        <f t="shared" si="334"/>
        <v>76071.051436135007</v>
      </c>
    </row>
    <row r="406" spans="1:82" ht="15" customHeight="1" x14ac:dyDescent="0.35">
      <c r="A406" s="39">
        <v>403</v>
      </c>
      <c r="B406" s="40" t="s">
        <v>125</v>
      </c>
      <c r="C406" s="40" t="s">
        <v>528</v>
      </c>
      <c r="D406" s="41">
        <v>171.3</v>
      </c>
      <c r="E406" s="41">
        <f t="shared" si="301"/>
        <v>685.2</v>
      </c>
      <c r="F406" s="41">
        <v>54.4</v>
      </c>
      <c r="G406" s="42" t="s">
        <v>118</v>
      </c>
      <c r="H406" s="43">
        <v>5</v>
      </c>
      <c r="I406" s="44">
        <v>17.5</v>
      </c>
      <c r="J406" s="41">
        <f t="shared" si="302"/>
        <v>761.6</v>
      </c>
      <c r="K406" s="42" t="s">
        <v>120</v>
      </c>
      <c r="L406" s="44">
        <v>190.4</v>
      </c>
      <c r="M406" s="44">
        <v>66.7</v>
      </c>
      <c r="N406" s="41">
        <v>179.86500000000001</v>
      </c>
      <c r="O406" s="45" t="s">
        <v>69</v>
      </c>
      <c r="P406" s="45" t="s">
        <v>120</v>
      </c>
      <c r="Q406" s="45" t="s">
        <v>122</v>
      </c>
      <c r="R406" s="45" t="s">
        <v>864</v>
      </c>
      <c r="S406" s="46">
        <f t="shared" si="303"/>
        <v>78111.520060665032</v>
      </c>
      <c r="T406" s="46">
        <f t="shared" si="304"/>
        <v>113.99813202081877</v>
      </c>
      <c r="U406" s="47">
        <f t="shared" si="305"/>
        <v>48997.589985095779</v>
      </c>
      <c r="V406" s="47">
        <f t="shared" si="306"/>
        <v>29113.930075569253</v>
      </c>
      <c r="W406" s="47">
        <f t="shared" si="307"/>
        <v>66735.905761239759</v>
      </c>
      <c r="X406" s="47">
        <f t="shared" si="308"/>
        <v>11375.614299425273</v>
      </c>
      <c r="Y406" s="48">
        <f t="shared" si="309"/>
        <v>71563.043073165027</v>
      </c>
      <c r="Z406" s="47">
        <f t="shared" si="310"/>
        <v>6548.4769875000056</v>
      </c>
      <c r="AA406" s="48">
        <f t="shared" si="311"/>
        <v>78111.520060665032</v>
      </c>
      <c r="AB406" s="47">
        <f t="shared" si="312"/>
        <v>0</v>
      </c>
      <c r="AC406" s="47">
        <f t="shared" si="313"/>
        <v>47038.021362494532</v>
      </c>
      <c r="AD406" s="47">
        <f t="shared" si="314"/>
        <v>31073.498698170501</v>
      </c>
      <c r="AE406" s="47">
        <f t="shared" si="335"/>
        <v>45.349531083144335</v>
      </c>
      <c r="AF406" s="49">
        <f t="shared" si="315"/>
        <v>0.60219057734329873</v>
      </c>
      <c r="AG406" s="47">
        <f>IF(ISBLANK($D406),"",S406*_xlfn.XLOOKUP(Q406,DATA!$B$24:$B$25,DATA!$C$24:$C$25,"error",0,1)/1000)</f>
        <v>10.464329506453788</v>
      </c>
      <c r="AH406" s="47">
        <f>IF(ISBLANK($D406),"",V406*_xlfn.XLOOKUP(Q406,DATA!$B$24:$B$25,DATA!$C$24:$C$25,"error",0,1)/1000)</f>
        <v>3.9002922654942616</v>
      </c>
      <c r="AI406" s="47">
        <f>IF(ISBLANK($D406),"",X406*_xlfn.XLOOKUP(Q406,DATA!$B$24:$B$25,DATA!$C$24:$C$25,"error",0,1)/1000)</f>
        <v>1.5239516050265436</v>
      </c>
      <c r="AJ406" s="47">
        <f>IF(ISBLANK($D406),"",Z406*_xlfn.XLOOKUP(Q406,DATA!$B$24:$B$25,DATA!$C$24:$C$25,"error",0,1)/1000)</f>
        <v>0.87727675648111703</v>
      </c>
      <c r="AK406" s="47">
        <f>IF(ISBLANK($D406),"",AB406*_xlfn.XLOOKUP(Q406,DATA!$B$24:$B$25,DATA!$C$24:$C$25,"error",0,1)/1000)</f>
        <v>0</v>
      </c>
      <c r="AL406" s="47">
        <f t="shared" si="316"/>
        <v>6.3015206270019224</v>
      </c>
      <c r="AM406" s="47">
        <f t="shared" si="317"/>
        <v>4.1628088794518661</v>
      </c>
      <c r="AN406" s="47">
        <f t="shared" si="341"/>
        <v>1.0606775670062965</v>
      </c>
      <c r="AO406" s="47">
        <f t="shared" si="342"/>
        <v>0.39533851721952162</v>
      </c>
      <c r="AP406" s="47">
        <f t="shared" si="343"/>
        <v>0.15446964658920381</v>
      </c>
      <c r="AQ406" s="47">
        <f t="shared" si="344"/>
        <v>8.8921872641881478E-2</v>
      </c>
      <c r="AR406" s="47">
        <f t="shared" si="345"/>
        <v>0</v>
      </c>
      <c r="AS406" s="47">
        <f t="shared" si="346"/>
        <v>0.63873003645060689</v>
      </c>
      <c r="AT406" s="47">
        <f t="shared" si="318"/>
        <v>0.42194753055568957</v>
      </c>
      <c r="AU406" s="47">
        <f t="shared" si="347"/>
        <v>5.768647344365916E-2</v>
      </c>
      <c r="AV406" s="47">
        <f t="shared" si="348"/>
        <v>2.1501053274094694E-2</v>
      </c>
      <c r="AW406" s="47">
        <f t="shared" si="349"/>
        <v>8.4010536689012733E-3</v>
      </c>
      <c r="AX406" s="47">
        <f t="shared" si="350"/>
        <v>4.8361438049400064E-3</v>
      </c>
      <c r="AY406" s="47">
        <f t="shared" si="351"/>
        <v>0</v>
      </c>
      <c r="AZ406" s="47">
        <f t="shared" si="352"/>
        <v>3.4738250747935975E-2</v>
      </c>
      <c r="BA406" s="47">
        <f t="shared" si="319"/>
        <v>2.2948222695723185E-2</v>
      </c>
      <c r="BB406" s="23">
        <f>IF(V406&gt;0,J406*DATA!$C$4,0)</f>
        <v>49504</v>
      </c>
      <c r="BC406" s="23">
        <f>IF(X406&gt;0,N406*_xlfn.XLOOKUP(Burgas!O406,DATA!$B$5:$B$6,DATA!$C$5:$C$6,"error",0,1),0)</f>
        <v>8633.52</v>
      </c>
      <c r="BD406" s="23">
        <f>IF(Z406&gt;0,(L406-M406)*DATA!$C$7,"0,00 ")</f>
        <v>18555</v>
      </c>
      <c r="BE406" s="23">
        <f>IF(G406="basement",D406*DATA!$C$8,IF(G406="ground",0,"error"))</f>
        <v>0</v>
      </c>
      <c r="BF406" s="23">
        <f t="shared" si="320"/>
        <v>76692.52</v>
      </c>
      <c r="BG406" s="23">
        <v>1.48</v>
      </c>
      <c r="BH406" s="23">
        <v>2.2369485294117646</v>
      </c>
      <c r="BI406" s="23">
        <f t="shared" si="321"/>
        <v>0.56999999999999995</v>
      </c>
      <c r="BJ406" s="23">
        <v>2.33</v>
      </c>
      <c r="BK406" s="23">
        <f t="shared" si="322"/>
        <v>0.21630769230769231</v>
      </c>
      <c r="BL406" s="23">
        <f t="shared" si="323"/>
        <v>0.23928112965340181</v>
      </c>
      <c r="BM406" s="5">
        <v>1.1000000000000001</v>
      </c>
      <c r="BN406" s="5">
        <f t="shared" si="324"/>
        <v>0.56999999999999995</v>
      </c>
      <c r="BO406" s="50"/>
      <c r="BP406" s="48">
        <f t="shared" si="325"/>
        <v>2997.75</v>
      </c>
      <c r="BQ406" s="51">
        <f t="shared" si="326"/>
        <v>5</v>
      </c>
      <c r="BR406" s="47">
        <f t="shared" si="327"/>
        <v>959.28</v>
      </c>
      <c r="BS406" s="46">
        <f t="shared" si="328"/>
        <v>17.5</v>
      </c>
      <c r="BT406" s="46">
        <f t="shared" si="329"/>
        <v>2398.2000000000003</v>
      </c>
      <c r="BU406" s="46">
        <f t="shared" si="336"/>
        <v>67.781603662500018</v>
      </c>
      <c r="BV406" s="46">
        <f t="shared" si="337"/>
        <v>42.517867047115388</v>
      </c>
      <c r="BW406" s="46">
        <f t="shared" si="338"/>
        <v>57.910365985109124</v>
      </c>
      <c r="BX406" s="46">
        <f t="shared" si="339"/>
        <v>62.099134912500013</v>
      </c>
      <c r="BY406" s="46">
        <f t="shared" si="340"/>
        <v>67.781603662500018</v>
      </c>
      <c r="BZ406" s="46">
        <f t="shared" si="330"/>
        <v>78111.520060665032</v>
      </c>
      <c r="CA406" s="46">
        <f t="shared" si="331"/>
        <v>48997.589985095779</v>
      </c>
      <c r="CB406" s="46">
        <f t="shared" si="332"/>
        <v>66735.905761239759</v>
      </c>
      <c r="CC406" s="46">
        <f t="shared" si="333"/>
        <v>71563.043073165027</v>
      </c>
      <c r="CD406" s="46">
        <f t="shared" si="334"/>
        <v>78111.520060665032</v>
      </c>
    </row>
    <row r="407" spans="1:82" ht="15" customHeight="1" x14ac:dyDescent="0.35">
      <c r="A407" s="39">
        <v>404</v>
      </c>
      <c r="B407" s="40" t="s">
        <v>125</v>
      </c>
      <c r="C407" s="40" t="s">
        <v>529</v>
      </c>
      <c r="D407" s="41">
        <v>204.7</v>
      </c>
      <c r="E407" s="41">
        <f t="shared" si="301"/>
        <v>982.56</v>
      </c>
      <c r="F407" s="41">
        <v>58.2</v>
      </c>
      <c r="G407" s="42" t="s">
        <v>118</v>
      </c>
      <c r="H407" s="43">
        <v>6</v>
      </c>
      <c r="I407" s="44">
        <v>20.5</v>
      </c>
      <c r="J407" s="41">
        <f t="shared" si="302"/>
        <v>954.48000000000013</v>
      </c>
      <c r="K407" s="42" t="s">
        <v>120</v>
      </c>
      <c r="L407" s="44">
        <v>238.62</v>
      </c>
      <c r="M407" s="44">
        <v>131.4</v>
      </c>
      <c r="N407" s="41">
        <v>214.935</v>
      </c>
      <c r="O407" s="45" t="s">
        <v>69</v>
      </c>
      <c r="P407" s="45" t="s">
        <v>120</v>
      </c>
      <c r="Q407" s="45" t="s">
        <v>122</v>
      </c>
      <c r="R407" s="45" t="s">
        <v>864</v>
      </c>
      <c r="S407" s="46">
        <f t="shared" si="303"/>
        <v>96917.332463735031</v>
      </c>
      <c r="T407" s="46">
        <f t="shared" si="304"/>
        <v>98.637571714434785</v>
      </c>
      <c r="U407" s="47">
        <f t="shared" si="305"/>
        <v>60430.116105371933</v>
      </c>
      <c r="V407" s="47">
        <f t="shared" si="306"/>
        <v>36487.216358363097</v>
      </c>
      <c r="W407" s="47">
        <f t="shared" si="307"/>
        <v>83323.705802366952</v>
      </c>
      <c r="X407" s="47">
        <f t="shared" si="308"/>
        <v>13593.626661368078</v>
      </c>
      <c r="Y407" s="48">
        <f t="shared" si="309"/>
        <v>91241.279896235021</v>
      </c>
      <c r="Z407" s="47">
        <f t="shared" si="310"/>
        <v>5676.0525675000099</v>
      </c>
      <c r="AA407" s="48">
        <f t="shared" si="311"/>
        <v>96917.332463735031</v>
      </c>
      <c r="AB407" s="47">
        <f t="shared" si="312"/>
        <v>0</v>
      </c>
      <c r="AC407" s="47">
        <f t="shared" si="313"/>
        <v>55756.895587231185</v>
      </c>
      <c r="AD407" s="47">
        <f t="shared" si="314"/>
        <v>41160.436876503845</v>
      </c>
      <c r="AE407" s="47">
        <f t="shared" si="335"/>
        <v>41.891016199014665</v>
      </c>
      <c r="AF407" s="49">
        <f t="shared" si="315"/>
        <v>0.575303654876124</v>
      </c>
      <c r="AG407" s="47">
        <f>IF(ISBLANK($D407),"",S407*_xlfn.XLOOKUP(Q407,DATA!$B$24:$B$25,DATA!$C$24:$C$25,"error",0,1)/1000)</f>
        <v>12.983678988699729</v>
      </c>
      <c r="AH407" s="47">
        <f>IF(ISBLANK($D407),"",V407*_xlfn.XLOOKUP(Q407,DATA!$B$24:$B$25,DATA!$C$24:$C$25,"error",0,1)/1000)</f>
        <v>4.8880658634046252</v>
      </c>
      <c r="AI407" s="47">
        <f>IF(ISBLANK($D407),"",X407*_xlfn.XLOOKUP(Q407,DATA!$B$24:$B$25,DATA!$C$24:$C$25,"error",0,1)/1000)</f>
        <v>1.8210910306417587</v>
      </c>
      <c r="AJ407" s="47">
        <f>IF(ISBLANK($D407),"",Z407*_xlfn.XLOOKUP(Q407,DATA!$B$24:$B$25,DATA!$C$24:$C$25,"error",0,1)/1000)</f>
        <v>0.76040108189090905</v>
      </c>
      <c r="AK407" s="47">
        <f>IF(ISBLANK($D407),"",AB407*_xlfn.XLOOKUP(Q407,DATA!$B$24:$B$25,DATA!$C$24:$C$25,"error",0,1)/1000)</f>
        <v>0</v>
      </c>
      <c r="AL407" s="47">
        <f t="shared" si="316"/>
        <v>7.4695579759372928</v>
      </c>
      <c r="AM407" s="47">
        <f t="shared" si="317"/>
        <v>5.5141210127624367</v>
      </c>
      <c r="AN407" s="47">
        <f t="shared" si="341"/>
        <v>1.3160419912266088</v>
      </c>
      <c r="AO407" s="47">
        <f t="shared" si="342"/>
        <v>0.4954604883346756</v>
      </c>
      <c r="AP407" s="47">
        <f t="shared" si="343"/>
        <v>0.18458807155172213</v>
      </c>
      <c r="AQ407" s="47">
        <f t="shared" si="344"/>
        <v>7.7075207636722237E-2</v>
      </c>
      <c r="AR407" s="47">
        <f t="shared" si="345"/>
        <v>0</v>
      </c>
      <c r="AS407" s="47">
        <f t="shared" si="346"/>
        <v>0.75712376752311994</v>
      </c>
      <c r="AT407" s="47">
        <f t="shared" si="318"/>
        <v>0.55891822370348887</v>
      </c>
      <c r="AU407" s="47">
        <f t="shared" si="347"/>
        <v>7.1574834557789263E-2</v>
      </c>
      <c r="AV407" s="47">
        <f t="shared" si="348"/>
        <v>2.6946330526599133E-2</v>
      </c>
      <c r="AW407" s="47">
        <f t="shared" si="349"/>
        <v>1.003908748408692E-2</v>
      </c>
      <c r="AX407" s="47">
        <f t="shared" si="350"/>
        <v>4.1918459075640088E-3</v>
      </c>
      <c r="AY407" s="47">
        <f t="shared" si="351"/>
        <v>0</v>
      </c>
      <c r="AZ407" s="47">
        <f t="shared" si="352"/>
        <v>4.1177263918250065E-2</v>
      </c>
      <c r="BA407" s="47">
        <f t="shared" si="319"/>
        <v>3.0397570639539198E-2</v>
      </c>
      <c r="BB407" s="23">
        <f>IF(V407&gt;0,J407*DATA!$C$4,0)</f>
        <v>62041.200000000012</v>
      </c>
      <c r="BC407" s="23">
        <f>IF(X407&gt;0,N407*_xlfn.XLOOKUP(Burgas!O407,DATA!$B$5:$B$6,DATA!$C$5:$C$6,"error",0,1),0)</f>
        <v>10316.880000000001</v>
      </c>
      <c r="BD407" s="23">
        <f>IF(Z407&gt;0,(L407-M407)*DATA!$C$7,"0,00 ")</f>
        <v>16083</v>
      </c>
      <c r="BE407" s="23">
        <f>IF(G407="basement",D407*DATA!$C$8,IF(G407="ground",0,"error"))</f>
        <v>0</v>
      </c>
      <c r="BF407" s="23">
        <f t="shared" si="320"/>
        <v>88441.080000000016</v>
      </c>
      <c r="BG407" s="23">
        <v>1.48</v>
      </c>
      <c r="BH407" s="23">
        <v>1.8863339200402314</v>
      </c>
      <c r="BI407" s="23">
        <f t="shared" si="321"/>
        <v>0.56999999999999995</v>
      </c>
      <c r="BJ407" s="23">
        <v>2.33</v>
      </c>
      <c r="BK407" s="23">
        <f t="shared" si="322"/>
        <v>0.21630769230769231</v>
      </c>
      <c r="BL407" s="23">
        <f t="shared" si="323"/>
        <v>0.23928112965340181</v>
      </c>
      <c r="BM407" s="5">
        <v>1.1000000000000001</v>
      </c>
      <c r="BN407" s="5">
        <f t="shared" si="324"/>
        <v>0.56999999999999995</v>
      </c>
      <c r="BO407" s="50"/>
      <c r="BP407" s="48">
        <f t="shared" si="325"/>
        <v>4196.3499999999995</v>
      </c>
      <c r="BQ407" s="51">
        <f t="shared" si="326"/>
        <v>6</v>
      </c>
      <c r="BR407" s="47">
        <f t="shared" si="327"/>
        <v>1342.8319999999999</v>
      </c>
      <c r="BS407" s="46">
        <f t="shared" si="328"/>
        <v>20.5</v>
      </c>
      <c r="BT407" s="46">
        <f t="shared" si="329"/>
        <v>3357.08</v>
      </c>
      <c r="BU407" s="46">
        <f t="shared" si="336"/>
        <v>84.100427337500022</v>
      </c>
      <c r="BV407" s="46">
        <f t="shared" si="337"/>
        <v>52.438490199038469</v>
      </c>
      <c r="BW407" s="46">
        <f t="shared" si="338"/>
        <v>72.304500002053928</v>
      </c>
      <c r="BX407" s="46">
        <f t="shared" si="339"/>
        <v>79.175008587500017</v>
      </c>
      <c r="BY407" s="46">
        <f t="shared" si="340"/>
        <v>84.100427337500022</v>
      </c>
      <c r="BZ407" s="46">
        <f t="shared" si="330"/>
        <v>96917.332463735031</v>
      </c>
      <c r="CA407" s="46">
        <f t="shared" si="331"/>
        <v>60430.116105371933</v>
      </c>
      <c r="CB407" s="46">
        <f t="shared" si="332"/>
        <v>83323.705802366952</v>
      </c>
      <c r="CC407" s="46">
        <f t="shared" si="333"/>
        <v>91241.279896235021</v>
      </c>
      <c r="CD407" s="46">
        <f t="shared" si="334"/>
        <v>96917.332463735031</v>
      </c>
    </row>
    <row r="408" spans="1:82" ht="15" customHeight="1" x14ac:dyDescent="0.35">
      <c r="A408" s="39">
        <v>405</v>
      </c>
      <c r="B408" s="40" t="s">
        <v>125</v>
      </c>
      <c r="C408" s="40" t="s">
        <v>530</v>
      </c>
      <c r="D408" s="41">
        <v>107.1</v>
      </c>
      <c r="E408" s="41">
        <f t="shared" si="301"/>
        <v>514.08000000000004</v>
      </c>
      <c r="F408" s="41">
        <v>42</v>
      </c>
      <c r="G408" s="42" t="s">
        <v>118</v>
      </c>
      <c r="H408" s="43">
        <v>6</v>
      </c>
      <c r="I408" s="44">
        <v>20.5</v>
      </c>
      <c r="J408" s="41">
        <f t="shared" si="302"/>
        <v>688.8</v>
      </c>
      <c r="K408" s="42" t="s">
        <v>120</v>
      </c>
      <c r="L408" s="44">
        <v>172.2</v>
      </c>
      <c r="M408" s="44">
        <v>129.19999999999999</v>
      </c>
      <c r="N408" s="41">
        <v>112.455</v>
      </c>
      <c r="O408" s="45" t="s">
        <v>69</v>
      </c>
      <c r="P408" s="45" t="s">
        <v>120</v>
      </c>
      <c r="Q408" s="45" t="s">
        <v>122</v>
      </c>
      <c r="R408" s="45" t="s">
        <v>864</v>
      </c>
      <c r="S408" s="46">
        <f t="shared" si="303"/>
        <v>60070.006303754999</v>
      </c>
      <c r="T408" s="46">
        <f t="shared" si="304"/>
        <v>116.84952984701796</v>
      </c>
      <c r="U408" s="47">
        <f t="shared" si="305"/>
        <v>33739.025426585773</v>
      </c>
      <c r="V408" s="47">
        <f t="shared" si="306"/>
        <v>26330.980877169226</v>
      </c>
      <c r="W408" s="47">
        <f t="shared" si="307"/>
        <v>52957.757083273711</v>
      </c>
      <c r="X408" s="47">
        <f t="shared" si="308"/>
        <v>7112.2492204812879</v>
      </c>
      <c r="Y408" s="48">
        <f t="shared" si="309"/>
        <v>57793.656178754994</v>
      </c>
      <c r="Z408" s="47">
        <f t="shared" si="310"/>
        <v>2276.3501250000045</v>
      </c>
      <c r="AA408" s="48">
        <f t="shared" si="311"/>
        <v>60070.006303754999</v>
      </c>
      <c r="AB408" s="47">
        <f t="shared" si="312"/>
        <v>0</v>
      </c>
      <c r="AC408" s="47">
        <f t="shared" si="313"/>
        <v>35719.580222650518</v>
      </c>
      <c r="AD408" s="47">
        <f t="shared" si="314"/>
        <v>24350.426081104481</v>
      </c>
      <c r="AE408" s="47">
        <f t="shared" si="335"/>
        <v>47.366997512263616</v>
      </c>
      <c r="AF408" s="49">
        <f t="shared" si="315"/>
        <v>0.59463253661116522</v>
      </c>
      <c r="AG408" s="47">
        <f>IF(ISBLANK($D408),"",S408*_xlfn.XLOOKUP(Q408,DATA!$B$24:$B$25,DATA!$C$24:$C$25,"error",0,1)/1000)</f>
        <v>8.0473704637812009</v>
      </c>
      <c r="AH408" s="47">
        <f>IF(ISBLANK($D408),"",V408*_xlfn.XLOOKUP(Q408,DATA!$B$24:$B$25,DATA!$C$24:$C$25,"error",0,1)/1000)</f>
        <v>3.5274702107043661</v>
      </c>
      <c r="AI408" s="47">
        <f>IF(ISBLANK($D408),"",X408*_xlfn.XLOOKUP(Q408,DATA!$B$24:$B$25,DATA!$C$24:$C$25,"error",0,1)/1000)</f>
        <v>0.95280336776615593</v>
      </c>
      <c r="AJ408" s="47">
        <f>IF(ISBLANK($D408),"",Z408*_xlfn.XLOOKUP(Q408,DATA!$B$24:$B$25,DATA!$C$24:$C$25,"error",0,1)/1000)</f>
        <v>0.30495473345746216</v>
      </c>
      <c r="AK408" s="47">
        <f>IF(ISBLANK($D408),"",AB408*_xlfn.XLOOKUP(Q408,DATA!$B$24:$B$25,DATA!$C$24:$C$25,"error",0,1)/1000)</f>
        <v>0</v>
      </c>
      <c r="AL408" s="47">
        <f t="shared" si="316"/>
        <v>4.7852283119279839</v>
      </c>
      <c r="AM408" s="47">
        <f t="shared" si="317"/>
        <v>3.262142151853217</v>
      </c>
      <c r="AN408" s="47">
        <f t="shared" si="341"/>
        <v>0.81569156619709593</v>
      </c>
      <c r="AO408" s="47">
        <f t="shared" si="342"/>
        <v>0.35754880601471406</v>
      </c>
      <c r="AP408" s="47">
        <f t="shared" si="343"/>
        <v>9.6577344715141275E-2</v>
      </c>
      <c r="AQ408" s="47">
        <f t="shared" si="344"/>
        <v>3.0910594370257945E-2</v>
      </c>
      <c r="AR408" s="47">
        <f t="shared" si="345"/>
        <v>0</v>
      </c>
      <c r="AS408" s="47">
        <f t="shared" si="346"/>
        <v>0.4850367451001133</v>
      </c>
      <c r="AT408" s="47">
        <f t="shared" si="318"/>
        <v>0.33065482109698263</v>
      </c>
      <c r="AU408" s="47">
        <f t="shared" si="347"/>
        <v>4.436255779827028E-2</v>
      </c>
      <c r="AV408" s="47">
        <f t="shared" si="348"/>
        <v>1.9445805534659154E-2</v>
      </c>
      <c r="AW408" s="47">
        <f t="shared" si="349"/>
        <v>5.2524976528857256E-3</v>
      </c>
      <c r="AX408" s="47">
        <f t="shared" si="350"/>
        <v>1.6811170866000041E-3</v>
      </c>
      <c r="AY408" s="47">
        <f t="shared" si="351"/>
        <v>0</v>
      </c>
      <c r="AZ408" s="47">
        <f t="shared" si="352"/>
        <v>2.6379420274144885E-2</v>
      </c>
      <c r="BA408" s="47">
        <f t="shared" si="319"/>
        <v>1.7983137524125396E-2</v>
      </c>
      <c r="BB408" s="23">
        <f>IF(V408&gt;0,J408*DATA!$C$4,0)</f>
        <v>44772</v>
      </c>
      <c r="BC408" s="23">
        <f>IF(X408&gt;0,N408*_xlfn.XLOOKUP(Burgas!O408,DATA!$B$5:$B$6,DATA!$C$5:$C$6,"error",0,1),0)</f>
        <v>5397.84</v>
      </c>
      <c r="BD408" s="23">
        <f>IF(Z408&gt;0,(L408-M408)*DATA!$C$7,"0,00 ")</f>
        <v>6450</v>
      </c>
      <c r="BE408" s="23">
        <f>IF(G408="basement",D408*DATA!$C$8,IF(G408="ground",0,"error"))</f>
        <v>0</v>
      </c>
      <c r="BF408" s="23">
        <f t="shared" si="320"/>
        <v>56619.839999999997</v>
      </c>
      <c r="BG408" s="23">
        <v>1.48</v>
      </c>
      <c r="BH408" s="23">
        <v>1.5369918699186993</v>
      </c>
      <c r="BI408" s="23">
        <f t="shared" si="321"/>
        <v>0.56999999999999995</v>
      </c>
      <c r="BJ408" s="23">
        <v>2.33</v>
      </c>
      <c r="BK408" s="23">
        <f t="shared" si="322"/>
        <v>0.21630769230769231</v>
      </c>
      <c r="BL408" s="23">
        <f t="shared" si="323"/>
        <v>0.23928112965340181</v>
      </c>
      <c r="BM408" s="5">
        <v>1.1000000000000001</v>
      </c>
      <c r="BN408" s="5">
        <f t="shared" si="324"/>
        <v>0.56999999999999995</v>
      </c>
      <c r="BO408" s="50"/>
      <c r="BP408" s="48">
        <f t="shared" si="325"/>
        <v>2195.5499999999997</v>
      </c>
      <c r="BQ408" s="51">
        <f t="shared" si="326"/>
        <v>6</v>
      </c>
      <c r="BR408" s="47">
        <f t="shared" si="327"/>
        <v>702.57599999999991</v>
      </c>
      <c r="BS408" s="46">
        <f t="shared" si="328"/>
        <v>20.5</v>
      </c>
      <c r="BT408" s="46">
        <f t="shared" si="329"/>
        <v>1756.4399999999998</v>
      </c>
      <c r="BU408" s="46">
        <f t="shared" si="336"/>
        <v>52.126003387499992</v>
      </c>
      <c r="BV408" s="46">
        <f t="shared" si="337"/>
        <v>29.277182772115385</v>
      </c>
      <c r="BW408" s="46">
        <f t="shared" si="338"/>
        <v>45.954318885173294</v>
      </c>
      <c r="BX408" s="46">
        <f t="shared" si="339"/>
        <v>50.150690887499991</v>
      </c>
      <c r="BY408" s="46">
        <f t="shared" si="340"/>
        <v>52.126003387499992</v>
      </c>
      <c r="BZ408" s="46">
        <f t="shared" si="330"/>
        <v>60070.006303754999</v>
      </c>
      <c r="CA408" s="46">
        <f t="shared" si="331"/>
        <v>33739.025426585773</v>
      </c>
      <c r="CB408" s="46">
        <f t="shared" si="332"/>
        <v>52957.757083273711</v>
      </c>
      <c r="CC408" s="46">
        <f t="shared" si="333"/>
        <v>57793.656178754994</v>
      </c>
      <c r="CD408" s="46">
        <f t="shared" si="334"/>
        <v>60070.006303754999</v>
      </c>
    </row>
    <row r="409" spans="1:82" ht="15" customHeight="1" x14ac:dyDescent="0.35">
      <c r="A409" s="39">
        <v>406</v>
      </c>
      <c r="B409" s="40" t="s">
        <v>125</v>
      </c>
      <c r="C409" s="40" t="s">
        <v>531</v>
      </c>
      <c r="D409" s="41">
        <v>91.2</v>
      </c>
      <c r="E409" s="41">
        <f t="shared" si="301"/>
        <v>437.76000000000005</v>
      </c>
      <c r="F409" s="41">
        <v>40.4</v>
      </c>
      <c r="G409" s="42" t="s">
        <v>118</v>
      </c>
      <c r="H409" s="43">
        <v>6</v>
      </c>
      <c r="I409" s="44">
        <v>20.5</v>
      </c>
      <c r="J409" s="41">
        <f t="shared" si="302"/>
        <v>662.56</v>
      </c>
      <c r="K409" s="42" t="s">
        <v>120</v>
      </c>
      <c r="L409" s="44">
        <v>165.64</v>
      </c>
      <c r="M409" s="44">
        <v>99.8</v>
      </c>
      <c r="N409" s="41">
        <v>95.76</v>
      </c>
      <c r="O409" s="45" t="s">
        <v>69</v>
      </c>
      <c r="P409" s="45" t="s">
        <v>120</v>
      </c>
      <c r="Q409" s="45" t="s">
        <v>122</v>
      </c>
      <c r="R409" s="45" t="s">
        <v>864</v>
      </c>
      <c r="S409" s="46">
        <f t="shared" si="303"/>
        <v>56734.91923176001</v>
      </c>
      <c r="T409" s="46">
        <f t="shared" si="304"/>
        <v>129.60279429769739</v>
      </c>
      <c r="U409" s="47">
        <f t="shared" si="305"/>
        <v>31407.023340387695</v>
      </c>
      <c r="V409" s="47">
        <f t="shared" si="306"/>
        <v>25327.895891372315</v>
      </c>
      <c r="W409" s="47">
        <f t="shared" si="307"/>
        <v>50678.550147652692</v>
      </c>
      <c r="X409" s="47">
        <f t="shared" si="308"/>
        <v>6056.3690841073185</v>
      </c>
      <c r="Y409" s="48">
        <f t="shared" si="309"/>
        <v>53249.45662176</v>
      </c>
      <c r="Z409" s="47">
        <f t="shared" si="310"/>
        <v>3485.4626100000096</v>
      </c>
      <c r="AA409" s="48">
        <f t="shared" si="311"/>
        <v>56734.91923176001</v>
      </c>
      <c r="AB409" s="47">
        <f t="shared" si="312"/>
        <v>0</v>
      </c>
      <c r="AC409" s="47">
        <f t="shared" si="313"/>
        <v>34869.727585479646</v>
      </c>
      <c r="AD409" s="47">
        <f t="shared" si="314"/>
        <v>21865.191646280364</v>
      </c>
      <c r="AE409" s="47">
        <f t="shared" si="335"/>
        <v>49.947897583791033</v>
      </c>
      <c r="AF409" s="49">
        <f t="shared" si="315"/>
        <v>0.61460786509694532</v>
      </c>
      <c r="AG409" s="47">
        <f>IF(ISBLANK($D409),"",S409*_xlfn.XLOOKUP(Q409,DATA!$B$24:$B$25,DATA!$C$24:$C$25,"error",0,1)/1000)</f>
        <v>7.6005804124934366</v>
      </c>
      <c r="AH409" s="47">
        <f>IF(ISBLANK($D409),"",V409*_xlfn.XLOOKUP(Q409,DATA!$B$24:$B$25,DATA!$C$24:$C$25,"error",0,1)/1000)</f>
        <v>3.3930903931537251</v>
      </c>
      <c r="AI409" s="47">
        <f>IF(ISBLANK($D409),"",X409*_xlfn.XLOOKUP(Q409,DATA!$B$24:$B$25,DATA!$C$24:$C$25,"error",0,1)/1000)</f>
        <v>0.81135076694933217</v>
      </c>
      <c r="AJ409" s="47">
        <f>IF(ISBLANK($D409),"",Z409*_xlfn.XLOOKUP(Q409,DATA!$B$24:$B$25,DATA!$C$24:$C$25,"error",0,1)/1000)</f>
        <v>0.46693534071719361</v>
      </c>
      <c r="AK409" s="47">
        <f>IF(ISBLANK($D409),"",AB409*_xlfn.XLOOKUP(Q409,DATA!$B$24:$B$25,DATA!$C$24:$C$25,"error",0,1)/1000)</f>
        <v>0</v>
      </c>
      <c r="AL409" s="47">
        <f t="shared" si="316"/>
        <v>4.6713765008202506</v>
      </c>
      <c r="AM409" s="47">
        <f t="shared" si="317"/>
        <v>2.9292039116731861</v>
      </c>
      <c r="AN409" s="47">
        <f t="shared" si="341"/>
        <v>0.77040436606924734</v>
      </c>
      <c r="AO409" s="47">
        <f t="shared" si="342"/>
        <v>0.34392789911891558</v>
      </c>
      <c r="AP409" s="47">
        <f t="shared" si="343"/>
        <v>8.2239531634181975E-2</v>
      </c>
      <c r="AQ409" s="47">
        <f t="shared" si="344"/>
        <v>4.7329151938088017E-2</v>
      </c>
      <c r="AR409" s="47">
        <f t="shared" si="345"/>
        <v>0</v>
      </c>
      <c r="AS409" s="47">
        <f t="shared" si="346"/>
        <v>0.47349658269118561</v>
      </c>
      <c r="AT409" s="47">
        <f t="shared" si="318"/>
        <v>0.29690778337806173</v>
      </c>
      <c r="AU409" s="47">
        <f t="shared" si="347"/>
        <v>4.1899548351500955E-2</v>
      </c>
      <c r="AV409" s="47">
        <f t="shared" si="348"/>
        <v>1.8705012942862625E-2</v>
      </c>
      <c r="AW409" s="47">
        <f t="shared" si="349"/>
        <v>4.4727150881716006E-3</v>
      </c>
      <c r="AX409" s="47">
        <f t="shared" si="350"/>
        <v>2.5740639298080081E-3</v>
      </c>
      <c r="AY409" s="47">
        <f t="shared" si="351"/>
        <v>0</v>
      </c>
      <c r="AZ409" s="47">
        <f t="shared" si="352"/>
        <v>2.5751791960842235E-2</v>
      </c>
      <c r="BA409" s="47">
        <f t="shared" si="319"/>
        <v>1.614775639065872E-2</v>
      </c>
      <c r="BB409" s="23">
        <f>IF(V409&gt;0,J409*DATA!$C$4,0)</f>
        <v>43066.399999999994</v>
      </c>
      <c r="BC409" s="23">
        <f>IF(X409&gt;0,N409*_xlfn.XLOOKUP(Burgas!O409,DATA!$B$5:$B$6,DATA!$C$5:$C$6,"error",0,1),0)</f>
        <v>4596.4800000000005</v>
      </c>
      <c r="BD409" s="23">
        <f>IF(Z409&gt;0,(L409-M409)*DATA!$C$7,"0,00 ")</f>
        <v>9875.9999999999982</v>
      </c>
      <c r="BE409" s="23">
        <f>IF(G409="basement",D409*DATA!$C$8,IF(G409="ground",0,"error"))</f>
        <v>0</v>
      </c>
      <c r="BF409" s="23">
        <f t="shared" si="320"/>
        <v>57538.879999999997</v>
      </c>
      <c r="BG409" s="23">
        <v>1.48</v>
      </c>
      <c r="BH409" s="23">
        <v>1.7956049263462932</v>
      </c>
      <c r="BI409" s="23">
        <f t="shared" si="321"/>
        <v>0.56999999999999995</v>
      </c>
      <c r="BJ409" s="23">
        <v>2.33</v>
      </c>
      <c r="BK409" s="23">
        <f t="shared" si="322"/>
        <v>0.21630769230769231</v>
      </c>
      <c r="BL409" s="23">
        <f t="shared" si="323"/>
        <v>0.23928112965340181</v>
      </c>
      <c r="BM409" s="5">
        <v>1.1000000000000001</v>
      </c>
      <c r="BN409" s="5">
        <f t="shared" si="324"/>
        <v>0.56999999999999995</v>
      </c>
      <c r="BO409" s="50"/>
      <c r="BP409" s="48">
        <f t="shared" si="325"/>
        <v>1869.6000000000001</v>
      </c>
      <c r="BQ409" s="51">
        <f t="shared" si="326"/>
        <v>6</v>
      </c>
      <c r="BR409" s="47">
        <f t="shared" si="327"/>
        <v>598.27200000000005</v>
      </c>
      <c r="BS409" s="46">
        <f t="shared" si="328"/>
        <v>20.5</v>
      </c>
      <c r="BT409" s="46">
        <f t="shared" si="329"/>
        <v>1495.6800000000003</v>
      </c>
      <c r="BU409" s="46">
        <f t="shared" si="336"/>
        <v>49.231967400000002</v>
      </c>
      <c r="BV409" s="46">
        <f t="shared" si="337"/>
        <v>27.253578046153848</v>
      </c>
      <c r="BW409" s="46">
        <f t="shared" si="338"/>
        <v>43.976527375609763</v>
      </c>
      <c r="BX409" s="46">
        <f t="shared" si="339"/>
        <v>46.207442399999998</v>
      </c>
      <c r="BY409" s="46">
        <f t="shared" si="340"/>
        <v>49.231967400000002</v>
      </c>
      <c r="BZ409" s="46">
        <f t="shared" si="330"/>
        <v>56734.91923176001</v>
      </c>
      <c r="CA409" s="46">
        <f t="shared" si="331"/>
        <v>31407.023340387695</v>
      </c>
      <c r="CB409" s="46">
        <f t="shared" si="332"/>
        <v>50678.550147652692</v>
      </c>
      <c r="CC409" s="46">
        <f t="shared" si="333"/>
        <v>53249.45662176</v>
      </c>
      <c r="CD409" s="46">
        <f t="shared" si="334"/>
        <v>56734.91923176001</v>
      </c>
    </row>
    <row r="410" spans="1:82" ht="15" customHeight="1" x14ac:dyDescent="0.35">
      <c r="A410" s="39">
        <v>407</v>
      </c>
      <c r="B410" s="40" t="s">
        <v>125</v>
      </c>
      <c r="C410" s="40" t="s">
        <v>532</v>
      </c>
      <c r="D410" s="41">
        <v>152.30000000000001</v>
      </c>
      <c r="E410" s="41">
        <f t="shared" si="301"/>
        <v>731.04000000000008</v>
      </c>
      <c r="F410" s="41">
        <v>52.4</v>
      </c>
      <c r="G410" s="42" t="s">
        <v>118</v>
      </c>
      <c r="H410" s="43">
        <v>6</v>
      </c>
      <c r="I410" s="44">
        <v>20.5</v>
      </c>
      <c r="J410" s="41">
        <f t="shared" si="302"/>
        <v>859.36</v>
      </c>
      <c r="K410" s="42" t="s">
        <v>120</v>
      </c>
      <c r="L410" s="44">
        <v>214.84</v>
      </c>
      <c r="M410" s="44">
        <v>75.180000000000007</v>
      </c>
      <c r="N410" s="41">
        <v>159.91500000000002</v>
      </c>
      <c r="O410" s="45" t="s">
        <v>69</v>
      </c>
      <c r="P410" s="45" t="s">
        <v>120</v>
      </c>
      <c r="Q410" s="45" t="s">
        <v>122</v>
      </c>
      <c r="R410" s="45" t="s">
        <v>864</v>
      </c>
      <c r="S410" s="46">
        <f t="shared" si="303"/>
        <v>83199.919356715036</v>
      </c>
      <c r="T410" s="46">
        <f t="shared" si="304"/>
        <v>113.8103514947404</v>
      </c>
      <c r="U410" s="47">
        <f t="shared" si="305"/>
        <v>50348.886071865782</v>
      </c>
      <c r="V410" s="47">
        <f t="shared" si="306"/>
        <v>32851.033284849254</v>
      </c>
      <c r="W410" s="47">
        <f t="shared" si="307"/>
        <v>73086.048616478773</v>
      </c>
      <c r="X410" s="47">
        <f t="shared" si="308"/>
        <v>10113.870740236263</v>
      </c>
      <c r="Y410" s="48">
        <f t="shared" si="309"/>
        <v>75806.545904215003</v>
      </c>
      <c r="Z410" s="47">
        <f t="shared" si="310"/>
        <v>7393.3734525000327</v>
      </c>
      <c r="AA410" s="48">
        <f t="shared" si="311"/>
        <v>83199.919356715036</v>
      </c>
      <c r="AB410" s="47">
        <f t="shared" si="312"/>
        <v>0</v>
      </c>
      <c r="AC410" s="47">
        <f t="shared" si="313"/>
        <v>50358.277477585551</v>
      </c>
      <c r="AD410" s="47">
        <f t="shared" si="314"/>
        <v>32841.641879129485</v>
      </c>
      <c r="AE410" s="47">
        <f t="shared" si="335"/>
        <v>44.924548422972045</v>
      </c>
      <c r="AF410" s="49">
        <f t="shared" si="315"/>
        <v>0.60526834481265812</v>
      </c>
      <c r="AG410" s="47">
        <f>IF(ISBLANK($D410),"",S410*_xlfn.XLOOKUP(Q410,DATA!$B$24:$B$25,DATA!$C$24:$C$25,"error",0,1)/1000)</f>
        <v>11.146004717138728</v>
      </c>
      <c r="AH410" s="47">
        <f>IF(ISBLANK($D410),"",V410*_xlfn.XLOOKUP(Q410,DATA!$B$24:$B$25,DATA!$C$24:$C$25,"error",0,1)/1000)</f>
        <v>4.400939024783546</v>
      </c>
      <c r="AI410" s="47">
        <f>IF(ISBLANK($D410),"",X410*_xlfn.XLOOKUP(Q410,DATA!$B$24:$B$25,DATA!$C$24:$C$25,"error",0,1)/1000)</f>
        <v>1.3549201952454346</v>
      </c>
      <c r="AJ410" s="47">
        <f>IF(ISBLANK($D410),"",Z410*_xlfn.XLOOKUP(Q410,DATA!$B$24:$B$25,DATA!$C$24:$C$25,"error",0,1)/1000)</f>
        <v>0.99046460638765754</v>
      </c>
      <c r="AK410" s="47">
        <f>IF(ISBLANK($D410),"",AB410*_xlfn.XLOOKUP(Q410,DATA!$B$24:$B$25,DATA!$C$24:$C$25,"error",0,1)/1000)</f>
        <v>0</v>
      </c>
      <c r="AL410" s="47">
        <f t="shared" si="316"/>
        <v>6.7463238264166385</v>
      </c>
      <c r="AM410" s="47">
        <f t="shared" si="317"/>
        <v>4.3996808907220899</v>
      </c>
      <c r="AN410" s="47">
        <f t="shared" si="341"/>
        <v>1.1297730215704782</v>
      </c>
      <c r="AO410" s="47">
        <f t="shared" si="342"/>
        <v>0.44608470083740559</v>
      </c>
      <c r="AP410" s="47">
        <f t="shared" si="343"/>
        <v>0.13733641083208278</v>
      </c>
      <c r="AQ410" s="47">
        <f t="shared" si="344"/>
        <v>0.10039473511047059</v>
      </c>
      <c r="AR410" s="47">
        <f t="shared" si="345"/>
        <v>0</v>
      </c>
      <c r="AS410" s="47">
        <f t="shared" si="346"/>
        <v>0.68381584677995899</v>
      </c>
      <c r="AT410" s="47">
        <f t="shared" si="318"/>
        <v>0.44595717479051922</v>
      </c>
      <c r="AU410" s="47">
        <f t="shared" si="347"/>
        <v>6.1444329015210603E-2</v>
      </c>
      <c r="AV410" s="47">
        <f t="shared" si="348"/>
        <v>2.4260957381336681E-2</v>
      </c>
      <c r="AW410" s="47">
        <f t="shared" si="349"/>
        <v>7.4692380255322009E-3</v>
      </c>
      <c r="AX410" s="47">
        <f t="shared" si="350"/>
        <v>5.4601119142920268E-3</v>
      </c>
      <c r="AY410" s="47">
        <f t="shared" si="351"/>
        <v>0</v>
      </c>
      <c r="AZ410" s="47">
        <f t="shared" si="352"/>
        <v>3.7190307321160909E-2</v>
      </c>
      <c r="BA410" s="47">
        <f t="shared" si="319"/>
        <v>2.4254021694049693E-2</v>
      </c>
      <c r="BB410" s="23">
        <f>IF(V410&gt;0,J410*DATA!$C$4,0)</f>
        <v>55858.400000000001</v>
      </c>
      <c r="BC410" s="23">
        <f>IF(X410&gt;0,N410*_xlfn.XLOOKUP(Burgas!O410,DATA!$B$5:$B$6,DATA!$C$5:$C$6,"error",0,1),0)</f>
        <v>7675.920000000001</v>
      </c>
      <c r="BD410" s="23">
        <f>IF(Z410&gt;0,(L410-M410)*DATA!$C$7,"0,00 ")</f>
        <v>20949</v>
      </c>
      <c r="BE410" s="23">
        <f>IF(G410="basement",D410*DATA!$C$8,IF(G410="ground",0,"error"))</f>
        <v>0</v>
      </c>
      <c r="BF410" s="23">
        <f t="shared" si="320"/>
        <v>84483.32</v>
      </c>
      <c r="BG410" s="23">
        <v>1.48</v>
      </c>
      <c r="BH410" s="23">
        <v>2.2376140383541241</v>
      </c>
      <c r="BI410" s="23">
        <f t="shared" si="321"/>
        <v>0.56999999999999995</v>
      </c>
      <c r="BJ410" s="23">
        <v>2.33</v>
      </c>
      <c r="BK410" s="23">
        <f t="shared" si="322"/>
        <v>0.21630769230769231</v>
      </c>
      <c r="BL410" s="23">
        <f t="shared" si="323"/>
        <v>0.23928112965340181</v>
      </c>
      <c r="BM410" s="5">
        <v>1.1000000000000001</v>
      </c>
      <c r="BN410" s="5">
        <f t="shared" si="324"/>
        <v>0.56999999999999995</v>
      </c>
      <c r="BO410" s="50"/>
      <c r="BP410" s="48">
        <f t="shared" si="325"/>
        <v>3122.15</v>
      </c>
      <c r="BQ410" s="51">
        <f t="shared" si="326"/>
        <v>6</v>
      </c>
      <c r="BR410" s="47">
        <f t="shared" si="327"/>
        <v>999.08800000000008</v>
      </c>
      <c r="BS410" s="46">
        <f t="shared" si="328"/>
        <v>20.5</v>
      </c>
      <c r="BT410" s="46">
        <f t="shared" si="329"/>
        <v>2497.7200000000003</v>
      </c>
      <c r="BU410" s="46">
        <f t="shared" si="336"/>
        <v>72.19708378750002</v>
      </c>
      <c r="BV410" s="46">
        <f t="shared" si="337"/>
        <v>43.690459972115391</v>
      </c>
      <c r="BW410" s="46">
        <f t="shared" si="338"/>
        <v>63.420729448523751</v>
      </c>
      <c r="BX410" s="46">
        <f t="shared" si="339"/>
        <v>65.781452537500002</v>
      </c>
      <c r="BY410" s="46">
        <f t="shared" si="340"/>
        <v>72.19708378750002</v>
      </c>
      <c r="BZ410" s="46">
        <f t="shared" si="330"/>
        <v>83199.919356715036</v>
      </c>
      <c r="CA410" s="46">
        <f t="shared" si="331"/>
        <v>50348.886071865782</v>
      </c>
      <c r="CB410" s="46">
        <f t="shared" si="332"/>
        <v>73086.048616478773</v>
      </c>
      <c r="CC410" s="46">
        <f t="shared" si="333"/>
        <v>75806.545904215003</v>
      </c>
      <c r="CD410" s="46">
        <f t="shared" si="334"/>
        <v>83199.919356715036</v>
      </c>
    </row>
    <row r="411" spans="1:82" ht="15" customHeight="1" x14ac:dyDescent="0.35">
      <c r="A411" s="39">
        <v>408</v>
      </c>
      <c r="B411" s="40" t="s">
        <v>125</v>
      </c>
      <c r="C411" s="40" t="s">
        <v>533</v>
      </c>
      <c r="D411" s="41">
        <v>37.700000000000003</v>
      </c>
      <c r="E411" s="41">
        <f t="shared" si="301"/>
        <v>180.96000000000004</v>
      </c>
      <c r="F411" s="41">
        <v>24.8</v>
      </c>
      <c r="G411" s="42" t="s">
        <v>118</v>
      </c>
      <c r="H411" s="43">
        <v>6</v>
      </c>
      <c r="I411" s="44">
        <v>20.5</v>
      </c>
      <c r="J411" s="41">
        <f t="shared" si="302"/>
        <v>406.72</v>
      </c>
      <c r="K411" s="42" t="s">
        <v>120</v>
      </c>
      <c r="L411" s="44">
        <v>101.68</v>
      </c>
      <c r="M411" s="44">
        <v>30.5</v>
      </c>
      <c r="N411" s="41">
        <v>39.585000000000008</v>
      </c>
      <c r="O411" s="45" t="s">
        <v>69</v>
      </c>
      <c r="P411" s="45" t="s">
        <v>120</v>
      </c>
      <c r="Q411" s="45" t="s">
        <v>122</v>
      </c>
      <c r="R411" s="45" t="s">
        <v>864</v>
      </c>
      <c r="S411" s="46">
        <f t="shared" si="303"/>
        <v>32832.308682985007</v>
      </c>
      <c r="T411" s="46">
        <f t="shared" si="304"/>
        <v>181.43406655053604</v>
      </c>
      <c r="U411" s="47">
        <f t="shared" si="305"/>
        <v>17284.491403132695</v>
      </c>
      <c r="V411" s="47">
        <f t="shared" si="306"/>
        <v>15547.817279852312</v>
      </c>
      <c r="W411" s="47">
        <f t="shared" si="307"/>
        <v>30328.74383133099</v>
      </c>
      <c r="X411" s="47">
        <f t="shared" si="308"/>
        <v>2503.5648516540168</v>
      </c>
      <c r="Y411" s="48">
        <f t="shared" si="309"/>
        <v>29064.155150485003</v>
      </c>
      <c r="Z411" s="47">
        <f t="shared" si="310"/>
        <v>3768.1535325000041</v>
      </c>
      <c r="AA411" s="48">
        <f t="shared" si="311"/>
        <v>32832.308682985007</v>
      </c>
      <c r="AB411" s="47">
        <f t="shared" si="312"/>
        <v>0</v>
      </c>
      <c r="AC411" s="47">
        <f t="shared" si="313"/>
        <v>21819.535664006333</v>
      </c>
      <c r="AD411" s="47">
        <f t="shared" si="314"/>
        <v>11012.773018978674</v>
      </c>
      <c r="AE411" s="47">
        <f t="shared" si="335"/>
        <v>60.857498999661097</v>
      </c>
      <c r="AF411" s="49">
        <f t="shared" si="315"/>
        <v>0.66457512551695985</v>
      </c>
      <c r="AG411" s="47">
        <f>IF(ISBLANK($D411),"",S411*_xlfn.XLOOKUP(Q411,DATA!$B$24:$B$25,DATA!$C$24:$C$25,"error",0,1)/1000)</f>
        <v>4.3984305547956044</v>
      </c>
      <c r="AH411" s="47">
        <f>IF(ISBLANK($D411),"",V411*_xlfn.XLOOKUP(Q411,DATA!$B$24:$B$25,DATA!$C$24:$C$25,"error",0,1)/1000)</f>
        <v>2.08288717203496</v>
      </c>
      <c r="AI411" s="47">
        <f>IF(ISBLANK($D411),"",X411*_xlfn.XLOOKUP(Q411,DATA!$B$24:$B$25,DATA!$C$24:$C$25,"error",0,1)/1000)</f>
        <v>0.33539390256567853</v>
      </c>
      <c r="AJ411" s="47">
        <f>IF(ISBLANK($D411),"",Z411*_xlfn.XLOOKUP(Q411,DATA!$B$24:$B$25,DATA!$C$24:$C$25,"error",0,1)/1000)</f>
        <v>0.50480646343028224</v>
      </c>
      <c r="AK411" s="47">
        <f>IF(ISBLANK($D411),"",AB411*_xlfn.XLOOKUP(Q411,DATA!$B$24:$B$25,DATA!$C$24:$C$25,"error",0,1)/1000)</f>
        <v>0</v>
      </c>
      <c r="AL411" s="47">
        <f t="shared" si="316"/>
        <v>2.9230875380309209</v>
      </c>
      <c r="AM411" s="47">
        <f t="shared" si="317"/>
        <v>1.4753430167646835</v>
      </c>
      <c r="AN411" s="47">
        <f t="shared" si="341"/>
        <v>0.44583043917237708</v>
      </c>
      <c r="AO411" s="47">
        <f t="shared" si="342"/>
        <v>0.21112405688487887</v>
      </c>
      <c r="AP411" s="47">
        <f t="shared" si="343"/>
        <v>3.399594673913011E-2</v>
      </c>
      <c r="AQ411" s="47">
        <f t="shared" si="344"/>
        <v>5.1167816448254855E-2</v>
      </c>
      <c r="AR411" s="47">
        <f t="shared" si="345"/>
        <v>0</v>
      </c>
      <c r="AS411" s="47">
        <f t="shared" si="346"/>
        <v>0.29628782007226384</v>
      </c>
      <c r="AT411" s="47">
        <f t="shared" si="318"/>
        <v>0.14954261910011324</v>
      </c>
      <c r="AU411" s="47">
        <f t="shared" si="347"/>
        <v>2.4247128995365623E-2</v>
      </c>
      <c r="AV411" s="47">
        <f t="shared" si="348"/>
        <v>1.1482285172846364E-2</v>
      </c>
      <c r="AW411" s="47">
        <f t="shared" si="349"/>
        <v>1.8489184081586587E-3</v>
      </c>
      <c r="AX411" s="47">
        <f t="shared" si="350"/>
        <v>2.7828352145160039E-3</v>
      </c>
      <c r="AY411" s="47">
        <f t="shared" si="351"/>
        <v>0</v>
      </c>
      <c r="AZ411" s="47">
        <f t="shared" si="352"/>
        <v>1.6114038795521025E-2</v>
      </c>
      <c r="BA411" s="47">
        <f t="shared" si="319"/>
        <v>8.1330901998445983E-3</v>
      </c>
      <c r="BB411" s="23">
        <f>IF(V411&gt;0,J411*DATA!$C$4,0)</f>
        <v>26436.800000000003</v>
      </c>
      <c r="BC411" s="23">
        <f>IF(X411&gt;0,N411*_xlfn.XLOOKUP(Burgas!O411,DATA!$B$5:$B$6,DATA!$C$5:$C$6,"error",0,1),0)</f>
        <v>1900.0800000000004</v>
      </c>
      <c r="BD411" s="23">
        <f>IF(Z411&gt;0,(L411-M411)*DATA!$C$7,"0,00 ")</f>
        <v>10677.000000000002</v>
      </c>
      <c r="BE411" s="23">
        <f>IF(G411="basement",D411*DATA!$C$8,IF(G411="ground",0,"error"))</f>
        <v>0</v>
      </c>
      <c r="BF411" s="23">
        <f t="shared" si="320"/>
        <v>39013.880000000005</v>
      </c>
      <c r="BG411" s="23">
        <v>1.48</v>
      </c>
      <c r="BH411" s="23">
        <v>2.3250688434303699</v>
      </c>
      <c r="BI411" s="23">
        <f t="shared" si="321"/>
        <v>0.56999999999999995</v>
      </c>
      <c r="BJ411" s="23">
        <v>2.33</v>
      </c>
      <c r="BK411" s="23">
        <f t="shared" si="322"/>
        <v>0.21630769230769231</v>
      </c>
      <c r="BL411" s="23">
        <f t="shared" si="323"/>
        <v>0.23928112965340181</v>
      </c>
      <c r="BM411" s="5">
        <v>1.1000000000000001</v>
      </c>
      <c r="BN411" s="5">
        <f t="shared" si="324"/>
        <v>0.56999999999999995</v>
      </c>
      <c r="BO411" s="50"/>
      <c r="BP411" s="48">
        <f t="shared" si="325"/>
        <v>772.85</v>
      </c>
      <c r="BQ411" s="51">
        <f t="shared" si="326"/>
        <v>6</v>
      </c>
      <c r="BR411" s="47">
        <f t="shared" si="327"/>
        <v>247.31200000000001</v>
      </c>
      <c r="BS411" s="46">
        <f t="shared" si="328"/>
        <v>20.5</v>
      </c>
      <c r="BT411" s="46">
        <f t="shared" si="329"/>
        <v>618.28000000000009</v>
      </c>
      <c r="BU411" s="46">
        <f t="shared" si="336"/>
        <v>28.490375462500001</v>
      </c>
      <c r="BV411" s="46">
        <f t="shared" si="337"/>
        <v>14.998690908653847</v>
      </c>
      <c r="BW411" s="46">
        <f t="shared" si="338"/>
        <v>26.317896417329909</v>
      </c>
      <c r="BX411" s="46">
        <f t="shared" si="339"/>
        <v>25.220544212500002</v>
      </c>
      <c r="BY411" s="46">
        <f t="shared" si="340"/>
        <v>28.490375462500001</v>
      </c>
      <c r="BZ411" s="46">
        <f t="shared" si="330"/>
        <v>32832.308682985007</v>
      </c>
      <c r="CA411" s="46">
        <f t="shared" si="331"/>
        <v>17284.491403132695</v>
      </c>
      <c r="CB411" s="46">
        <f t="shared" si="332"/>
        <v>30328.74383133099</v>
      </c>
      <c r="CC411" s="46">
        <f t="shared" si="333"/>
        <v>29064.155150485003</v>
      </c>
      <c r="CD411" s="46">
        <f t="shared" si="334"/>
        <v>32832.308682985007</v>
      </c>
    </row>
    <row r="412" spans="1:82" ht="15" customHeight="1" x14ac:dyDescent="0.35">
      <c r="A412" s="39">
        <v>409</v>
      </c>
      <c r="B412" s="40" t="s">
        <v>125</v>
      </c>
      <c r="C412" s="40" t="s">
        <v>534</v>
      </c>
      <c r="D412" s="41">
        <v>259</v>
      </c>
      <c r="E412" s="41">
        <f t="shared" si="301"/>
        <v>1243.2</v>
      </c>
      <c r="F412" s="41">
        <v>45</v>
      </c>
      <c r="G412" s="42" t="s">
        <v>118</v>
      </c>
      <c r="H412" s="43">
        <v>6</v>
      </c>
      <c r="I412" s="44">
        <v>20.5</v>
      </c>
      <c r="J412" s="41">
        <f t="shared" si="302"/>
        <v>738</v>
      </c>
      <c r="K412" s="42" t="s">
        <v>120</v>
      </c>
      <c r="L412" s="44">
        <v>184.5</v>
      </c>
      <c r="M412" s="44">
        <v>156.82</v>
      </c>
      <c r="N412" s="41">
        <v>271.95</v>
      </c>
      <c r="O412" s="45" t="s">
        <v>69</v>
      </c>
      <c r="P412" s="45" t="s">
        <v>120</v>
      </c>
      <c r="Q412" s="45" t="s">
        <v>122</v>
      </c>
      <c r="R412" s="45" t="s">
        <v>864</v>
      </c>
      <c r="S412" s="46">
        <f t="shared" si="303"/>
        <v>91975.170033950009</v>
      </c>
      <c r="T412" s="46">
        <f t="shared" si="304"/>
        <v>73.982601378659908</v>
      </c>
      <c r="U412" s="47">
        <f t="shared" si="305"/>
        <v>63763.404808411549</v>
      </c>
      <c r="V412" s="47">
        <f t="shared" si="306"/>
        <v>28211.76522553846</v>
      </c>
      <c r="W412" s="47">
        <f t="shared" si="307"/>
        <v>74775.613095531211</v>
      </c>
      <c r="X412" s="47">
        <f t="shared" si="308"/>
        <v>17199.556938418798</v>
      </c>
      <c r="Y412" s="48">
        <f t="shared" si="309"/>
        <v>90509.835813950005</v>
      </c>
      <c r="Z412" s="47">
        <f t="shared" si="310"/>
        <v>1465.3342200000043</v>
      </c>
      <c r="AA412" s="48">
        <f t="shared" si="311"/>
        <v>91975.170033950009</v>
      </c>
      <c r="AB412" s="47">
        <f t="shared" si="312"/>
        <v>0</v>
      </c>
      <c r="AC412" s="47">
        <f t="shared" si="313"/>
        <v>46876.656383957263</v>
      </c>
      <c r="AD412" s="47">
        <f t="shared" si="314"/>
        <v>45098.513649992747</v>
      </c>
      <c r="AE412" s="47">
        <f t="shared" si="335"/>
        <v>36.276153193366106</v>
      </c>
      <c r="AF412" s="49">
        <f t="shared" si="315"/>
        <v>0.50966642808764673</v>
      </c>
      <c r="AG412" s="47">
        <f>IF(ISBLANK($D412),"",S412*_xlfn.XLOOKUP(Q412,DATA!$B$24:$B$25,DATA!$C$24:$C$25,"error",0,1)/1000)</f>
        <v>12.321594623941225</v>
      </c>
      <c r="AH412" s="47">
        <f>IF(ISBLANK($D412),"",V412*_xlfn.XLOOKUP(Q412,DATA!$B$24:$B$25,DATA!$C$24:$C$25,"error",0,1)/1000)</f>
        <v>3.779432368611821</v>
      </c>
      <c r="AI412" s="47">
        <f>IF(ISBLANK($D412),"",X412*_xlfn.XLOOKUP(Q412,DATA!$B$24:$B$25,DATA!$C$24:$C$25,"error",0,1)/1000)</f>
        <v>2.3041650070161941</v>
      </c>
      <c r="AJ412" s="47">
        <f>IF(ISBLANK($D412),"",Z412*_xlfn.XLOOKUP(Q412,DATA!$B$24:$B$25,DATA!$C$24:$C$25,"error",0,1)/1000)</f>
        <v>0.19630574470005957</v>
      </c>
      <c r="AK412" s="47">
        <f>IF(ISBLANK($D412),"",AB412*_xlfn.XLOOKUP(Q412,DATA!$B$24:$B$25,DATA!$C$24:$C$25,"error",0,1)/1000)</f>
        <v>0</v>
      </c>
      <c r="AL412" s="47">
        <f t="shared" si="316"/>
        <v>6.2799031203280746</v>
      </c>
      <c r="AM412" s="47">
        <f t="shared" si="317"/>
        <v>6.0416915036131504</v>
      </c>
      <c r="AN412" s="47">
        <f t="shared" si="341"/>
        <v>1.2489322893836146</v>
      </c>
      <c r="AO412" s="47">
        <f t="shared" si="342"/>
        <v>0.38308800644433655</v>
      </c>
      <c r="AP412" s="47">
        <f t="shared" si="343"/>
        <v>0.23355305584707364</v>
      </c>
      <c r="AQ412" s="47">
        <f t="shared" si="344"/>
        <v>1.9897796562063738E-2</v>
      </c>
      <c r="AR412" s="47">
        <f t="shared" si="345"/>
        <v>0</v>
      </c>
      <c r="AS412" s="47">
        <f t="shared" si="346"/>
        <v>0.63653885885347394</v>
      </c>
      <c r="AT412" s="47">
        <f t="shared" si="318"/>
        <v>0.61239343053014061</v>
      </c>
      <c r="AU412" s="47">
        <f t="shared" si="347"/>
        <v>6.7924977001072598E-2</v>
      </c>
      <c r="AV412" s="47">
        <f t="shared" si="348"/>
        <v>2.0834791644277668E-2</v>
      </c>
      <c r="AW412" s="47">
        <f t="shared" si="349"/>
        <v>1.270211850697855E-2</v>
      </c>
      <c r="AX412" s="47">
        <f t="shared" si="350"/>
        <v>1.0821702548160035E-3</v>
      </c>
      <c r="AY412" s="47">
        <f t="shared" si="351"/>
        <v>0</v>
      </c>
      <c r="AZ412" s="47">
        <f t="shared" si="352"/>
        <v>3.4619080406072221E-2</v>
      </c>
      <c r="BA412" s="47">
        <f t="shared" si="319"/>
        <v>3.3305896595000377E-2</v>
      </c>
      <c r="BB412" s="23">
        <f>IF(V412&gt;0,J412*DATA!$C$4,0)</f>
        <v>47970</v>
      </c>
      <c r="BC412" s="23">
        <f>IF(X412&gt;0,N412*_xlfn.XLOOKUP(Burgas!O412,DATA!$B$5:$B$6,DATA!$C$5:$C$6,"error",0,1),0)</f>
        <v>13053.599999999999</v>
      </c>
      <c r="BD412" s="23">
        <f>IF(Z412&gt;0,(L412-M412)*DATA!$C$7,"0,00 ")</f>
        <v>4152.0000000000009</v>
      </c>
      <c r="BE412" s="23">
        <f>IF(G412="basement",D412*DATA!$C$8,IF(G412="ground",0,"error"))</f>
        <v>0</v>
      </c>
      <c r="BF412" s="23">
        <f t="shared" si="320"/>
        <v>65175.6</v>
      </c>
      <c r="BG412" s="23">
        <v>1.48</v>
      </c>
      <c r="BH412" s="23">
        <v>1.3625474254742549</v>
      </c>
      <c r="BI412" s="23">
        <f t="shared" si="321"/>
        <v>0.56999999999999995</v>
      </c>
      <c r="BJ412" s="23">
        <v>2.33</v>
      </c>
      <c r="BK412" s="23">
        <f t="shared" si="322"/>
        <v>0.21630769230769231</v>
      </c>
      <c r="BL412" s="23">
        <f t="shared" si="323"/>
        <v>0.23928112965340181</v>
      </c>
      <c r="BM412" s="5">
        <v>1.1000000000000001</v>
      </c>
      <c r="BN412" s="5">
        <f t="shared" si="324"/>
        <v>0.56999999999999995</v>
      </c>
      <c r="BO412" s="50"/>
      <c r="BP412" s="48">
        <f t="shared" si="325"/>
        <v>5309.5</v>
      </c>
      <c r="BQ412" s="51">
        <f t="shared" si="326"/>
        <v>6</v>
      </c>
      <c r="BR412" s="47">
        <f t="shared" si="327"/>
        <v>1699.04</v>
      </c>
      <c r="BS412" s="46">
        <f t="shared" si="328"/>
        <v>20.5</v>
      </c>
      <c r="BT412" s="46">
        <f t="shared" si="329"/>
        <v>4247.6000000000004</v>
      </c>
      <c r="BU412" s="46">
        <f t="shared" si="336"/>
        <v>79.811844875000006</v>
      </c>
      <c r="BV412" s="46">
        <f t="shared" si="337"/>
        <v>55.330965644230773</v>
      </c>
      <c r="BW412" s="46">
        <f t="shared" si="338"/>
        <v>64.886856209242623</v>
      </c>
      <c r="BX412" s="46">
        <f t="shared" si="339"/>
        <v>78.540294875000001</v>
      </c>
      <c r="BY412" s="46">
        <f t="shared" si="340"/>
        <v>79.811844875000006</v>
      </c>
      <c r="BZ412" s="46">
        <f t="shared" si="330"/>
        <v>91975.170033950009</v>
      </c>
      <c r="CA412" s="46">
        <f t="shared" si="331"/>
        <v>63763.404808411549</v>
      </c>
      <c r="CB412" s="46">
        <f t="shared" si="332"/>
        <v>74775.613095531211</v>
      </c>
      <c r="CC412" s="46">
        <f t="shared" si="333"/>
        <v>90509.835813950005</v>
      </c>
      <c r="CD412" s="46">
        <f t="shared" si="334"/>
        <v>91975.170033950009</v>
      </c>
    </row>
    <row r="413" spans="1:82" ht="15" customHeight="1" x14ac:dyDescent="0.35">
      <c r="A413" s="39">
        <v>410</v>
      </c>
      <c r="B413" s="40" t="s">
        <v>125</v>
      </c>
      <c r="C413" s="40" t="s">
        <v>535</v>
      </c>
      <c r="D413" s="41">
        <v>248.2</v>
      </c>
      <c r="E413" s="41">
        <f t="shared" si="301"/>
        <v>1191.3600000000001</v>
      </c>
      <c r="F413" s="41">
        <v>64</v>
      </c>
      <c r="G413" s="42" t="s">
        <v>118</v>
      </c>
      <c r="H413" s="43">
        <v>6</v>
      </c>
      <c r="I413" s="44">
        <v>20.5</v>
      </c>
      <c r="J413" s="41">
        <f t="shared" si="302"/>
        <v>1049.5999999999999</v>
      </c>
      <c r="K413" s="42" t="s">
        <v>120</v>
      </c>
      <c r="L413" s="44">
        <v>262.39999999999998</v>
      </c>
      <c r="M413" s="44">
        <v>170.56</v>
      </c>
      <c r="N413" s="41">
        <v>260.61</v>
      </c>
      <c r="O413" s="45" t="s">
        <v>69</v>
      </c>
      <c r="P413" s="45" t="s">
        <v>120</v>
      </c>
      <c r="Q413" s="45" t="s">
        <v>122</v>
      </c>
      <c r="R413" s="45" t="s">
        <v>864</v>
      </c>
      <c r="S413" s="46">
        <f t="shared" si="303"/>
        <v>109774.03545521</v>
      </c>
      <c r="T413" s="46">
        <f t="shared" si="304"/>
        <v>92.141783722141071</v>
      </c>
      <c r="U413" s="47">
        <f t="shared" si="305"/>
        <v>69650.636023333078</v>
      </c>
      <c r="V413" s="47">
        <f t="shared" si="306"/>
        <v>40123.399431876926</v>
      </c>
      <c r="W413" s="47">
        <f t="shared" si="307"/>
        <v>93291.68011885653</v>
      </c>
      <c r="X413" s="47">
        <f t="shared" si="308"/>
        <v>16482.355336353474</v>
      </c>
      <c r="Y413" s="48">
        <f t="shared" si="309"/>
        <v>104912.17509521</v>
      </c>
      <c r="Z413" s="47">
        <f t="shared" si="310"/>
        <v>4861.860360000006</v>
      </c>
      <c r="AA413" s="48">
        <f t="shared" si="311"/>
        <v>109774.03545521</v>
      </c>
      <c r="AB413" s="47">
        <f t="shared" si="312"/>
        <v>0</v>
      </c>
      <c r="AC413" s="47">
        <f t="shared" si="313"/>
        <v>61467.615128230405</v>
      </c>
      <c r="AD413" s="47">
        <f t="shared" si="314"/>
        <v>48306.420326979598</v>
      </c>
      <c r="AE413" s="47">
        <f t="shared" si="335"/>
        <v>40.547290765998184</v>
      </c>
      <c r="AF413" s="49">
        <f t="shared" si="315"/>
        <v>0.55994675674750449</v>
      </c>
      <c r="AG413" s="47">
        <f>IF(ISBLANK($D413),"",S413*_xlfn.XLOOKUP(Q413,DATA!$B$24:$B$25,DATA!$C$24:$C$25,"error",0,1)/1000)</f>
        <v>14.70604691042135</v>
      </c>
      <c r="AH413" s="47">
        <f>IF(ISBLANK($D413),"",V413*_xlfn.XLOOKUP(Q413,DATA!$B$24:$B$25,DATA!$C$24:$C$25,"error",0,1)/1000)</f>
        <v>5.3751927020257018</v>
      </c>
      <c r="AI413" s="47">
        <f>IF(ISBLANK($D413),"",X413*_xlfn.XLOOKUP(Q413,DATA!$B$24:$B$25,DATA!$C$24:$C$25,"error",0,1)/1000)</f>
        <v>2.2080839951406173</v>
      </c>
      <c r="AJ413" s="47">
        <f>IF(ISBLANK($D413),"",Z413*_xlfn.XLOOKUP(Q413,DATA!$B$24:$B$25,DATA!$C$24:$C$25,"error",0,1)/1000)</f>
        <v>0.65132657490077461</v>
      </c>
      <c r="AK413" s="47">
        <f>IF(ISBLANK($D413),"",AB413*_xlfn.XLOOKUP(Q413,DATA!$B$24:$B$25,DATA!$C$24:$C$25,"error",0,1)/1000)</f>
        <v>0</v>
      </c>
      <c r="AL413" s="47">
        <f t="shared" si="316"/>
        <v>8.2346032720670941</v>
      </c>
      <c r="AM413" s="47">
        <f t="shared" si="317"/>
        <v>6.4714436383542555</v>
      </c>
      <c r="AN413" s="47">
        <f t="shared" si="341"/>
        <v>1.4906233646031513</v>
      </c>
      <c r="AO413" s="47">
        <f t="shared" si="342"/>
        <v>0.54483627583194538</v>
      </c>
      <c r="AP413" s="47">
        <f t="shared" si="343"/>
        <v>0.223814163943026</v>
      </c>
      <c r="AQ413" s="47">
        <f t="shared" si="344"/>
        <v>6.6019278766615994E-2</v>
      </c>
      <c r="AR413" s="47">
        <f t="shared" si="345"/>
        <v>0</v>
      </c>
      <c r="AS413" s="47">
        <f t="shared" si="346"/>
        <v>0.83466971854158734</v>
      </c>
      <c r="AT413" s="47">
        <f t="shared" si="318"/>
        <v>0.65595364606156392</v>
      </c>
      <c r="AU413" s="47">
        <f t="shared" si="347"/>
        <v>8.1069693384179117E-2</v>
      </c>
      <c r="AV413" s="47">
        <f t="shared" si="348"/>
        <v>2.9631703671861576E-2</v>
      </c>
      <c r="AW413" s="47">
        <f t="shared" si="349"/>
        <v>1.2172454878116136E-2</v>
      </c>
      <c r="AX413" s="47">
        <f t="shared" si="350"/>
        <v>3.590553331008006E-3</v>
      </c>
      <c r="AY413" s="47">
        <f t="shared" si="351"/>
        <v>0</v>
      </c>
      <c r="AZ413" s="47">
        <f t="shared" si="352"/>
        <v>4.5394711880985719E-2</v>
      </c>
      <c r="BA413" s="47">
        <f t="shared" si="319"/>
        <v>3.5674981503193398E-2</v>
      </c>
      <c r="BB413" s="23">
        <f>IF(V413&gt;0,J413*DATA!$C$4,0)</f>
        <v>68224</v>
      </c>
      <c r="BC413" s="23">
        <f>IF(X413&gt;0,N413*_xlfn.XLOOKUP(Burgas!O413,DATA!$B$5:$B$6,DATA!$C$5:$C$6,"error",0,1),0)</f>
        <v>12509.28</v>
      </c>
      <c r="BD413" s="23">
        <f>IF(Z413&gt;0,(L413-M413)*DATA!$C$7,"0,00 ")</f>
        <v>13775.999999999996</v>
      </c>
      <c r="BE413" s="23">
        <f>IF(G413="basement",D413*DATA!$C$8,IF(G413="ground",0,"error"))</f>
        <v>0</v>
      </c>
      <c r="BF413" s="23">
        <f t="shared" si="320"/>
        <v>94509.28</v>
      </c>
      <c r="BG413" s="23">
        <v>1.48</v>
      </c>
      <c r="BH413" s="23">
        <v>1.7124999999999997</v>
      </c>
      <c r="BI413" s="23">
        <f t="shared" si="321"/>
        <v>0.56999999999999995</v>
      </c>
      <c r="BJ413" s="23">
        <v>2.33</v>
      </c>
      <c r="BK413" s="23">
        <f t="shared" si="322"/>
        <v>0.21630769230769231</v>
      </c>
      <c r="BL413" s="23">
        <f t="shared" si="323"/>
        <v>0.23928112965340181</v>
      </c>
      <c r="BM413" s="5">
        <v>1.1000000000000001</v>
      </c>
      <c r="BN413" s="5">
        <f t="shared" si="324"/>
        <v>0.56999999999999995</v>
      </c>
      <c r="BO413" s="50"/>
      <c r="BP413" s="48">
        <f t="shared" si="325"/>
        <v>5088.0999999999995</v>
      </c>
      <c r="BQ413" s="51">
        <f t="shared" si="326"/>
        <v>6</v>
      </c>
      <c r="BR413" s="47">
        <f t="shared" si="327"/>
        <v>1628.1919999999998</v>
      </c>
      <c r="BS413" s="46">
        <f t="shared" si="328"/>
        <v>20.5</v>
      </c>
      <c r="BT413" s="46">
        <f t="shared" si="329"/>
        <v>4070.4799999999996</v>
      </c>
      <c r="BU413" s="46">
        <f t="shared" si="336"/>
        <v>95.256886025</v>
      </c>
      <c r="BV413" s="46">
        <f t="shared" si="337"/>
        <v>60.439635563461536</v>
      </c>
      <c r="BW413" s="46">
        <f t="shared" si="338"/>
        <v>80.954252098973029</v>
      </c>
      <c r="BX413" s="46">
        <f t="shared" si="339"/>
        <v>91.037986024999995</v>
      </c>
      <c r="BY413" s="46">
        <f t="shared" si="340"/>
        <v>95.256886025</v>
      </c>
      <c r="BZ413" s="46">
        <f t="shared" si="330"/>
        <v>109774.03545521</v>
      </c>
      <c r="CA413" s="46">
        <f t="shared" si="331"/>
        <v>69650.636023333078</v>
      </c>
      <c r="CB413" s="46">
        <f t="shared" si="332"/>
        <v>93291.68011885653</v>
      </c>
      <c r="CC413" s="46">
        <f t="shared" si="333"/>
        <v>104912.17509521</v>
      </c>
      <c r="CD413" s="46">
        <f t="shared" si="334"/>
        <v>109774.03545521</v>
      </c>
    </row>
    <row r="414" spans="1:82" ht="15" customHeight="1" x14ac:dyDescent="0.35">
      <c r="A414" s="39">
        <v>411</v>
      </c>
      <c r="B414" s="40" t="s">
        <v>125</v>
      </c>
      <c r="C414" s="40" t="s">
        <v>536</v>
      </c>
      <c r="D414" s="41">
        <v>85.7</v>
      </c>
      <c r="E414" s="41">
        <f t="shared" si="301"/>
        <v>411.36</v>
      </c>
      <c r="F414" s="41">
        <v>37.200000000000003</v>
      </c>
      <c r="G414" s="42" t="s">
        <v>118</v>
      </c>
      <c r="H414" s="43">
        <v>6</v>
      </c>
      <c r="I414" s="44">
        <v>20.5</v>
      </c>
      <c r="J414" s="41">
        <f t="shared" si="302"/>
        <v>610.08000000000004</v>
      </c>
      <c r="K414" s="42" t="s">
        <v>120</v>
      </c>
      <c r="L414" s="44">
        <v>152.52000000000001</v>
      </c>
      <c r="M414" s="44">
        <v>68.599999999999994</v>
      </c>
      <c r="N414" s="41">
        <v>89.985000000000014</v>
      </c>
      <c r="O414" s="45" t="s">
        <v>69</v>
      </c>
      <c r="P414" s="45" t="s">
        <v>120</v>
      </c>
      <c r="Q414" s="45" t="s">
        <v>122</v>
      </c>
      <c r="R414" s="45" t="s">
        <v>864</v>
      </c>
      <c r="S414" s="46">
        <f t="shared" si="303"/>
        <v>53815.888663285012</v>
      </c>
      <c r="T414" s="46">
        <f t="shared" si="304"/>
        <v>130.82431121957654</v>
      </c>
      <c r="U414" s="47">
        <f t="shared" si="305"/>
        <v>30494.162743506546</v>
      </c>
      <c r="V414" s="47">
        <f t="shared" si="306"/>
        <v>23321.725919778466</v>
      </c>
      <c r="W414" s="47">
        <f t="shared" si="307"/>
        <v>48124.761135785033</v>
      </c>
      <c r="X414" s="47">
        <f t="shared" si="308"/>
        <v>5691.1275274999789</v>
      </c>
      <c r="Y414" s="48">
        <f t="shared" si="309"/>
        <v>49373.300233285001</v>
      </c>
      <c r="Z414" s="47">
        <f t="shared" si="310"/>
        <v>4442.5884300000107</v>
      </c>
      <c r="AA414" s="48">
        <f t="shared" si="311"/>
        <v>53815.888663285012</v>
      </c>
      <c r="AB414" s="47">
        <f t="shared" si="312"/>
        <v>0</v>
      </c>
      <c r="AC414" s="47">
        <f t="shared" si="313"/>
        <v>33455.441877278456</v>
      </c>
      <c r="AD414" s="47">
        <f t="shared" si="314"/>
        <v>20360.446786006556</v>
      </c>
      <c r="AE414" s="47">
        <f t="shared" si="335"/>
        <v>49.495446290369884</v>
      </c>
      <c r="AF414" s="49">
        <f t="shared" si="315"/>
        <v>0.62166476682383331</v>
      </c>
      <c r="AG414" s="47">
        <f>IF(ISBLANK($D414),"",S414*_xlfn.XLOOKUP(Q414,DATA!$B$24:$B$25,DATA!$C$24:$C$25,"error",0,1)/1000)</f>
        <v>7.2095280083895315</v>
      </c>
      <c r="AH414" s="47">
        <f>IF(ISBLANK($D414),"",V414*_xlfn.XLOOKUP(Q414,DATA!$B$24:$B$25,DATA!$C$24:$C$25,"error",0,1)/1000)</f>
        <v>3.1243307580524395</v>
      </c>
      <c r="AI414" s="47">
        <f>IF(ISBLANK($D414),"",X414*_xlfn.XLOOKUP(Q414,DATA!$B$24:$B$25,DATA!$C$24:$C$25,"error",0,1)/1000)</f>
        <v>0.76242062201269611</v>
      </c>
      <c r="AJ414" s="47">
        <f>IF(ISBLANK($D414),"",Z414*_xlfn.XLOOKUP(Q414,DATA!$B$24:$B$25,DATA!$C$24:$C$25,"error",0,1)/1000)</f>
        <v>0.59515816818023815</v>
      </c>
      <c r="AK414" s="47">
        <f>IF(ISBLANK($D414),"",AB414*_xlfn.XLOOKUP(Q414,DATA!$B$24:$B$25,DATA!$C$24:$C$25,"error",0,1)/1000)</f>
        <v>0</v>
      </c>
      <c r="AL414" s="47">
        <f t="shared" si="316"/>
        <v>4.4819095482453735</v>
      </c>
      <c r="AM414" s="47">
        <f t="shared" si="317"/>
        <v>2.727618460144158</v>
      </c>
      <c r="AN414" s="47">
        <f t="shared" si="341"/>
        <v>0.73076680378672543</v>
      </c>
      <c r="AO414" s="47">
        <f t="shared" si="342"/>
        <v>0.31668608532731829</v>
      </c>
      <c r="AP414" s="47">
        <f t="shared" si="343"/>
        <v>7.7279910757120693E-2</v>
      </c>
      <c r="AQ414" s="47">
        <f t="shared" si="344"/>
        <v>6.0325978594233672E-2</v>
      </c>
      <c r="AR414" s="47">
        <f t="shared" si="345"/>
        <v>0</v>
      </c>
      <c r="AS414" s="47">
        <f t="shared" si="346"/>
        <v>0.45429197467867266</v>
      </c>
      <c r="AT414" s="47">
        <f t="shared" si="318"/>
        <v>0.27647482910805277</v>
      </c>
      <c r="AU414" s="47">
        <f t="shared" si="347"/>
        <v>3.974380257624547E-2</v>
      </c>
      <c r="AV414" s="47">
        <f t="shared" si="348"/>
        <v>1.7223427759269543E-2</v>
      </c>
      <c r="AW414" s="47">
        <f t="shared" si="349"/>
        <v>4.2029789808805569E-3</v>
      </c>
      <c r="AX414" s="47">
        <f t="shared" si="350"/>
        <v>3.2809150211040089E-3</v>
      </c>
      <c r="AY414" s="47">
        <f t="shared" si="351"/>
        <v>0</v>
      </c>
      <c r="AZ414" s="47">
        <f t="shared" si="352"/>
        <v>2.4707321761254109E-2</v>
      </c>
      <c r="BA414" s="47">
        <f t="shared" si="319"/>
        <v>1.503648081499136E-2</v>
      </c>
      <c r="BB414" s="23">
        <f>IF(V414&gt;0,J414*DATA!$C$4,0)</f>
        <v>39655.200000000004</v>
      </c>
      <c r="BC414" s="23">
        <f>IF(X414&gt;0,N414*_xlfn.XLOOKUP(Burgas!O414,DATA!$B$5:$B$6,DATA!$C$5:$C$6,"error",0,1),0)</f>
        <v>4319.2800000000007</v>
      </c>
      <c r="BD414" s="23">
        <f>IF(Z414&gt;0,(L414-M414)*DATA!$C$7,"0,00 ")</f>
        <v>12588.000000000002</v>
      </c>
      <c r="BE414" s="23">
        <f>IF(G414="basement",D414*DATA!$C$8,IF(G414="ground",0,"error"))</f>
        <v>0</v>
      </c>
      <c r="BF414" s="23">
        <f t="shared" si="320"/>
        <v>56562.48</v>
      </c>
      <c r="BG414" s="23">
        <v>1.48</v>
      </c>
      <c r="BH414" s="23">
        <v>2.0628901127720956</v>
      </c>
      <c r="BI414" s="23">
        <f t="shared" si="321"/>
        <v>0.56999999999999995</v>
      </c>
      <c r="BJ414" s="23">
        <v>2.33</v>
      </c>
      <c r="BK414" s="23">
        <f t="shared" si="322"/>
        <v>0.21630769230769231</v>
      </c>
      <c r="BL414" s="23">
        <f t="shared" si="323"/>
        <v>0.23928112965340181</v>
      </c>
      <c r="BM414" s="5">
        <v>1.1000000000000001</v>
      </c>
      <c r="BN414" s="5">
        <f t="shared" si="324"/>
        <v>0.56999999999999995</v>
      </c>
      <c r="BO414" s="50"/>
      <c r="BP414" s="48">
        <f t="shared" si="325"/>
        <v>1756.8500000000001</v>
      </c>
      <c r="BQ414" s="51">
        <f t="shared" si="326"/>
        <v>6</v>
      </c>
      <c r="BR414" s="47">
        <f t="shared" si="327"/>
        <v>562.19200000000001</v>
      </c>
      <c r="BS414" s="46">
        <f t="shared" si="328"/>
        <v>20.5</v>
      </c>
      <c r="BT414" s="46">
        <f t="shared" si="329"/>
        <v>1405.4800000000002</v>
      </c>
      <c r="BU414" s="46">
        <f t="shared" si="336"/>
        <v>46.698966212500004</v>
      </c>
      <c r="BV414" s="46">
        <f t="shared" si="337"/>
        <v>26.461439381730774</v>
      </c>
      <c r="BW414" s="46">
        <f t="shared" si="338"/>
        <v>41.760466101861361</v>
      </c>
      <c r="BX414" s="46">
        <f t="shared" si="339"/>
        <v>42.843891212499997</v>
      </c>
      <c r="BY414" s="46">
        <f t="shared" si="340"/>
        <v>46.698966212500004</v>
      </c>
      <c r="BZ414" s="46">
        <f t="shared" si="330"/>
        <v>53815.888663285012</v>
      </c>
      <c r="CA414" s="46">
        <f t="shared" si="331"/>
        <v>30494.162743506546</v>
      </c>
      <c r="CB414" s="46">
        <f t="shared" si="332"/>
        <v>48124.761135785033</v>
      </c>
      <c r="CC414" s="46">
        <f t="shared" si="333"/>
        <v>49373.300233285001</v>
      </c>
      <c r="CD414" s="46">
        <f t="shared" si="334"/>
        <v>53815.888663285012</v>
      </c>
    </row>
    <row r="415" spans="1:82" ht="15" customHeight="1" x14ac:dyDescent="0.35">
      <c r="A415" s="39">
        <v>412</v>
      </c>
      <c r="B415" s="40" t="s">
        <v>125</v>
      </c>
      <c r="C415" s="40" t="s">
        <v>537</v>
      </c>
      <c r="D415" s="41">
        <v>67.2</v>
      </c>
      <c r="E415" s="41">
        <f t="shared" si="301"/>
        <v>322.56000000000006</v>
      </c>
      <c r="F415" s="41">
        <v>32.799999999999997</v>
      </c>
      <c r="G415" s="42" t="s">
        <v>118</v>
      </c>
      <c r="H415" s="43">
        <v>6</v>
      </c>
      <c r="I415" s="44">
        <v>20.5</v>
      </c>
      <c r="J415" s="41">
        <f t="shared" si="302"/>
        <v>537.91999999999996</v>
      </c>
      <c r="K415" s="42" t="s">
        <v>120</v>
      </c>
      <c r="L415" s="44">
        <v>134.47999999999999</v>
      </c>
      <c r="M415" s="44">
        <v>53.9</v>
      </c>
      <c r="N415" s="41">
        <v>70.56</v>
      </c>
      <c r="O415" s="45" t="s">
        <v>69</v>
      </c>
      <c r="P415" s="45" t="s">
        <v>120</v>
      </c>
      <c r="Q415" s="45" t="s">
        <v>122</v>
      </c>
      <c r="R415" s="45" t="s">
        <v>864</v>
      </c>
      <c r="S415" s="46">
        <f t="shared" si="303"/>
        <v>46141.720490460008</v>
      </c>
      <c r="T415" s="46">
        <f t="shared" si="304"/>
        <v>143.04848862369792</v>
      </c>
      <c r="U415" s="47">
        <f t="shared" si="305"/>
        <v>25578.47828162308</v>
      </c>
      <c r="V415" s="47">
        <f t="shared" si="306"/>
        <v>20563.242208836928</v>
      </c>
      <c r="W415" s="47">
        <f t="shared" si="307"/>
        <v>41679.132744275666</v>
      </c>
      <c r="X415" s="47">
        <f t="shared" si="308"/>
        <v>4462.5877461843411</v>
      </c>
      <c r="Y415" s="48">
        <f t="shared" si="309"/>
        <v>41875.946232960006</v>
      </c>
      <c r="Z415" s="47">
        <f t="shared" si="310"/>
        <v>4265.7742575000011</v>
      </c>
      <c r="AA415" s="48">
        <f t="shared" si="311"/>
        <v>46141.720490460008</v>
      </c>
      <c r="AB415" s="47">
        <f t="shared" si="312"/>
        <v>0</v>
      </c>
      <c r="AC415" s="47">
        <f t="shared" si="313"/>
        <v>29291.60421252127</v>
      </c>
      <c r="AD415" s="47">
        <f t="shared" si="314"/>
        <v>16850.116277938738</v>
      </c>
      <c r="AE415" s="47">
        <f t="shared" si="335"/>
        <v>52.238703738649349</v>
      </c>
      <c r="AF415" s="49">
        <f t="shared" si="315"/>
        <v>0.63481820576190762</v>
      </c>
      <c r="AG415" s="47">
        <f>IF(ISBLANK($D415),"",S415*_xlfn.XLOOKUP(Q415,DATA!$B$24:$B$25,DATA!$C$24:$C$25,"error",0,1)/1000)</f>
        <v>6.1814463069194705</v>
      </c>
      <c r="AH415" s="47">
        <f>IF(ISBLANK($D415),"",V415*_xlfn.XLOOKUP(Q415,DATA!$B$24:$B$25,DATA!$C$24:$C$25,"error",0,1)/1000)</f>
        <v>2.7547862597881725</v>
      </c>
      <c r="AI415" s="47">
        <f>IF(ISBLANK($D415),"",X415*_xlfn.XLOOKUP(Q415,DATA!$B$24:$B$25,DATA!$C$24:$C$25,"error",0,1)/1000)</f>
        <v>0.5978374072258239</v>
      </c>
      <c r="AJ415" s="47">
        <f>IF(ISBLANK($D415),"",Z415*_xlfn.XLOOKUP(Q415,DATA!$B$24:$B$25,DATA!$C$24:$C$25,"error",0,1)/1000)</f>
        <v>0.57147098655819217</v>
      </c>
      <c r="AK415" s="47">
        <f>IF(ISBLANK($D415),"",AB415*_xlfn.XLOOKUP(Q415,DATA!$B$24:$B$25,DATA!$C$24:$C$25,"error",0,1)/1000)</f>
        <v>0</v>
      </c>
      <c r="AL415" s="47">
        <f t="shared" si="316"/>
        <v>3.9240946535721886</v>
      </c>
      <c r="AM415" s="47">
        <f t="shared" si="317"/>
        <v>2.2573516533472819</v>
      </c>
      <c r="AN415" s="47">
        <f t="shared" si="341"/>
        <v>0.62655915272542972</v>
      </c>
      <c r="AO415" s="47">
        <f t="shared" si="342"/>
        <v>0.27922859136387207</v>
      </c>
      <c r="AP415" s="47">
        <f t="shared" si="343"/>
        <v>6.0597549625186729E-2</v>
      </c>
      <c r="AQ415" s="47">
        <f t="shared" si="344"/>
        <v>5.792501614779956E-2</v>
      </c>
      <c r="AR415" s="47">
        <f t="shared" si="345"/>
        <v>0</v>
      </c>
      <c r="AS415" s="47">
        <f t="shared" si="346"/>
        <v>0.39775115713685838</v>
      </c>
      <c r="AT415" s="47">
        <f t="shared" si="318"/>
        <v>0.22880799558857134</v>
      </c>
      <c r="AU415" s="47">
        <f t="shared" si="347"/>
        <v>3.4076319749640302E-2</v>
      </c>
      <c r="AV415" s="47">
        <f t="shared" si="348"/>
        <v>1.5186248131829061E-2</v>
      </c>
      <c r="AW415" s="47">
        <f t="shared" si="349"/>
        <v>3.295684801810654E-3</v>
      </c>
      <c r="AX415" s="47">
        <f t="shared" si="350"/>
        <v>3.1503352287960023E-3</v>
      </c>
      <c r="AY415" s="47">
        <f t="shared" si="351"/>
        <v>0</v>
      </c>
      <c r="AZ415" s="47">
        <f t="shared" si="352"/>
        <v>2.1632268162435717E-2</v>
      </c>
      <c r="BA415" s="47">
        <f t="shared" si="319"/>
        <v>1.2444051587204585E-2</v>
      </c>
      <c r="BB415" s="23">
        <f>IF(V415&gt;0,J415*DATA!$C$4,0)</f>
        <v>34964.799999999996</v>
      </c>
      <c r="BC415" s="23">
        <f>IF(X415&gt;0,N415*_xlfn.XLOOKUP(Burgas!O415,DATA!$B$5:$B$6,DATA!$C$5:$C$6,"error",0,1),0)</f>
        <v>3386.88</v>
      </c>
      <c r="BD415" s="23">
        <f>IF(Z415&gt;0,(L415-M415)*DATA!$C$7,"0,00 ")</f>
        <v>12086.999999999998</v>
      </c>
      <c r="BE415" s="23">
        <f>IF(G415="basement",D415*DATA!$C$8,IF(G415="ground",0,"error"))</f>
        <v>0</v>
      </c>
      <c r="BF415" s="23">
        <f t="shared" si="320"/>
        <v>50438.679999999993</v>
      </c>
      <c r="BG415" s="23">
        <v>1.48</v>
      </c>
      <c r="BH415" s="23">
        <v>2.1485945865556215</v>
      </c>
      <c r="BI415" s="23">
        <f t="shared" si="321"/>
        <v>0.56999999999999995</v>
      </c>
      <c r="BJ415" s="23">
        <v>2.33</v>
      </c>
      <c r="BK415" s="23">
        <f t="shared" si="322"/>
        <v>0.21630769230769231</v>
      </c>
      <c r="BL415" s="23">
        <f t="shared" si="323"/>
        <v>0.23928112965340181</v>
      </c>
      <c r="BM415" s="5">
        <v>1.1000000000000001</v>
      </c>
      <c r="BN415" s="5">
        <f t="shared" si="324"/>
        <v>0.56999999999999995</v>
      </c>
      <c r="BO415" s="50"/>
      <c r="BP415" s="48">
        <f t="shared" si="325"/>
        <v>1377.6000000000001</v>
      </c>
      <c r="BQ415" s="51">
        <f t="shared" si="326"/>
        <v>6</v>
      </c>
      <c r="BR415" s="47">
        <f t="shared" si="327"/>
        <v>440.83200000000005</v>
      </c>
      <c r="BS415" s="46">
        <f t="shared" si="328"/>
        <v>20.5</v>
      </c>
      <c r="BT415" s="46">
        <f t="shared" si="329"/>
        <v>1102.0800000000002</v>
      </c>
      <c r="BU415" s="46">
        <f t="shared" si="336"/>
        <v>40.039674150000003</v>
      </c>
      <c r="BV415" s="46">
        <f t="shared" si="337"/>
        <v>22.195833288461539</v>
      </c>
      <c r="BW415" s="46">
        <f t="shared" si="338"/>
        <v>36.167244658344032</v>
      </c>
      <c r="BX415" s="46">
        <f t="shared" si="339"/>
        <v>36.338030400000001</v>
      </c>
      <c r="BY415" s="46">
        <f t="shared" si="340"/>
        <v>40.039674150000003</v>
      </c>
      <c r="BZ415" s="46">
        <f t="shared" si="330"/>
        <v>46141.720490460008</v>
      </c>
      <c r="CA415" s="46">
        <f t="shared" si="331"/>
        <v>25578.47828162308</v>
      </c>
      <c r="CB415" s="46">
        <f t="shared" si="332"/>
        <v>41679.132744275666</v>
      </c>
      <c r="CC415" s="46">
        <f t="shared" si="333"/>
        <v>41875.946232960006</v>
      </c>
      <c r="CD415" s="46">
        <f t="shared" si="334"/>
        <v>46141.720490460008</v>
      </c>
    </row>
    <row r="416" spans="1:82" ht="15" customHeight="1" x14ac:dyDescent="0.35">
      <c r="A416" s="39">
        <v>413</v>
      </c>
      <c r="B416" s="40" t="s">
        <v>125</v>
      </c>
      <c r="C416" s="40" t="s">
        <v>538</v>
      </c>
      <c r="D416" s="41">
        <v>187.9</v>
      </c>
      <c r="E416" s="41">
        <f t="shared" si="301"/>
        <v>901.92000000000007</v>
      </c>
      <c r="F416" s="41">
        <v>56.8</v>
      </c>
      <c r="G416" s="42" t="s">
        <v>118</v>
      </c>
      <c r="H416" s="43">
        <v>6</v>
      </c>
      <c r="I416" s="44">
        <v>20.5</v>
      </c>
      <c r="J416" s="41">
        <f t="shared" si="302"/>
        <v>931.51999999999987</v>
      </c>
      <c r="K416" s="42" t="s">
        <v>120</v>
      </c>
      <c r="L416" s="44">
        <v>232.88</v>
      </c>
      <c r="M416" s="44">
        <v>107.3</v>
      </c>
      <c r="N416" s="41">
        <v>197.29500000000002</v>
      </c>
      <c r="O416" s="45" t="s">
        <v>69</v>
      </c>
      <c r="P416" s="45" t="s">
        <v>120</v>
      </c>
      <c r="Q416" s="45" t="s">
        <v>122</v>
      </c>
      <c r="R416" s="45" t="s">
        <v>864</v>
      </c>
      <c r="S416" s="46">
        <f t="shared" si="303"/>
        <v>93340.849729295005</v>
      </c>
      <c r="T416" s="46">
        <f t="shared" si="304"/>
        <v>103.49127387051512</v>
      </c>
      <c r="U416" s="47">
        <f t="shared" si="305"/>
        <v>57731.332733504241</v>
      </c>
      <c r="V416" s="47">
        <f t="shared" si="306"/>
        <v>35609.516995790764</v>
      </c>
      <c r="W416" s="47">
        <f t="shared" si="307"/>
        <v>80862.870004473021</v>
      </c>
      <c r="X416" s="47">
        <f t="shared" si="308"/>
        <v>12477.979724821984</v>
      </c>
      <c r="Y416" s="48">
        <f t="shared" si="309"/>
        <v>86692.848596794996</v>
      </c>
      <c r="Z416" s="47">
        <f t="shared" si="310"/>
        <v>6648.0011325000087</v>
      </c>
      <c r="AA416" s="48">
        <f t="shared" si="311"/>
        <v>93340.849729295005</v>
      </c>
      <c r="AB416" s="47">
        <f t="shared" si="312"/>
        <v>0</v>
      </c>
      <c r="AC416" s="47">
        <f t="shared" si="313"/>
        <v>54735.497853112756</v>
      </c>
      <c r="AD416" s="47">
        <f t="shared" si="314"/>
        <v>38605.351876182249</v>
      </c>
      <c r="AE416" s="47">
        <f t="shared" si="335"/>
        <v>42.803521239336355</v>
      </c>
      <c r="AF416" s="49">
        <f t="shared" si="315"/>
        <v>0.58640453790441582</v>
      </c>
      <c r="AG416" s="47">
        <f>IF(ISBLANK($D416),"",S416*_xlfn.XLOOKUP(Q416,DATA!$B$24:$B$25,DATA!$C$24:$C$25,"error",0,1)/1000)</f>
        <v>12.504549997505386</v>
      </c>
      <c r="AH416" s="47">
        <f>IF(ISBLANK($D416),"",V416*_xlfn.XLOOKUP(Q416,DATA!$B$24:$B$25,DATA!$C$24:$C$25,"error",0,1)/1000)</f>
        <v>4.7704835230478091</v>
      </c>
      <c r="AI416" s="47">
        <f>IF(ISBLANK($D416),"",X416*_xlfn.XLOOKUP(Q416,DATA!$B$24:$B$25,DATA!$C$24:$C$25,"error",0,1)/1000)</f>
        <v>1.6716316788353012</v>
      </c>
      <c r="AJ416" s="47">
        <f>IF(ISBLANK($D416),"",Z416*_xlfn.XLOOKUP(Q416,DATA!$B$24:$B$25,DATA!$C$24:$C$25,"error",0,1)/1000)</f>
        <v>0.89060966110669948</v>
      </c>
      <c r="AK416" s="47">
        <f>IF(ISBLANK($D416),"",AB416*_xlfn.XLOOKUP(Q416,DATA!$B$24:$B$25,DATA!$C$24:$C$25,"error",0,1)/1000)</f>
        <v>0</v>
      </c>
      <c r="AL416" s="47">
        <f t="shared" si="316"/>
        <v>7.3327248629898101</v>
      </c>
      <c r="AM416" s="47">
        <f t="shared" si="317"/>
        <v>5.1718251345155757</v>
      </c>
      <c r="AN416" s="47">
        <f t="shared" si="341"/>
        <v>1.2674768755783707</v>
      </c>
      <c r="AO416" s="47">
        <f t="shared" si="342"/>
        <v>0.48354219480085142</v>
      </c>
      <c r="AP416" s="47">
        <f t="shared" si="343"/>
        <v>0.16943868414542532</v>
      </c>
      <c r="AQ416" s="47">
        <f t="shared" si="344"/>
        <v>9.0273312581790471E-2</v>
      </c>
      <c r="AR416" s="47">
        <f t="shared" si="345"/>
        <v>0</v>
      </c>
      <c r="AS416" s="47">
        <f t="shared" si="346"/>
        <v>0.74325419152806715</v>
      </c>
      <c r="AT416" s="47">
        <f t="shared" si="318"/>
        <v>0.52422268405030359</v>
      </c>
      <c r="AU416" s="47">
        <f t="shared" si="347"/>
        <v>6.8933550965794801E-2</v>
      </c>
      <c r="AV416" s="47">
        <f t="shared" si="348"/>
        <v>2.6298137008777141E-2</v>
      </c>
      <c r="AW416" s="47">
        <f t="shared" si="349"/>
        <v>9.2151662836342501E-3</v>
      </c>
      <c r="AX416" s="47">
        <f t="shared" si="350"/>
        <v>4.9096438077960089E-3</v>
      </c>
      <c r="AY416" s="47">
        <f t="shared" si="351"/>
        <v>0</v>
      </c>
      <c r="AZ416" s="47">
        <f t="shared" si="352"/>
        <v>4.0422947100207399E-2</v>
      </c>
      <c r="BA416" s="47">
        <f t="shared" si="319"/>
        <v>2.8510603865587403E-2</v>
      </c>
      <c r="BB416" s="23">
        <f>IF(V416&gt;0,J416*DATA!$C$4,0)</f>
        <v>60548.799999999988</v>
      </c>
      <c r="BC416" s="23">
        <f>IF(X416&gt;0,N416*_xlfn.XLOOKUP(Burgas!O416,DATA!$B$5:$B$6,DATA!$C$5:$C$6,"error",0,1),0)</f>
        <v>9470.16</v>
      </c>
      <c r="BD416" s="23">
        <f>IF(Z416&gt;0,(L416-M416)*DATA!$C$7,"0,00 ")</f>
        <v>18837</v>
      </c>
      <c r="BE416" s="23">
        <f>IF(G416="basement",D416*DATA!$C$8,IF(G416="ground",0,"error"))</f>
        <v>0</v>
      </c>
      <c r="BF416" s="23">
        <f t="shared" si="320"/>
        <v>88855.959999999992</v>
      </c>
      <c r="BG416" s="23">
        <v>1.48</v>
      </c>
      <c r="BH416" s="23">
        <v>2.0436834421161114</v>
      </c>
      <c r="BI416" s="23">
        <f t="shared" si="321"/>
        <v>0.56999999999999995</v>
      </c>
      <c r="BJ416" s="23">
        <v>2.33</v>
      </c>
      <c r="BK416" s="23">
        <f t="shared" si="322"/>
        <v>0.21630769230769231</v>
      </c>
      <c r="BL416" s="23">
        <f t="shared" si="323"/>
        <v>0.23928112965340181</v>
      </c>
      <c r="BM416" s="5">
        <v>1.1000000000000001</v>
      </c>
      <c r="BN416" s="5">
        <f t="shared" si="324"/>
        <v>0.56999999999999995</v>
      </c>
      <c r="BO416" s="50"/>
      <c r="BP416" s="48">
        <f t="shared" si="325"/>
        <v>3851.9500000000003</v>
      </c>
      <c r="BQ416" s="51">
        <f t="shared" si="326"/>
        <v>6</v>
      </c>
      <c r="BR416" s="47">
        <f t="shared" si="327"/>
        <v>1232.624</v>
      </c>
      <c r="BS416" s="46">
        <f t="shared" si="328"/>
        <v>20.5</v>
      </c>
      <c r="BT416" s="46">
        <f t="shared" si="329"/>
        <v>3081.5600000000004</v>
      </c>
      <c r="BU416" s="46">
        <f t="shared" si="336"/>
        <v>80.996919237499995</v>
      </c>
      <c r="BV416" s="46">
        <f t="shared" si="337"/>
        <v>50.096609452884621</v>
      </c>
      <c r="BW416" s="46">
        <f t="shared" si="338"/>
        <v>70.169099274967905</v>
      </c>
      <c r="BX416" s="46">
        <f t="shared" si="339"/>
        <v>75.22808798749999</v>
      </c>
      <c r="BY416" s="46">
        <f t="shared" si="340"/>
        <v>80.996919237499995</v>
      </c>
      <c r="BZ416" s="46">
        <f t="shared" si="330"/>
        <v>93340.849729295005</v>
      </c>
      <c r="CA416" s="46">
        <f t="shared" si="331"/>
        <v>57731.332733504241</v>
      </c>
      <c r="CB416" s="46">
        <f t="shared" si="332"/>
        <v>80862.870004473021</v>
      </c>
      <c r="CC416" s="46">
        <f t="shared" si="333"/>
        <v>86692.848596794996</v>
      </c>
      <c r="CD416" s="46">
        <f t="shared" si="334"/>
        <v>93340.849729295005</v>
      </c>
    </row>
    <row r="417" spans="1:82" ht="15" customHeight="1" x14ac:dyDescent="0.35">
      <c r="A417" s="39">
        <v>414</v>
      </c>
      <c r="B417" s="40" t="s">
        <v>125</v>
      </c>
      <c r="C417" s="40" t="s">
        <v>539</v>
      </c>
      <c r="D417" s="41">
        <v>154.5</v>
      </c>
      <c r="E417" s="41">
        <f t="shared" si="301"/>
        <v>494.40000000000003</v>
      </c>
      <c r="F417" s="41">
        <v>50.8</v>
      </c>
      <c r="G417" s="42" t="s">
        <v>119</v>
      </c>
      <c r="H417" s="43">
        <v>4</v>
      </c>
      <c r="I417" s="44">
        <v>14.5</v>
      </c>
      <c r="J417" s="41">
        <f t="shared" si="302"/>
        <v>589.28</v>
      </c>
      <c r="K417" s="42" t="s">
        <v>120</v>
      </c>
      <c r="L417" s="44">
        <v>147.32</v>
      </c>
      <c r="M417" s="44">
        <v>66.290000000000006</v>
      </c>
      <c r="N417" s="41">
        <v>162.22499999999999</v>
      </c>
      <c r="O417" s="45" t="s">
        <v>69</v>
      </c>
      <c r="P417" s="45" t="s">
        <v>120</v>
      </c>
      <c r="Q417" s="45" t="s">
        <v>122</v>
      </c>
      <c r="R417" s="45" t="s">
        <v>864</v>
      </c>
      <c r="S417" s="46">
        <f t="shared" si="303"/>
        <v>61998.585790575002</v>
      </c>
      <c r="T417" s="46">
        <f t="shared" si="304"/>
        <v>125.40167028837985</v>
      </c>
      <c r="U417" s="47">
        <f t="shared" si="305"/>
        <v>39471.988213196542</v>
      </c>
      <c r="V417" s="47">
        <f t="shared" si="306"/>
        <v>22526.597577378459</v>
      </c>
      <c r="W417" s="47">
        <f t="shared" si="307"/>
        <v>51738.61842769583</v>
      </c>
      <c r="X417" s="47">
        <f t="shared" si="308"/>
        <v>10259.967362879172</v>
      </c>
      <c r="Y417" s="48">
        <f t="shared" si="309"/>
        <v>57708.989264325006</v>
      </c>
      <c r="Z417" s="47">
        <f t="shared" si="310"/>
        <v>4289.5965262499958</v>
      </c>
      <c r="AA417" s="48">
        <f t="shared" si="311"/>
        <v>60572.380874161958</v>
      </c>
      <c r="AB417" s="47">
        <f t="shared" si="312"/>
        <v>1426.204916413044</v>
      </c>
      <c r="AC417" s="47">
        <f t="shared" si="313"/>
        <v>38502.366382920671</v>
      </c>
      <c r="AD417" s="47">
        <f t="shared" si="314"/>
        <v>23496.219407654331</v>
      </c>
      <c r="AE417" s="47">
        <f t="shared" si="335"/>
        <v>47.524715630368789</v>
      </c>
      <c r="AF417" s="49">
        <f t="shared" si="315"/>
        <v>0.62102007476392762</v>
      </c>
      <c r="AG417" s="47">
        <f>IF(ISBLANK($D417),"",S417*_xlfn.XLOOKUP(Q417,DATA!$B$24:$B$25,DATA!$C$24:$C$25,"error",0,1)/1000)</f>
        <v>8.3057355706668226</v>
      </c>
      <c r="AH417" s="47">
        <f>IF(ISBLANK($D417),"",V417*_xlfn.XLOOKUP(Q417,DATA!$B$24:$B$25,DATA!$C$24:$C$25,"error",0,1)/1000)</f>
        <v>3.0178101709696121</v>
      </c>
      <c r="AI417" s="47">
        <f>IF(ISBLANK($D417),"",X417*_xlfn.XLOOKUP(Q417,DATA!$B$24:$B$25,DATA!$C$24:$C$25,"error",0,1)/1000)</f>
        <v>1.3744922532200854</v>
      </c>
      <c r="AJ417" s="47">
        <f>IF(ISBLANK($D417),"",Z417*_xlfn.XLOOKUP(Q417,DATA!$B$24:$B$25,DATA!$C$24:$C$25,"error",0,1)/1000)</f>
        <v>0.57466237330367653</v>
      </c>
      <c r="AK417" s="47">
        <f>IF(ISBLANK($D417),"",AB417*_xlfn.XLOOKUP(Q417,DATA!$B$24:$B$25,DATA!$C$24:$C$25,"error",0,1)/1000)</f>
        <v>0.19106372757154882</v>
      </c>
      <c r="AL417" s="47">
        <f t="shared" si="316"/>
        <v>5.1580285250649229</v>
      </c>
      <c r="AM417" s="47">
        <f t="shared" si="317"/>
        <v>3.1477070456018996</v>
      </c>
      <c r="AN417" s="47">
        <f t="shared" si="341"/>
        <v>0.84187977756809185</v>
      </c>
      <c r="AO417" s="47">
        <f t="shared" si="342"/>
        <v>0.30588902498308757</v>
      </c>
      <c r="AP417" s="47">
        <f t="shared" si="343"/>
        <v>0.13932025918290691</v>
      </c>
      <c r="AQ417" s="47">
        <f t="shared" si="344"/>
        <v>5.8248499112139397E-2</v>
      </c>
      <c r="AR417" s="47">
        <f t="shared" si="345"/>
        <v>1.9366459129441328E-2</v>
      </c>
      <c r="AS417" s="47">
        <f t="shared" si="346"/>
        <v>0.52282424240757519</v>
      </c>
      <c r="AT417" s="47">
        <f t="shared" si="318"/>
        <v>0.31905553516051666</v>
      </c>
      <c r="AU417" s="47">
        <f t="shared" si="347"/>
        <v>4.5786841300422383E-2</v>
      </c>
      <c r="AV417" s="47">
        <f t="shared" si="348"/>
        <v>1.6636214119430819E-2</v>
      </c>
      <c r="AW417" s="47">
        <f t="shared" si="349"/>
        <v>7.5771324684485979E-3</v>
      </c>
      <c r="AX417" s="47">
        <f t="shared" si="350"/>
        <v>3.1679283145859979E-3</v>
      </c>
      <c r="AY417" s="47">
        <f t="shared" si="351"/>
        <v>1.053272705126982E-3</v>
      </c>
      <c r="AZ417" s="47">
        <f t="shared" si="352"/>
        <v>2.8434547607592398E-2</v>
      </c>
      <c r="BA417" s="47">
        <f t="shared" si="319"/>
        <v>1.7352293692829986E-2</v>
      </c>
      <c r="BB417" s="23">
        <f>IF(V417&gt;0,J417*DATA!$C$4,0)</f>
        <v>38303.199999999997</v>
      </c>
      <c r="BC417" s="23">
        <f>IF(X417&gt;0,N417*_xlfn.XLOOKUP(Burgas!O417,DATA!$B$5:$B$6,DATA!$C$5:$C$6,"error",0,1),0)</f>
        <v>7786.7999999999993</v>
      </c>
      <c r="BD417" s="23">
        <f>IF(Z417&gt;0,(L417-M417)*DATA!$C$7,"0,00 ")</f>
        <v>12154.499999999998</v>
      </c>
      <c r="BE417" s="23">
        <f>IF(G417="basement",D417*DATA!$C$8,IF(G417="ground",0,"error"))</f>
        <v>6180</v>
      </c>
      <c r="BF417" s="23">
        <f t="shared" si="320"/>
        <v>64424.5</v>
      </c>
      <c r="BG417" s="23">
        <v>1.48</v>
      </c>
      <c r="BH417" s="23">
        <v>2.0625475156122723</v>
      </c>
      <c r="BI417" s="23">
        <f t="shared" si="321"/>
        <v>0.85</v>
      </c>
      <c r="BJ417" s="23">
        <v>2.33</v>
      </c>
      <c r="BK417" s="23">
        <f t="shared" si="322"/>
        <v>0.21630769230769231</v>
      </c>
      <c r="BL417" s="23">
        <f t="shared" si="323"/>
        <v>0.23928112965340181</v>
      </c>
      <c r="BM417" s="5">
        <v>1.1000000000000001</v>
      </c>
      <c r="BN417" s="5">
        <f t="shared" si="324"/>
        <v>0.40124223602484466</v>
      </c>
      <c r="BO417" s="50"/>
      <c r="BP417" s="48">
        <f t="shared" si="325"/>
        <v>2240.25</v>
      </c>
      <c r="BQ417" s="51">
        <f t="shared" si="326"/>
        <v>4</v>
      </c>
      <c r="BR417" s="47">
        <f t="shared" si="327"/>
        <v>716.88</v>
      </c>
      <c r="BS417" s="46">
        <f t="shared" si="328"/>
        <v>14.5</v>
      </c>
      <c r="BT417" s="46">
        <f t="shared" si="329"/>
        <v>1792.2</v>
      </c>
      <c r="BU417" s="46">
        <f t="shared" si="336"/>
        <v>53.799536437499995</v>
      </c>
      <c r="BV417" s="46">
        <f t="shared" si="337"/>
        <v>34.25198560673077</v>
      </c>
      <c r="BW417" s="46">
        <f t="shared" si="338"/>
        <v>44.896406133023106</v>
      </c>
      <c r="BX417" s="46">
        <f t="shared" si="339"/>
        <v>50.077220812500002</v>
      </c>
      <c r="BY417" s="46">
        <f t="shared" si="340"/>
        <v>52.561941057065212</v>
      </c>
      <c r="BZ417" s="46">
        <f t="shared" si="330"/>
        <v>61998.585790575002</v>
      </c>
      <c r="CA417" s="46">
        <f t="shared" si="331"/>
        <v>39471.988213196542</v>
      </c>
      <c r="CB417" s="46">
        <f t="shared" si="332"/>
        <v>51738.61842769583</v>
      </c>
      <c r="CC417" s="46">
        <f t="shared" si="333"/>
        <v>57708.989264325006</v>
      </c>
      <c r="CD417" s="46">
        <f t="shared" si="334"/>
        <v>60572.380874161958</v>
      </c>
    </row>
    <row r="418" spans="1:82" ht="15" customHeight="1" x14ac:dyDescent="0.35">
      <c r="A418" s="39">
        <v>415</v>
      </c>
      <c r="B418" s="40" t="s">
        <v>125</v>
      </c>
      <c r="C418" s="40" t="s">
        <v>540</v>
      </c>
      <c r="D418" s="41">
        <v>108.6</v>
      </c>
      <c r="E418" s="41">
        <f t="shared" si="301"/>
        <v>434.4</v>
      </c>
      <c r="F418" s="41">
        <v>42</v>
      </c>
      <c r="G418" s="42" t="s">
        <v>118</v>
      </c>
      <c r="H418" s="43">
        <v>5</v>
      </c>
      <c r="I418" s="44">
        <v>17.5</v>
      </c>
      <c r="J418" s="41">
        <f t="shared" si="302"/>
        <v>588</v>
      </c>
      <c r="K418" s="42" t="s">
        <v>120</v>
      </c>
      <c r="L418" s="44">
        <v>147</v>
      </c>
      <c r="M418" s="44">
        <v>86.73</v>
      </c>
      <c r="N418" s="41">
        <v>114.03</v>
      </c>
      <c r="O418" s="45" t="s">
        <v>69</v>
      </c>
      <c r="P418" s="45" t="s">
        <v>120</v>
      </c>
      <c r="Q418" s="45" t="s">
        <v>122</v>
      </c>
      <c r="R418" s="45" t="s">
        <v>864</v>
      </c>
      <c r="S418" s="46">
        <f t="shared" si="303"/>
        <v>54142.942649880002</v>
      </c>
      <c r="T418" s="46">
        <f t="shared" si="304"/>
        <v>124.638449930663</v>
      </c>
      <c r="U418" s="47">
        <f t="shared" si="305"/>
        <v>31665.276047418469</v>
      </c>
      <c r="V418" s="47">
        <f t="shared" si="306"/>
        <v>22477.666602461533</v>
      </c>
      <c r="W418" s="47">
        <f t="shared" si="307"/>
        <v>46931.082095778525</v>
      </c>
      <c r="X418" s="47">
        <f t="shared" si="308"/>
        <v>7211.8605541014767</v>
      </c>
      <c r="Y418" s="48">
        <f t="shared" si="309"/>
        <v>50952.346788630006</v>
      </c>
      <c r="Z418" s="47">
        <f t="shared" si="310"/>
        <v>3190.5958612499962</v>
      </c>
      <c r="AA418" s="48">
        <f t="shared" si="311"/>
        <v>54142.942649880002</v>
      </c>
      <c r="AB418" s="47">
        <f t="shared" si="312"/>
        <v>0</v>
      </c>
      <c r="AC418" s="47">
        <f t="shared" si="313"/>
        <v>32880.123017813006</v>
      </c>
      <c r="AD418" s="47">
        <f t="shared" si="314"/>
        <v>21262.819632066996</v>
      </c>
      <c r="AE418" s="47">
        <f t="shared" si="335"/>
        <v>48.947559005679089</v>
      </c>
      <c r="AF418" s="49">
        <f t="shared" si="315"/>
        <v>0.60728363492237847</v>
      </c>
      <c r="AG418" s="47">
        <f>IF(ISBLANK($D418),"",S418*_xlfn.XLOOKUP(Q418,DATA!$B$24:$B$25,DATA!$C$24:$C$25,"error",0,1)/1000)</f>
        <v>7.2533422969793735</v>
      </c>
      <c r="AH418" s="47">
        <f>IF(ISBLANK($D418),"",V418*_xlfn.XLOOKUP(Q418,DATA!$B$24:$B$25,DATA!$C$24:$C$25,"error",0,1)/1000)</f>
        <v>3.0112550579183606</v>
      </c>
      <c r="AI418" s="47">
        <f>IF(ISBLANK($D418),"",X418*_xlfn.XLOOKUP(Q418,DATA!$B$24:$B$25,DATA!$C$24:$C$25,"error",0,1)/1000)</f>
        <v>0.96614795274887555</v>
      </c>
      <c r="AJ418" s="47">
        <f>IF(ISBLANK($D418),"",Z418*_xlfn.XLOOKUP(Q418,DATA!$B$24:$B$25,DATA!$C$24:$C$25,"error",0,1)/1000)</f>
        <v>0.4274330647786323</v>
      </c>
      <c r="AK418" s="47">
        <f>IF(ISBLANK($D418),"",AB418*_xlfn.XLOOKUP(Q418,DATA!$B$24:$B$25,DATA!$C$24:$C$25,"error",0,1)/1000)</f>
        <v>0</v>
      </c>
      <c r="AL418" s="47">
        <f t="shared" si="316"/>
        <v>4.4048360754458686</v>
      </c>
      <c r="AM418" s="47">
        <f t="shared" si="317"/>
        <v>2.8485062215335049</v>
      </c>
      <c r="AN418" s="47">
        <f t="shared" si="341"/>
        <v>0.73520787504627672</v>
      </c>
      <c r="AO418" s="47">
        <f t="shared" si="342"/>
        <v>0.30522459050036566</v>
      </c>
      <c r="AP418" s="47">
        <f t="shared" si="343"/>
        <v>9.7929968590703506E-2</v>
      </c>
      <c r="AQ418" s="47">
        <f t="shared" si="344"/>
        <v>4.3325151690591639E-2</v>
      </c>
      <c r="AR418" s="47">
        <f t="shared" si="345"/>
        <v>0</v>
      </c>
      <c r="AS418" s="47">
        <f t="shared" si="346"/>
        <v>0.44647971078166082</v>
      </c>
      <c r="AT418" s="47">
        <f t="shared" si="318"/>
        <v>0.28872816426461589</v>
      </c>
      <c r="AU418" s="47">
        <f t="shared" si="347"/>
        <v>3.9985336617545685E-2</v>
      </c>
      <c r="AV418" s="47">
        <f t="shared" si="348"/>
        <v>1.660007789544074E-2</v>
      </c>
      <c r="AW418" s="47">
        <f t="shared" si="349"/>
        <v>5.3260620457832872E-3</v>
      </c>
      <c r="AX418" s="47">
        <f t="shared" si="350"/>
        <v>2.3563006234739981E-3</v>
      </c>
      <c r="AY418" s="47">
        <f t="shared" si="351"/>
        <v>0</v>
      </c>
      <c r="AZ418" s="47">
        <f t="shared" si="352"/>
        <v>2.4282440564698027E-2</v>
      </c>
      <c r="BA418" s="47">
        <f t="shared" si="319"/>
        <v>1.5702896052847658E-2</v>
      </c>
      <c r="BB418" s="23">
        <f>IF(V418&gt;0,J418*DATA!$C$4,0)</f>
        <v>38220</v>
      </c>
      <c r="BC418" s="23">
        <f>IF(X418&gt;0,N418*_xlfn.XLOOKUP(Burgas!O418,DATA!$B$5:$B$6,DATA!$C$5:$C$6,"error",0,1),0)</f>
        <v>5473.4400000000005</v>
      </c>
      <c r="BD418" s="23">
        <f>IF(Z418&gt;0,(L418-M418)*DATA!$C$7,"0,00 ")</f>
        <v>9040.5</v>
      </c>
      <c r="BE418" s="23">
        <f>IF(G418="basement",D418*DATA!$C$8,IF(G418="ground",0,"error"))</f>
        <v>0</v>
      </c>
      <c r="BF418" s="23">
        <f t="shared" si="320"/>
        <v>52733.94</v>
      </c>
      <c r="BG418" s="23">
        <v>1.48</v>
      </c>
      <c r="BH418" s="23">
        <v>1.8175000000000001</v>
      </c>
      <c r="BI418" s="23">
        <f t="shared" si="321"/>
        <v>0.56999999999999995</v>
      </c>
      <c r="BJ418" s="23">
        <v>2.33</v>
      </c>
      <c r="BK418" s="23">
        <f t="shared" si="322"/>
        <v>0.21630769230769231</v>
      </c>
      <c r="BL418" s="23">
        <f t="shared" si="323"/>
        <v>0.23928112965340181</v>
      </c>
      <c r="BM418" s="5">
        <v>1.1000000000000001</v>
      </c>
      <c r="BN418" s="5">
        <f t="shared" si="324"/>
        <v>0.56999999999999995</v>
      </c>
      <c r="BO418" s="50"/>
      <c r="BP418" s="48">
        <f t="shared" si="325"/>
        <v>1900.5</v>
      </c>
      <c r="BQ418" s="51">
        <f t="shared" si="326"/>
        <v>5</v>
      </c>
      <c r="BR418" s="47">
        <f t="shared" si="327"/>
        <v>608.16</v>
      </c>
      <c r="BS418" s="46">
        <f t="shared" si="328"/>
        <v>17.5</v>
      </c>
      <c r="BT418" s="46">
        <f t="shared" si="329"/>
        <v>1520.4</v>
      </c>
      <c r="BU418" s="46">
        <f t="shared" si="336"/>
        <v>46.982768700000001</v>
      </c>
      <c r="BV418" s="46">
        <f t="shared" si="337"/>
        <v>27.477677930769236</v>
      </c>
      <c r="BW418" s="46">
        <f t="shared" si="338"/>
        <v>40.724646039377404</v>
      </c>
      <c r="BX418" s="46">
        <f t="shared" si="339"/>
        <v>44.214115575000001</v>
      </c>
      <c r="BY418" s="46">
        <f t="shared" si="340"/>
        <v>46.982768700000001</v>
      </c>
      <c r="BZ418" s="46">
        <f t="shared" si="330"/>
        <v>54142.942649880002</v>
      </c>
      <c r="CA418" s="46">
        <f t="shared" si="331"/>
        <v>31665.276047418469</v>
      </c>
      <c r="CB418" s="46">
        <f t="shared" si="332"/>
        <v>46931.082095778525</v>
      </c>
      <c r="CC418" s="46">
        <f t="shared" si="333"/>
        <v>50952.346788630006</v>
      </c>
      <c r="CD418" s="46">
        <f t="shared" si="334"/>
        <v>54142.942649880002</v>
      </c>
    </row>
    <row r="419" spans="1:82" ht="15" customHeight="1" x14ac:dyDescent="0.35">
      <c r="A419" s="39">
        <v>416</v>
      </c>
      <c r="B419" s="40" t="s">
        <v>125</v>
      </c>
      <c r="C419" s="40" t="s">
        <v>541</v>
      </c>
      <c r="D419" s="41">
        <v>227.1</v>
      </c>
      <c r="E419" s="41">
        <f t="shared" si="301"/>
        <v>1271.76</v>
      </c>
      <c r="F419" s="41">
        <v>60.8</v>
      </c>
      <c r="G419" s="42" t="s">
        <v>118</v>
      </c>
      <c r="H419" s="43">
        <v>7</v>
      </c>
      <c r="I419" s="44">
        <v>22.25</v>
      </c>
      <c r="J419" s="41">
        <f t="shared" si="302"/>
        <v>1082.24</v>
      </c>
      <c r="K419" s="42" t="s">
        <v>120</v>
      </c>
      <c r="L419" s="44">
        <v>270.56</v>
      </c>
      <c r="M419" s="44">
        <v>243.5</v>
      </c>
      <c r="N419" s="41">
        <v>238.45500000000001</v>
      </c>
      <c r="O419" s="45" t="s">
        <v>69</v>
      </c>
      <c r="P419" s="45" t="s">
        <v>120</v>
      </c>
      <c r="Q419" s="45" t="s">
        <v>122</v>
      </c>
      <c r="R419" s="45" t="s">
        <v>864</v>
      </c>
      <c r="S419" s="46">
        <f t="shared" si="303"/>
        <v>106075.89236905501</v>
      </c>
      <c r="T419" s="46">
        <f t="shared" si="304"/>
        <v>83.408734642585884</v>
      </c>
      <c r="U419" s="47">
        <f t="shared" si="305"/>
        <v>64704.753076796558</v>
      </c>
      <c r="V419" s="47">
        <f t="shared" si="306"/>
        <v>41371.139292258456</v>
      </c>
      <c r="W419" s="47">
        <f t="shared" si="307"/>
        <v>90994.73645895884</v>
      </c>
      <c r="X419" s="47">
        <f t="shared" si="308"/>
        <v>15081.155910096175</v>
      </c>
      <c r="Y419" s="48">
        <f t="shared" si="309"/>
        <v>104643.37994155503</v>
      </c>
      <c r="Z419" s="47">
        <f t="shared" si="310"/>
        <v>1432.5124274999835</v>
      </c>
      <c r="AA419" s="48">
        <f t="shared" si="311"/>
        <v>106075.89236905501</v>
      </c>
      <c r="AB419" s="47">
        <f t="shared" si="312"/>
        <v>0</v>
      </c>
      <c r="AC419" s="47">
        <f t="shared" si="313"/>
        <v>57884.807629854615</v>
      </c>
      <c r="AD419" s="47">
        <f t="shared" si="314"/>
        <v>48191.0847392004</v>
      </c>
      <c r="AE419" s="47">
        <f t="shared" si="335"/>
        <v>37.893222572812796</v>
      </c>
      <c r="AF419" s="49">
        <f t="shared" si="315"/>
        <v>0.54569239378598955</v>
      </c>
      <c r="AG419" s="47">
        <f>IF(ISBLANK($D419),"",S419*_xlfn.XLOOKUP(Q419,DATA!$B$24:$B$25,DATA!$C$24:$C$25,"error",0,1)/1000)</f>
        <v>14.210619503740689</v>
      </c>
      <c r="AH419" s="47">
        <f>IF(ISBLANK($D419),"",V419*_xlfn.XLOOKUP(Q419,DATA!$B$24:$B$25,DATA!$C$24:$C$25,"error",0,1)/1000)</f>
        <v>5.5423480848325974</v>
      </c>
      <c r="AI419" s="47">
        <f>IF(ISBLANK($D419),"",X419*_xlfn.XLOOKUP(Q419,DATA!$B$24:$B$25,DATA!$C$24:$C$25,"error",0,1)/1000)</f>
        <v>2.0203701663836977</v>
      </c>
      <c r="AJ419" s="47">
        <f>IF(ISBLANK($D419),"",Z419*_xlfn.XLOOKUP(Q419,DATA!$B$24:$B$25,DATA!$C$24:$C$25,"error",0,1)/1000)</f>
        <v>0.19190872296183292</v>
      </c>
      <c r="AK419" s="47">
        <f>IF(ISBLANK($D419),"",AB419*_xlfn.XLOOKUP(Q419,DATA!$B$24:$B$25,DATA!$C$24:$C$25,"error",0,1)/1000)</f>
        <v>0</v>
      </c>
      <c r="AL419" s="47">
        <f t="shared" si="316"/>
        <v>7.7546269741781284</v>
      </c>
      <c r="AM419" s="47">
        <f t="shared" si="317"/>
        <v>6.4559925295625611</v>
      </c>
      <c r="AN419" s="47">
        <f t="shared" si="341"/>
        <v>1.4404062211137196</v>
      </c>
      <c r="AO419" s="47">
        <f t="shared" si="342"/>
        <v>0.56177935514135335</v>
      </c>
      <c r="AP419" s="47">
        <f t="shared" si="343"/>
        <v>0.20478725476011747</v>
      </c>
      <c r="AQ419" s="47">
        <f t="shared" si="344"/>
        <v>1.9452108922306248E-2</v>
      </c>
      <c r="AR419" s="47">
        <f t="shared" si="345"/>
        <v>0</v>
      </c>
      <c r="AS419" s="47">
        <f t="shared" si="346"/>
        <v>0.78601871882377705</v>
      </c>
      <c r="AT419" s="47">
        <f t="shared" si="318"/>
        <v>0.65438750228994258</v>
      </c>
      <c r="AU419" s="47">
        <f t="shared" si="347"/>
        <v>7.8338561884438149E-2</v>
      </c>
      <c r="AV419" s="47">
        <f t="shared" si="348"/>
        <v>3.0553177383608486E-2</v>
      </c>
      <c r="AW419" s="47">
        <f t="shared" si="349"/>
        <v>1.1137649084690459E-2</v>
      </c>
      <c r="AX419" s="47">
        <f t="shared" si="350"/>
        <v>1.0579308921719881E-3</v>
      </c>
      <c r="AY419" s="47">
        <f t="shared" si="351"/>
        <v>0</v>
      </c>
      <c r="AZ419" s="47">
        <f t="shared" si="352"/>
        <v>4.2748757360470929E-2</v>
      </c>
      <c r="BA419" s="47">
        <f t="shared" si="319"/>
        <v>3.5589804523967219E-2</v>
      </c>
      <c r="BB419" s="23">
        <f>IF(V419&gt;0,J419*DATA!$C$4,0)</f>
        <v>70345.600000000006</v>
      </c>
      <c r="BC419" s="23">
        <f>IF(X419&gt;0,N419*_xlfn.XLOOKUP(Burgas!O419,DATA!$B$5:$B$6,DATA!$C$5:$C$6,"error",0,1),0)</f>
        <v>11445.84</v>
      </c>
      <c r="BD419" s="23">
        <f>IF(Z419&gt;0,(L419-M419)*DATA!$C$7,"0,00 ")</f>
        <v>4059.0000000000005</v>
      </c>
      <c r="BE419" s="23">
        <f>IF(G419="basement",D419*DATA!$C$8,IF(G419="ground",0,"error"))</f>
        <v>0</v>
      </c>
      <c r="BF419" s="23">
        <f t="shared" si="320"/>
        <v>85850.44</v>
      </c>
      <c r="BG419" s="23">
        <v>1.48</v>
      </c>
      <c r="BH419" s="23">
        <v>1.2750258722649319</v>
      </c>
      <c r="BI419" s="23">
        <f t="shared" si="321"/>
        <v>0.56999999999999995</v>
      </c>
      <c r="BJ419" s="23">
        <v>2.33</v>
      </c>
      <c r="BK419" s="23">
        <f t="shared" si="322"/>
        <v>0.21630769230769231</v>
      </c>
      <c r="BL419" s="23">
        <f t="shared" si="323"/>
        <v>0.23928112965340181</v>
      </c>
      <c r="BM419" s="5">
        <v>1.1000000000000001</v>
      </c>
      <c r="BN419" s="5">
        <f t="shared" si="324"/>
        <v>0.56999999999999995</v>
      </c>
      <c r="BO419" s="50"/>
      <c r="BP419" s="48">
        <f t="shared" si="325"/>
        <v>5052.9749999999995</v>
      </c>
      <c r="BQ419" s="51">
        <f t="shared" si="326"/>
        <v>7</v>
      </c>
      <c r="BR419" s="47">
        <f t="shared" si="327"/>
        <v>1616.9519999999998</v>
      </c>
      <c r="BS419" s="46">
        <f t="shared" si="328"/>
        <v>22.25</v>
      </c>
      <c r="BT419" s="46">
        <f t="shared" si="329"/>
        <v>4042.3799999999997</v>
      </c>
      <c r="BU419" s="46">
        <f t="shared" si="336"/>
        <v>92.047806637500003</v>
      </c>
      <c r="BV419" s="46">
        <f t="shared" si="337"/>
        <v>56.147824606730779</v>
      </c>
      <c r="BW419" s="46">
        <f t="shared" si="338"/>
        <v>78.961069471501943</v>
      </c>
      <c r="BX419" s="46">
        <f t="shared" si="339"/>
        <v>90.804737887500025</v>
      </c>
      <c r="BY419" s="46">
        <f t="shared" si="340"/>
        <v>92.047806637500003</v>
      </c>
      <c r="BZ419" s="46">
        <f t="shared" si="330"/>
        <v>106075.89236905501</v>
      </c>
      <c r="CA419" s="46">
        <f t="shared" si="331"/>
        <v>64704.753076796558</v>
      </c>
      <c r="CB419" s="46">
        <f t="shared" si="332"/>
        <v>90994.73645895884</v>
      </c>
      <c r="CC419" s="46">
        <f t="shared" si="333"/>
        <v>104643.37994155503</v>
      </c>
      <c r="CD419" s="46">
        <f t="shared" si="334"/>
        <v>106075.89236905501</v>
      </c>
    </row>
    <row r="420" spans="1:82" ht="15" customHeight="1" x14ac:dyDescent="0.35">
      <c r="A420" s="39">
        <v>417</v>
      </c>
      <c r="B420" s="40" t="s">
        <v>125</v>
      </c>
      <c r="C420" s="40" t="s">
        <v>542</v>
      </c>
      <c r="D420" s="41">
        <v>194.7</v>
      </c>
      <c r="E420" s="41">
        <f t="shared" si="301"/>
        <v>934.56</v>
      </c>
      <c r="F420" s="41">
        <v>56.4</v>
      </c>
      <c r="G420" s="42" t="s">
        <v>118</v>
      </c>
      <c r="H420" s="43">
        <v>6</v>
      </c>
      <c r="I420" s="44">
        <v>20.5</v>
      </c>
      <c r="J420" s="41">
        <f t="shared" si="302"/>
        <v>924.96</v>
      </c>
      <c r="K420" s="42" t="s">
        <v>120</v>
      </c>
      <c r="L420" s="44">
        <v>231.24</v>
      </c>
      <c r="M420" s="44">
        <v>69.3</v>
      </c>
      <c r="N420" s="41">
        <v>204.435</v>
      </c>
      <c r="O420" s="45" t="s">
        <v>69</v>
      </c>
      <c r="P420" s="45" t="s">
        <v>120</v>
      </c>
      <c r="Q420" s="45" t="s">
        <v>122</v>
      </c>
      <c r="R420" s="45" t="s">
        <v>864</v>
      </c>
      <c r="S420" s="46">
        <f t="shared" si="303"/>
        <v>96265.073199435006</v>
      </c>
      <c r="T420" s="46">
        <f t="shared" si="304"/>
        <v>103.005770843429</v>
      </c>
      <c r="U420" s="47">
        <f t="shared" si="305"/>
        <v>60906.327450093464</v>
      </c>
      <c r="V420" s="47">
        <f t="shared" si="306"/>
        <v>35358.745749341542</v>
      </c>
      <c r="W420" s="47">
        <f t="shared" si="307"/>
        <v>83335.522095534863</v>
      </c>
      <c r="X420" s="47">
        <f t="shared" si="308"/>
        <v>12929.551103900143</v>
      </c>
      <c r="Y420" s="48">
        <f t="shared" si="309"/>
        <v>87692.232751935007</v>
      </c>
      <c r="Z420" s="47">
        <f t="shared" si="310"/>
        <v>8572.8404474999988</v>
      </c>
      <c r="AA420" s="48">
        <f t="shared" si="311"/>
        <v>96265.073199435006</v>
      </c>
      <c r="AB420" s="47">
        <f t="shared" si="312"/>
        <v>0</v>
      </c>
      <c r="AC420" s="47">
        <f t="shared" si="313"/>
        <v>56861.137300741684</v>
      </c>
      <c r="AD420" s="47">
        <f t="shared" si="314"/>
        <v>39403.935898693322</v>
      </c>
      <c r="AE420" s="47">
        <f t="shared" si="335"/>
        <v>42.163088403840653</v>
      </c>
      <c r="AF420" s="49">
        <f t="shared" si="315"/>
        <v>0.59067256078371122</v>
      </c>
      <c r="AG420" s="47">
        <f>IF(ISBLANK($D420),"",S420*_xlfn.XLOOKUP(Q420,DATA!$B$24:$B$25,DATA!$C$24:$C$25,"error",0,1)/1000)</f>
        <v>12.896298076640003</v>
      </c>
      <c r="AH420" s="47">
        <f>IF(ISBLANK($D420),"",V420*_xlfn.XLOOKUP(Q420,DATA!$B$24:$B$25,DATA!$C$24:$C$25,"error",0,1)/1000)</f>
        <v>4.7368885686601496</v>
      </c>
      <c r="AI420" s="47">
        <f>IF(ISBLANK($D420),"",X420*_xlfn.XLOOKUP(Q420,DATA!$B$24:$B$25,DATA!$C$24:$C$25,"error",0,1)/1000)</f>
        <v>1.7321271307569595</v>
      </c>
      <c r="AJ420" s="47">
        <f>IF(ISBLANK($D420),"",Z420*_xlfn.XLOOKUP(Q420,DATA!$B$24:$B$25,DATA!$C$24:$C$25,"error",0,1)/1000)</f>
        <v>1.1484737101418911</v>
      </c>
      <c r="AK420" s="47">
        <f>IF(ISBLANK($D420),"",AB420*_xlfn.XLOOKUP(Q420,DATA!$B$24:$B$25,DATA!$C$24:$C$25,"error",0,1)/1000)</f>
        <v>0</v>
      </c>
      <c r="AL420" s="47">
        <f t="shared" si="316"/>
        <v>7.617489409559</v>
      </c>
      <c r="AM420" s="47">
        <f t="shared" si="317"/>
        <v>5.2788086670810026</v>
      </c>
      <c r="AN420" s="47">
        <f t="shared" si="341"/>
        <v>1.3071849523547785</v>
      </c>
      <c r="AO420" s="47">
        <f t="shared" si="342"/>
        <v>0.48013696807690187</v>
      </c>
      <c r="AP420" s="47">
        <f t="shared" si="343"/>
        <v>0.17557057904797371</v>
      </c>
      <c r="AQ420" s="47">
        <f t="shared" si="344"/>
        <v>0.11641073610045491</v>
      </c>
      <c r="AR420" s="47">
        <f t="shared" si="345"/>
        <v>0</v>
      </c>
      <c r="AS420" s="47">
        <f t="shared" si="346"/>
        <v>0.77211828322533049</v>
      </c>
      <c r="AT420" s="47">
        <f t="shared" si="318"/>
        <v>0.535066669129448</v>
      </c>
      <c r="AU420" s="47">
        <f t="shared" si="347"/>
        <v>7.1093131773114188E-2</v>
      </c>
      <c r="AV420" s="47">
        <f t="shared" si="348"/>
        <v>2.6112938860828015E-2</v>
      </c>
      <c r="AW420" s="47">
        <f t="shared" si="349"/>
        <v>9.5486581981031726E-3</v>
      </c>
      <c r="AX420" s="47">
        <f t="shared" si="350"/>
        <v>6.3311651396280016E-3</v>
      </c>
      <c r="AY420" s="47">
        <f t="shared" si="351"/>
        <v>0</v>
      </c>
      <c r="AZ420" s="47">
        <f t="shared" si="352"/>
        <v>4.1992762198559193E-2</v>
      </c>
      <c r="BA420" s="47">
        <f t="shared" si="319"/>
        <v>2.9100369574554995E-2</v>
      </c>
      <c r="BB420" s="23">
        <f>IF(V420&gt;0,J420*DATA!$C$4,0)</f>
        <v>60122.400000000001</v>
      </c>
      <c r="BC420" s="23">
        <f>IF(X420&gt;0,N420*_xlfn.XLOOKUP(Burgas!O420,DATA!$B$5:$B$6,DATA!$C$5:$C$6,"error",0,1),0)</f>
        <v>9812.880000000001</v>
      </c>
      <c r="BD420" s="23">
        <f>IF(Z420&gt;0,(L420-M420)*DATA!$C$7,"0,00 ")</f>
        <v>24291</v>
      </c>
      <c r="BE420" s="23">
        <f>IF(G420="basement",D420*DATA!$C$8,IF(G420="ground",0,"error"))</f>
        <v>0</v>
      </c>
      <c r="BF420" s="23">
        <f t="shared" si="320"/>
        <v>94226.28</v>
      </c>
      <c r="BG420" s="23">
        <v>1.48</v>
      </c>
      <c r="BH420" s="23">
        <v>2.3255448884276078</v>
      </c>
      <c r="BI420" s="23">
        <f t="shared" si="321"/>
        <v>0.56999999999999995</v>
      </c>
      <c r="BJ420" s="23">
        <v>2.33</v>
      </c>
      <c r="BK420" s="23">
        <f t="shared" si="322"/>
        <v>0.21630769230769231</v>
      </c>
      <c r="BL420" s="23">
        <f t="shared" si="323"/>
        <v>0.23928112965340181</v>
      </c>
      <c r="BM420" s="5">
        <v>1.1000000000000001</v>
      </c>
      <c r="BN420" s="5">
        <f t="shared" si="324"/>
        <v>0.56999999999999995</v>
      </c>
      <c r="BO420" s="50"/>
      <c r="BP420" s="48">
        <f t="shared" si="325"/>
        <v>3991.35</v>
      </c>
      <c r="BQ420" s="51">
        <f t="shared" si="326"/>
        <v>6</v>
      </c>
      <c r="BR420" s="47">
        <f t="shared" si="327"/>
        <v>1277.232</v>
      </c>
      <c r="BS420" s="46">
        <f t="shared" si="328"/>
        <v>20.5</v>
      </c>
      <c r="BT420" s="46">
        <f t="shared" si="329"/>
        <v>3193.08</v>
      </c>
      <c r="BU420" s="46">
        <f t="shared" si="336"/>
        <v>83.534426587499993</v>
      </c>
      <c r="BV420" s="46">
        <f t="shared" si="337"/>
        <v>52.85172461826923</v>
      </c>
      <c r="BW420" s="46">
        <f t="shared" si="338"/>
        <v>72.314753640693212</v>
      </c>
      <c r="BX420" s="46">
        <f t="shared" si="339"/>
        <v>76.095307837500002</v>
      </c>
      <c r="BY420" s="46">
        <f t="shared" si="340"/>
        <v>83.534426587499993</v>
      </c>
      <c r="BZ420" s="46">
        <f t="shared" si="330"/>
        <v>96265.073199435006</v>
      </c>
      <c r="CA420" s="46">
        <f t="shared" si="331"/>
        <v>60906.327450093464</v>
      </c>
      <c r="CB420" s="46">
        <f t="shared" si="332"/>
        <v>83335.522095534863</v>
      </c>
      <c r="CC420" s="46">
        <f t="shared" si="333"/>
        <v>87692.232751935007</v>
      </c>
      <c r="CD420" s="46">
        <f t="shared" si="334"/>
        <v>96265.073199435006</v>
      </c>
    </row>
    <row r="421" spans="1:82" ht="15" customHeight="1" x14ac:dyDescent="0.35">
      <c r="A421" s="39">
        <v>418</v>
      </c>
      <c r="B421" s="40" t="s">
        <v>125</v>
      </c>
      <c r="C421" s="40" t="s">
        <v>543</v>
      </c>
      <c r="D421" s="41">
        <v>186.4</v>
      </c>
      <c r="E421" s="41">
        <f t="shared" si="301"/>
        <v>894.72</v>
      </c>
      <c r="F421" s="41">
        <v>56</v>
      </c>
      <c r="G421" s="42" t="s">
        <v>118</v>
      </c>
      <c r="H421" s="43">
        <v>6</v>
      </c>
      <c r="I421" s="44">
        <v>20.5</v>
      </c>
      <c r="J421" s="41">
        <f t="shared" si="302"/>
        <v>918.4</v>
      </c>
      <c r="K421" s="42" t="s">
        <v>120</v>
      </c>
      <c r="L421" s="44">
        <v>229.6</v>
      </c>
      <c r="M421" s="44">
        <v>103.32</v>
      </c>
      <c r="N421" s="41">
        <v>195.72000000000003</v>
      </c>
      <c r="O421" s="45" t="s">
        <v>69</v>
      </c>
      <c r="P421" s="45" t="s">
        <v>120</v>
      </c>
      <c r="Q421" s="45" t="s">
        <v>122</v>
      </c>
      <c r="R421" s="45" t="s">
        <v>864</v>
      </c>
      <c r="S421" s="46">
        <f t="shared" si="303"/>
        <v>92384.094477920022</v>
      </c>
      <c r="T421" s="46">
        <f t="shared" si="304"/>
        <v>103.2547550942418</v>
      </c>
      <c r="U421" s="47">
        <f t="shared" si="305"/>
        <v>57276.119975027694</v>
      </c>
      <c r="V421" s="47">
        <f t="shared" si="306"/>
        <v>35107.974502892328</v>
      </c>
      <c r="W421" s="47">
        <f t="shared" si="307"/>
        <v>80005.726086718205</v>
      </c>
      <c r="X421" s="47">
        <f t="shared" si="308"/>
        <v>12378.368391201817</v>
      </c>
      <c r="Y421" s="48">
        <f t="shared" si="309"/>
        <v>85699.036482920026</v>
      </c>
      <c r="Z421" s="47">
        <f t="shared" si="310"/>
        <v>6685.0579949999956</v>
      </c>
      <c r="AA421" s="48">
        <f t="shared" si="311"/>
        <v>92384.094477920022</v>
      </c>
      <c r="AB421" s="47">
        <f t="shared" si="312"/>
        <v>0</v>
      </c>
      <c r="AC421" s="47">
        <f t="shared" si="313"/>
        <v>54171.40088909414</v>
      </c>
      <c r="AD421" s="47">
        <f t="shared" si="314"/>
        <v>38212.693588825881</v>
      </c>
      <c r="AE421" s="47">
        <f t="shared" si="335"/>
        <v>42.709108535436648</v>
      </c>
      <c r="AF421" s="49">
        <f t="shared" si="315"/>
        <v>0.58637150902681856</v>
      </c>
      <c r="AG421" s="47">
        <f>IF(ISBLANK($D421),"",S421*_xlfn.XLOOKUP(Q421,DATA!$B$24:$B$25,DATA!$C$24:$C$25,"error",0,1)/1000)</f>
        <v>12.376376813836163</v>
      </c>
      <c r="AH421" s="47">
        <f>IF(ISBLANK($D421),"",V421*_xlfn.XLOOKUP(Q421,DATA!$B$24:$B$25,DATA!$C$24:$C$25,"error",0,1)/1000)</f>
        <v>4.703293614272491</v>
      </c>
      <c r="AI421" s="47">
        <f>IF(ISBLANK($D421),"",X421*_xlfn.XLOOKUP(Q421,DATA!$B$24:$B$25,DATA!$C$24:$C$25,"error",0,1)/1000)</f>
        <v>1.6582870938525847</v>
      </c>
      <c r="AJ421" s="47">
        <f>IF(ISBLANK($D421),"",Z421*_xlfn.XLOOKUP(Q421,DATA!$B$24:$B$25,DATA!$C$24:$C$25,"error",0,1)/1000)</f>
        <v>0.89557404048856337</v>
      </c>
      <c r="AK421" s="47">
        <f>IF(ISBLANK($D421),"",AB421*_xlfn.XLOOKUP(Q421,DATA!$B$24:$B$25,DATA!$C$24:$C$25,"error",0,1)/1000)</f>
        <v>0</v>
      </c>
      <c r="AL421" s="47">
        <f t="shared" si="316"/>
        <v>7.2571547486136394</v>
      </c>
      <c r="AM421" s="47">
        <f t="shared" si="317"/>
        <v>5.119222065222524</v>
      </c>
      <c r="AN421" s="47">
        <f t="shared" si="341"/>
        <v>1.2544850808794483</v>
      </c>
      <c r="AO421" s="47">
        <f t="shared" si="342"/>
        <v>0.47673174135295243</v>
      </c>
      <c r="AP421" s="47">
        <f t="shared" si="343"/>
        <v>0.16808606026986336</v>
      </c>
      <c r="AQ421" s="47">
        <f t="shared" si="344"/>
        <v>9.0776508304096823E-2</v>
      </c>
      <c r="AR421" s="47">
        <f t="shared" si="345"/>
        <v>0</v>
      </c>
      <c r="AS421" s="47">
        <f t="shared" si="346"/>
        <v>0.73559430992691266</v>
      </c>
      <c r="AT421" s="47">
        <f t="shared" si="318"/>
        <v>0.51889077095253566</v>
      </c>
      <c r="AU421" s="47">
        <f t="shared" si="347"/>
        <v>6.8226973544722208E-2</v>
      </c>
      <c r="AV421" s="47">
        <f t="shared" si="348"/>
        <v>2.5927740712878893E-2</v>
      </c>
      <c r="AW421" s="47">
        <f t="shared" si="349"/>
        <v>9.1416018907367058E-3</v>
      </c>
      <c r="AX421" s="47">
        <f t="shared" si="350"/>
        <v>4.9370108301359994E-3</v>
      </c>
      <c r="AY421" s="47">
        <f t="shared" si="351"/>
        <v>0</v>
      </c>
      <c r="AZ421" s="47">
        <f t="shared" si="352"/>
        <v>4.0006353433751599E-2</v>
      </c>
      <c r="BA421" s="47">
        <f t="shared" si="319"/>
        <v>2.822062011097061E-2</v>
      </c>
      <c r="BB421" s="23">
        <f>IF(V421&gt;0,J421*DATA!$C$4,0)</f>
        <v>59696</v>
      </c>
      <c r="BC421" s="23">
        <f>IF(X421&gt;0,N421*_xlfn.XLOOKUP(Burgas!O421,DATA!$B$5:$B$6,DATA!$C$5:$C$6,"error",0,1),0)</f>
        <v>9394.5600000000013</v>
      </c>
      <c r="BD421" s="23">
        <f>IF(Z421&gt;0,(L421-M421)*DATA!$C$7,"0,00 ")</f>
        <v>18942</v>
      </c>
      <c r="BE421" s="23">
        <f>IF(G421="basement",D421*DATA!$C$8,IF(G421="ground",0,"error"))</f>
        <v>0</v>
      </c>
      <c r="BF421" s="23">
        <f t="shared" si="320"/>
        <v>88032.56</v>
      </c>
      <c r="BG421" s="23">
        <v>1.48</v>
      </c>
      <c r="BH421" s="23">
        <v>2.0625</v>
      </c>
      <c r="BI421" s="23">
        <f t="shared" si="321"/>
        <v>0.56999999999999995</v>
      </c>
      <c r="BJ421" s="23">
        <v>2.33</v>
      </c>
      <c r="BK421" s="23">
        <f t="shared" si="322"/>
        <v>0.21630769230769231</v>
      </c>
      <c r="BL421" s="23">
        <f t="shared" si="323"/>
        <v>0.23928112965340181</v>
      </c>
      <c r="BM421" s="5">
        <v>1.1000000000000001</v>
      </c>
      <c r="BN421" s="5">
        <f t="shared" si="324"/>
        <v>0.56999999999999995</v>
      </c>
      <c r="BO421" s="50"/>
      <c r="BP421" s="48">
        <f t="shared" si="325"/>
        <v>3821.2000000000003</v>
      </c>
      <c r="BQ421" s="51">
        <f t="shared" si="326"/>
        <v>6</v>
      </c>
      <c r="BR421" s="47">
        <f t="shared" si="327"/>
        <v>1222.7840000000001</v>
      </c>
      <c r="BS421" s="46">
        <f t="shared" si="328"/>
        <v>20.5</v>
      </c>
      <c r="BT421" s="46">
        <f t="shared" si="329"/>
        <v>3056.9600000000005</v>
      </c>
      <c r="BU421" s="46">
        <f t="shared" si="336"/>
        <v>80.166690800000012</v>
      </c>
      <c r="BV421" s="46">
        <f t="shared" si="337"/>
        <v>49.701596646153845</v>
      </c>
      <c r="BW421" s="46">
        <f t="shared" si="338"/>
        <v>69.4253089957638</v>
      </c>
      <c r="BX421" s="46">
        <f t="shared" si="339"/>
        <v>74.365703300000021</v>
      </c>
      <c r="BY421" s="46">
        <f t="shared" si="340"/>
        <v>80.166690800000012</v>
      </c>
      <c r="BZ421" s="46">
        <f t="shared" si="330"/>
        <v>92384.094477920022</v>
      </c>
      <c r="CA421" s="46">
        <f t="shared" si="331"/>
        <v>57276.119975027694</v>
      </c>
      <c r="CB421" s="46">
        <f t="shared" si="332"/>
        <v>80005.726086718205</v>
      </c>
      <c r="CC421" s="46">
        <f t="shared" si="333"/>
        <v>85699.036482920026</v>
      </c>
      <c r="CD421" s="46">
        <f t="shared" si="334"/>
        <v>92384.094477920022</v>
      </c>
    </row>
    <row r="422" spans="1:82" ht="15" customHeight="1" x14ac:dyDescent="0.35">
      <c r="A422" s="39">
        <v>419</v>
      </c>
      <c r="B422" s="40" t="s">
        <v>125</v>
      </c>
      <c r="C422" s="40" t="s">
        <v>544</v>
      </c>
      <c r="D422" s="41">
        <v>182.5</v>
      </c>
      <c r="E422" s="41">
        <f t="shared" si="301"/>
        <v>876</v>
      </c>
      <c r="F422" s="41">
        <v>55.4</v>
      </c>
      <c r="G422" s="42" t="s">
        <v>118</v>
      </c>
      <c r="H422" s="43">
        <v>6</v>
      </c>
      <c r="I422" s="44">
        <v>20.5</v>
      </c>
      <c r="J422" s="41">
        <f t="shared" si="302"/>
        <v>908.56000000000006</v>
      </c>
      <c r="K422" s="42" t="s">
        <v>120</v>
      </c>
      <c r="L422" s="44">
        <v>227.14</v>
      </c>
      <c r="M422" s="44">
        <v>170.4</v>
      </c>
      <c r="N422" s="41">
        <v>191.625</v>
      </c>
      <c r="O422" s="45" t="s">
        <v>69</v>
      </c>
      <c r="P422" s="45" t="s">
        <v>120</v>
      </c>
      <c r="Q422" s="45" t="s">
        <v>122</v>
      </c>
      <c r="R422" s="45" t="s">
        <v>864</v>
      </c>
      <c r="S422" s="46">
        <f t="shared" si="303"/>
        <v>87407.439823025008</v>
      </c>
      <c r="T422" s="46">
        <f t="shared" si="304"/>
        <v>99.780182446375576</v>
      </c>
      <c r="U422" s="47">
        <f t="shared" si="305"/>
        <v>52675.622189806549</v>
      </c>
      <c r="V422" s="47">
        <f t="shared" si="306"/>
        <v>34731.817633218459</v>
      </c>
      <c r="W422" s="47">
        <f t="shared" si="307"/>
        <v>75288.060899235701</v>
      </c>
      <c r="X422" s="47">
        <f t="shared" si="308"/>
        <v>12119.378923789307</v>
      </c>
      <c r="Y422" s="48">
        <f t="shared" si="309"/>
        <v>84403.71642552501</v>
      </c>
      <c r="Z422" s="47">
        <f t="shared" si="310"/>
        <v>3003.7233974999981</v>
      </c>
      <c r="AA422" s="48">
        <f t="shared" si="311"/>
        <v>87407.439823025008</v>
      </c>
      <c r="AB422" s="47">
        <f t="shared" si="312"/>
        <v>0</v>
      </c>
      <c r="AC422" s="47">
        <f t="shared" si="313"/>
        <v>49854.919954507764</v>
      </c>
      <c r="AD422" s="47">
        <f t="shared" si="314"/>
        <v>37552.519868517244</v>
      </c>
      <c r="AE422" s="47">
        <f t="shared" si="335"/>
        <v>42.868173365887266</v>
      </c>
      <c r="AF422" s="49">
        <f t="shared" si="315"/>
        <v>0.57037387269836159</v>
      </c>
      <c r="AG422" s="47">
        <f>IF(ISBLANK($D422),"",S422*_xlfn.XLOOKUP(Q422,DATA!$B$24:$B$25,DATA!$C$24:$C$25,"error",0,1)/1000)</f>
        <v>11.709671645274563</v>
      </c>
      <c r="AH422" s="47">
        <f>IF(ISBLANK($D422),"",V422*_xlfn.XLOOKUP(Q422,DATA!$B$24:$B$25,DATA!$C$24:$C$25,"error",0,1)/1000)</f>
        <v>4.6529011826909974</v>
      </c>
      <c r="AI422" s="47">
        <f>IF(ISBLANK($D422),"",X422*_xlfn.XLOOKUP(Q422,DATA!$B$24:$B$25,DATA!$C$24:$C$25,"error",0,1)/1000)</f>
        <v>1.6235911728975112</v>
      </c>
      <c r="AJ422" s="47">
        <f>IF(ISBLANK($D422),"",Z422*_xlfn.XLOOKUP(Q422,DATA!$B$24:$B$25,DATA!$C$24:$C$25,"error",0,1)/1000)</f>
        <v>0.40239840875293864</v>
      </c>
      <c r="AK422" s="47">
        <f>IF(ISBLANK($D422),"",AB422*_xlfn.XLOOKUP(Q422,DATA!$B$24:$B$25,DATA!$C$24:$C$25,"error",0,1)/1000)</f>
        <v>0</v>
      </c>
      <c r="AL422" s="47">
        <f t="shared" si="316"/>
        <v>6.6788907643414479</v>
      </c>
      <c r="AM422" s="47">
        <f t="shared" si="317"/>
        <v>5.0307808809331149</v>
      </c>
      <c r="AN422" s="47">
        <f t="shared" si="341"/>
        <v>1.1869070085658513</v>
      </c>
      <c r="AO422" s="47">
        <f t="shared" si="342"/>
        <v>0.47162390126702763</v>
      </c>
      <c r="AP422" s="47">
        <f t="shared" si="343"/>
        <v>0.1645692381934013</v>
      </c>
      <c r="AQ422" s="47">
        <f t="shared" si="344"/>
        <v>4.0787607548103053E-2</v>
      </c>
      <c r="AR422" s="47">
        <f t="shared" si="345"/>
        <v>0</v>
      </c>
      <c r="AS422" s="47">
        <f t="shared" si="346"/>
        <v>0.67698074700853206</v>
      </c>
      <c r="AT422" s="47">
        <f t="shared" si="318"/>
        <v>0.50992626155731924</v>
      </c>
      <c r="AU422" s="47">
        <f t="shared" si="347"/>
        <v>6.4551642987015753E-2</v>
      </c>
      <c r="AV422" s="47">
        <f t="shared" si="348"/>
        <v>2.5649943490955174E-2</v>
      </c>
      <c r="AW422" s="47">
        <f t="shared" si="349"/>
        <v>8.9503344692030314E-3</v>
      </c>
      <c r="AX422" s="47">
        <f t="shared" si="350"/>
        <v>2.2182926393879993E-3</v>
      </c>
      <c r="AY422" s="47">
        <f t="shared" si="351"/>
        <v>0</v>
      </c>
      <c r="AZ422" s="47">
        <f t="shared" si="352"/>
        <v>3.6818570599546206E-2</v>
      </c>
      <c r="BA422" s="47">
        <f t="shared" si="319"/>
        <v>2.7733072387469547E-2</v>
      </c>
      <c r="BB422" s="23">
        <f>IF(V422&gt;0,J422*DATA!$C$4,0)</f>
        <v>59056.4</v>
      </c>
      <c r="BC422" s="23">
        <f>IF(X422&gt;0,N422*_xlfn.XLOOKUP(Burgas!O422,DATA!$B$5:$B$6,DATA!$C$5:$C$6,"error",0,1),0)</f>
        <v>9198</v>
      </c>
      <c r="BD422" s="23">
        <f>IF(Z422&gt;0,(L422-M422)*DATA!$C$7,"0,00 ")</f>
        <v>8510.9999999999964</v>
      </c>
      <c r="BE422" s="23">
        <f>IF(G422="basement",D422*DATA!$C$8,IF(G422="ground",0,"error"))</f>
        <v>0</v>
      </c>
      <c r="BF422" s="23">
        <f t="shared" si="320"/>
        <v>76765.399999999994</v>
      </c>
      <c r="BG422" s="23">
        <v>1.48</v>
      </c>
      <c r="BH422" s="23">
        <v>1.5371532975257551</v>
      </c>
      <c r="BI422" s="23">
        <f t="shared" si="321"/>
        <v>0.56999999999999995</v>
      </c>
      <c r="BJ422" s="23">
        <v>2.33</v>
      </c>
      <c r="BK422" s="23">
        <f t="shared" si="322"/>
        <v>0.21630769230769231</v>
      </c>
      <c r="BL422" s="23">
        <f t="shared" si="323"/>
        <v>0.23928112965340181</v>
      </c>
      <c r="BM422" s="5">
        <v>1.1000000000000001</v>
      </c>
      <c r="BN422" s="5">
        <f t="shared" si="324"/>
        <v>0.56999999999999995</v>
      </c>
      <c r="BO422" s="50"/>
      <c r="BP422" s="48">
        <f t="shared" si="325"/>
        <v>3741.25</v>
      </c>
      <c r="BQ422" s="51">
        <f t="shared" si="326"/>
        <v>6</v>
      </c>
      <c r="BR422" s="47">
        <f t="shared" si="327"/>
        <v>1197.2</v>
      </c>
      <c r="BS422" s="46">
        <f t="shared" si="328"/>
        <v>20.5</v>
      </c>
      <c r="BT422" s="46">
        <f t="shared" si="329"/>
        <v>2993</v>
      </c>
      <c r="BU422" s="46">
        <f t="shared" si="336"/>
        <v>75.848177562499998</v>
      </c>
      <c r="BV422" s="46">
        <f t="shared" si="337"/>
        <v>45.709495131730776</v>
      </c>
      <c r="BW422" s="46">
        <f t="shared" si="338"/>
        <v>65.331534969833129</v>
      </c>
      <c r="BX422" s="46">
        <f t="shared" si="339"/>
        <v>73.2416838125</v>
      </c>
      <c r="BY422" s="46">
        <f t="shared" si="340"/>
        <v>75.848177562499998</v>
      </c>
      <c r="BZ422" s="46">
        <f t="shared" si="330"/>
        <v>87407.439823025008</v>
      </c>
      <c r="CA422" s="46">
        <f t="shared" si="331"/>
        <v>52675.622189806549</v>
      </c>
      <c r="CB422" s="46">
        <f t="shared" si="332"/>
        <v>75288.060899235701</v>
      </c>
      <c r="CC422" s="46">
        <f t="shared" si="333"/>
        <v>84403.71642552501</v>
      </c>
      <c r="CD422" s="46">
        <f t="shared" si="334"/>
        <v>87407.439823025008</v>
      </c>
    </row>
    <row r="423" spans="1:82" ht="15" customHeight="1" x14ac:dyDescent="0.35">
      <c r="A423" s="39">
        <v>420</v>
      </c>
      <c r="B423" s="40" t="s">
        <v>125</v>
      </c>
      <c r="C423" s="40" t="s">
        <v>545</v>
      </c>
      <c r="D423" s="41">
        <v>345.3</v>
      </c>
      <c r="E423" s="41">
        <f t="shared" si="301"/>
        <v>1657.44</v>
      </c>
      <c r="F423" s="41">
        <v>74.8</v>
      </c>
      <c r="G423" s="42" t="s">
        <v>118</v>
      </c>
      <c r="H423" s="43">
        <v>6</v>
      </c>
      <c r="I423" s="44">
        <v>20.5</v>
      </c>
      <c r="J423" s="41">
        <f t="shared" si="302"/>
        <v>1226.7199999999998</v>
      </c>
      <c r="K423" s="42" t="s">
        <v>120</v>
      </c>
      <c r="L423" s="44">
        <v>306.68</v>
      </c>
      <c r="M423" s="44">
        <v>107.4</v>
      </c>
      <c r="N423" s="41">
        <v>362.56500000000005</v>
      </c>
      <c r="O423" s="45" t="s">
        <v>69</v>
      </c>
      <c r="P423" s="45" t="s">
        <v>120</v>
      </c>
      <c r="Q423" s="45" t="s">
        <v>122</v>
      </c>
      <c r="R423" s="45" t="s">
        <v>864</v>
      </c>
      <c r="S423" s="46">
        <f t="shared" si="303"/>
        <v>144108.64870426501</v>
      </c>
      <c r="T423" s="46">
        <f t="shared" si="304"/>
        <v>86.946525185988634</v>
      </c>
      <c r="U423" s="47">
        <f t="shared" si="305"/>
        <v>97214.425618258872</v>
      </c>
      <c r="V423" s="47">
        <f t="shared" si="306"/>
        <v>46894.223086006139</v>
      </c>
      <c r="W423" s="47">
        <f t="shared" si="307"/>
        <v>121178.11970489817</v>
      </c>
      <c r="X423" s="47">
        <f t="shared" si="308"/>
        <v>22930.528999366841</v>
      </c>
      <c r="Y423" s="48">
        <f t="shared" si="309"/>
        <v>133559.08933426504</v>
      </c>
      <c r="Z423" s="47">
        <f t="shared" si="310"/>
        <v>10549.559369999974</v>
      </c>
      <c r="AA423" s="48">
        <f t="shared" si="311"/>
        <v>144108.64870426501</v>
      </c>
      <c r="AB423" s="47">
        <f t="shared" si="312"/>
        <v>0</v>
      </c>
      <c r="AC423" s="47">
        <f t="shared" si="313"/>
        <v>80374.311455372954</v>
      </c>
      <c r="AD423" s="47">
        <f t="shared" si="314"/>
        <v>63734.337248892058</v>
      </c>
      <c r="AE423" s="47">
        <f t="shared" si="335"/>
        <v>38.453480819150045</v>
      </c>
      <c r="AF423" s="49">
        <f t="shared" si="315"/>
        <v>0.55773412753536011</v>
      </c>
      <c r="AG423" s="47">
        <f>IF(ISBLANK($D423),"",S423*_xlfn.XLOOKUP(Q423,DATA!$B$24:$B$25,DATA!$C$24:$C$25,"error",0,1)/1000)</f>
        <v>19.305735998992731</v>
      </c>
      <c r="AH423" s="47">
        <f>IF(ISBLANK($D423),"",V423*_xlfn.XLOOKUP(Q423,DATA!$B$24:$B$25,DATA!$C$24:$C$25,"error",0,1)/1000)</f>
        <v>6.2822564704925359</v>
      </c>
      <c r="AI423" s="47">
        <f>IF(ISBLANK($D423),"",X423*_xlfn.XLOOKUP(Q423,DATA!$B$24:$B$25,DATA!$C$24:$C$25,"error",0,1)/1000)</f>
        <v>3.0719234630219763</v>
      </c>
      <c r="AJ423" s="47">
        <f>IF(ISBLANK($D423),"",Z423*_xlfn.XLOOKUP(Q423,DATA!$B$24:$B$25,DATA!$C$24:$C$25,"error",0,1)/1000)</f>
        <v>1.4132878903116928</v>
      </c>
      <c r="AK423" s="47">
        <f>IF(ISBLANK($D423),"",AB423*_xlfn.XLOOKUP(Q423,DATA!$B$24:$B$25,DATA!$C$24:$C$25,"error",0,1)/1000)</f>
        <v>0</v>
      </c>
      <c r="AL423" s="47">
        <f t="shared" si="316"/>
        <v>10.767467823826205</v>
      </c>
      <c r="AM423" s="47">
        <f t="shared" si="317"/>
        <v>8.5382681751665253</v>
      </c>
      <c r="AN423" s="47">
        <f t="shared" si="341"/>
        <v>1.9568536212519263</v>
      </c>
      <c r="AO423" s="47">
        <f t="shared" si="342"/>
        <v>0.63677739737858585</v>
      </c>
      <c r="AP423" s="47">
        <f t="shared" si="343"/>
        <v>0.31137401615441906</v>
      </c>
      <c r="AQ423" s="47">
        <f t="shared" si="344"/>
        <v>0.14325263363034826</v>
      </c>
      <c r="AR423" s="47">
        <f t="shared" si="345"/>
        <v>0</v>
      </c>
      <c r="AS423" s="47">
        <f t="shared" si="346"/>
        <v>1.0914040471633533</v>
      </c>
      <c r="AT423" s="47">
        <f t="shared" si="318"/>
        <v>0.86544957408857304</v>
      </c>
      <c r="AU423" s="47">
        <f t="shared" si="347"/>
        <v>0.10642629576308124</v>
      </c>
      <c r="AV423" s="47">
        <f t="shared" si="348"/>
        <v>3.4632053666488201E-2</v>
      </c>
      <c r="AW423" s="47">
        <f t="shared" si="349"/>
        <v>1.6934523245018124E-2</v>
      </c>
      <c r="AX423" s="47">
        <f t="shared" si="350"/>
        <v>7.7910003027359832E-3</v>
      </c>
      <c r="AY423" s="47">
        <f t="shared" si="351"/>
        <v>0</v>
      </c>
      <c r="AZ423" s="47">
        <f t="shared" si="352"/>
        <v>5.9357577214242313E-2</v>
      </c>
      <c r="BA423" s="47">
        <f t="shared" si="319"/>
        <v>4.7068718548838928E-2</v>
      </c>
      <c r="BB423" s="23">
        <f>IF(V423&gt;0,J423*DATA!$C$4,0)</f>
        <v>79736.799999999988</v>
      </c>
      <c r="BC423" s="23">
        <f>IF(X423&gt;0,N423*_xlfn.XLOOKUP(Burgas!O423,DATA!$B$5:$B$6,DATA!$C$5:$C$6,"error",0,1),0)</f>
        <v>17403.120000000003</v>
      </c>
      <c r="BD423" s="23">
        <f>IF(Z423&gt;0,(L423-M423)*DATA!$C$7,"0,00 ")</f>
        <v>29892</v>
      </c>
      <c r="BE423" s="23">
        <f>IF(G423="basement",D423*DATA!$C$8,IF(G423="ground",0,"error"))</f>
        <v>0</v>
      </c>
      <c r="BF423" s="23">
        <f t="shared" si="320"/>
        <v>127031.91999999998</v>
      </c>
      <c r="BG423" s="23">
        <v>1.48</v>
      </c>
      <c r="BH423" s="23">
        <v>2.2371462110343026</v>
      </c>
      <c r="BI423" s="23">
        <f t="shared" si="321"/>
        <v>0.56999999999999995</v>
      </c>
      <c r="BJ423" s="23">
        <v>2.33</v>
      </c>
      <c r="BK423" s="23">
        <f t="shared" si="322"/>
        <v>0.21630769230769231</v>
      </c>
      <c r="BL423" s="23">
        <f t="shared" si="323"/>
        <v>0.23928112965340181</v>
      </c>
      <c r="BM423" s="5">
        <v>1.1000000000000001</v>
      </c>
      <c r="BN423" s="5">
        <f t="shared" si="324"/>
        <v>0.56999999999999995</v>
      </c>
      <c r="BO423" s="50"/>
      <c r="BP423" s="48">
        <f t="shared" si="325"/>
        <v>7078.6500000000005</v>
      </c>
      <c r="BQ423" s="51">
        <f t="shared" si="326"/>
        <v>6</v>
      </c>
      <c r="BR423" s="47">
        <f t="shared" si="327"/>
        <v>2265.1680000000001</v>
      </c>
      <c r="BS423" s="46">
        <f t="shared" si="328"/>
        <v>20.5</v>
      </c>
      <c r="BT423" s="46">
        <f t="shared" si="329"/>
        <v>5662.920000000001</v>
      </c>
      <c r="BU423" s="46">
        <f t="shared" si="336"/>
        <v>125.0508926625</v>
      </c>
      <c r="BV423" s="46">
        <f t="shared" si="337"/>
        <v>84.35823118557694</v>
      </c>
      <c r="BW423" s="46">
        <f t="shared" si="338"/>
        <v>105.15282862278563</v>
      </c>
      <c r="BX423" s="46">
        <f t="shared" si="339"/>
        <v>115.89646766250002</v>
      </c>
      <c r="BY423" s="46">
        <f t="shared" si="340"/>
        <v>125.0508926625</v>
      </c>
      <c r="BZ423" s="46">
        <f t="shared" si="330"/>
        <v>144108.64870426501</v>
      </c>
      <c r="CA423" s="46">
        <f t="shared" si="331"/>
        <v>97214.425618258872</v>
      </c>
      <c r="CB423" s="46">
        <f t="shared" si="332"/>
        <v>121178.11970489817</v>
      </c>
      <c r="CC423" s="46">
        <f t="shared" si="333"/>
        <v>133559.08933426504</v>
      </c>
      <c r="CD423" s="46">
        <f t="shared" si="334"/>
        <v>144108.64870426501</v>
      </c>
    </row>
    <row r="424" spans="1:82" ht="15" customHeight="1" x14ac:dyDescent="0.35">
      <c r="A424" s="39">
        <v>421</v>
      </c>
      <c r="B424" s="40" t="s">
        <v>125</v>
      </c>
      <c r="C424" s="40" t="s">
        <v>546</v>
      </c>
      <c r="D424" s="41">
        <v>48.5</v>
      </c>
      <c r="E424" s="41">
        <f t="shared" si="301"/>
        <v>232.8</v>
      </c>
      <c r="F424" s="41">
        <v>28</v>
      </c>
      <c r="G424" s="42" t="s">
        <v>118</v>
      </c>
      <c r="H424" s="43">
        <v>6</v>
      </c>
      <c r="I424" s="44">
        <v>20.5</v>
      </c>
      <c r="J424" s="41">
        <f t="shared" si="302"/>
        <v>459.2</v>
      </c>
      <c r="K424" s="42" t="s">
        <v>120</v>
      </c>
      <c r="L424" s="44">
        <v>114.8</v>
      </c>
      <c r="M424" s="44">
        <v>114.8</v>
      </c>
      <c r="N424" s="41">
        <v>50.925000000000004</v>
      </c>
      <c r="O424" s="45" t="s">
        <v>69</v>
      </c>
      <c r="P424" s="45" t="s">
        <v>120</v>
      </c>
      <c r="Q424" s="45" t="s">
        <v>122</v>
      </c>
      <c r="R424" s="45" t="s">
        <v>864</v>
      </c>
      <c r="S424" s="46">
        <f t="shared" si="303"/>
        <v>33990.687449425008</v>
      </c>
      <c r="T424" s="46">
        <f t="shared" si="304"/>
        <v>146.00810760062288</v>
      </c>
      <c r="U424" s="47">
        <f t="shared" si="305"/>
        <v>16436.700197978851</v>
      </c>
      <c r="V424" s="47">
        <f t="shared" si="306"/>
        <v>17553.987251446157</v>
      </c>
      <c r="W424" s="47">
        <f t="shared" si="307"/>
        <v>30769.920995705652</v>
      </c>
      <c r="X424" s="47">
        <f t="shared" si="308"/>
        <v>3220.7664537193559</v>
      </c>
      <c r="Y424" s="48">
        <f t="shared" si="309"/>
        <v>33990.687449425008</v>
      </c>
      <c r="Z424" s="47">
        <f t="shared" si="310"/>
        <v>0</v>
      </c>
      <c r="AA424" s="48">
        <f t="shared" si="311"/>
        <v>33990.687449425008</v>
      </c>
      <c r="AB424" s="47">
        <f t="shared" si="312"/>
        <v>0</v>
      </c>
      <c r="AC424" s="47">
        <f t="shared" si="313"/>
        <v>20774.753705165513</v>
      </c>
      <c r="AD424" s="47">
        <f t="shared" si="314"/>
        <v>13215.933744259495</v>
      </c>
      <c r="AE424" s="47">
        <f t="shared" si="335"/>
        <v>56.769474846475489</v>
      </c>
      <c r="AF424" s="49">
        <f t="shared" si="315"/>
        <v>0.61118957173421162</v>
      </c>
      <c r="AG424" s="47">
        <f>IF(ISBLANK($D424),"",S424*_xlfn.XLOOKUP(Q424,DATA!$B$24:$B$25,DATA!$C$24:$C$25,"error",0,1)/1000)</f>
        <v>4.5536145416888747</v>
      </c>
      <c r="AH424" s="47">
        <f>IF(ISBLANK($D424),"",V424*_xlfn.XLOOKUP(Q424,DATA!$B$24:$B$25,DATA!$C$24:$C$25,"error",0,1)/1000)</f>
        <v>2.3516468071362446</v>
      </c>
      <c r="AI424" s="47">
        <f>IF(ISBLANK($D424),"",X424*_xlfn.XLOOKUP(Q424,DATA!$B$24:$B$25,DATA!$C$24:$C$25,"error",0,1)/1000)</f>
        <v>0.43147491444125713</v>
      </c>
      <c r="AJ424" s="47">
        <f>IF(ISBLANK($D424),"",Z424*_xlfn.XLOOKUP(Q424,DATA!$B$24:$B$25,DATA!$C$24:$C$25,"error",0,1)/1000)</f>
        <v>0</v>
      </c>
      <c r="AK424" s="47">
        <f>IF(ISBLANK($D424),"",AB424*_xlfn.XLOOKUP(Q424,DATA!$B$24:$B$25,DATA!$C$24:$C$25,"error",0,1)/1000)</f>
        <v>0</v>
      </c>
      <c r="AL424" s="47">
        <f t="shared" si="316"/>
        <v>2.7831217215775017</v>
      </c>
      <c r="AM424" s="47">
        <f t="shared" si="317"/>
        <v>1.770492820111373</v>
      </c>
      <c r="AN424" s="47">
        <f t="shared" si="341"/>
        <v>0.46156008277302774</v>
      </c>
      <c r="AO424" s="47">
        <f t="shared" si="342"/>
        <v>0.23836587067647613</v>
      </c>
      <c r="AP424" s="47">
        <f t="shared" si="343"/>
        <v>4.373483864317796E-2</v>
      </c>
      <c r="AQ424" s="47">
        <f t="shared" si="344"/>
        <v>0</v>
      </c>
      <c r="AR424" s="47">
        <f t="shared" si="345"/>
        <v>0</v>
      </c>
      <c r="AS424" s="47">
        <f t="shared" si="346"/>
        <v>0.28210070931965409</v>
      </c>
      <c r="AT424" s="47">
        <f t="shared" si="318"/>
        <v>0.17945937345337365</v>
      </c>
      <c r="AU424" s="47">
        <f t="shared" si="347"/>
        <v>2.5102608262649657E-2</v>
      </c>
      <c r="AV424" s="47">
        <f t="shared" si="348"/>
        <v>1.2963870356439441E-2</v>
      </c>
      <c r="AW424" s="47">
        <f t="shared" si="349"/>
        <v>2.3785820370210843E-3</v>
      </c>
      <c r="AX424" s="47">
        <f t="shared" si="350"/>
        <v>0</v>
      </c>
      <c r="AY424" s="47">
        <f t="shared" si="351"/>
        <v>0</v>
      </c>
      <c r="AZ424" s="47">
        <f t="shared" si="352"/>
        <v>1.5342452393460526E-2</v>
      </c>
      <c r="BA424" s="47">
        <f t="shared" si="319"/>
        <v>9.7601558691891317E-3</v>
      </c>
      <c r="BB424" s="23">
        <f>IF(V424&gt;0,J424*DATA!$C$4,0)</f>
        <v>29848</v>
      </c>
      <c r="BC424" s="23">
        <f>IF(X424&gt;0,N424*_xlfn.XLOOKUP(Burgas!O424,DATA!$B$5:$B$6,DATA!$C$5:$C$6,"error",0,1),0)</f>
        <v>2444.4</v>
      </c>
      <c r="BD424" s="23" t="str">
        <f>IF(Z424&gt;0,(L424-M424)*DATA!$C$7,"0,00 ")</f>
        <v xml:space="preserve">0,00 </v>
      </c>
      <c r="BE424" s="23">
        <f>IF(G424="basement",D424*DATA!$C$8,IF(G424="ground",0,"error"))</f>
        <v>0</v>
      </c>
      <c r="BF424" s="23">
        <f t="shared" si="320"/>
        <v>32292.400000000001</v>
      </c>
      <c r="BG424" s="23">
        <v>1.48</v>
      </c>
      <c r="BH424" s="23">
        <v>1.1000000000000001</v>
      </c>
      <c r="BI424" s="23">
        <f t="shared" si="321"/>
        <v>0.56999999999999995</v>
      </c>
      <c r="BJ424" s="23">
        <v>2.33</v>
      </c>
      <c r="BK424" s="23">
        <f t="shared" si="322"/>
        <v>0.21630769230769231</v>
      </c>
      <c r="BL424" s="23">
        <f t="shared" si="323"/>
        <v>0.23928112965340181</v>
      </c>
      <c r="BM424" s="5">
        <v>1.1000000000000001</v>
      </c>
      <c r="BN424" s="5">
        <f t="shared" si="324"/>
        <v>0.56999999999999995</v>
      </c>
      <c r="BO424" s="50"/>
      <c r="BP424" s="48">
        <f t="shared" si="325"/>
        <v>994.25</v>
      </c>
      <c r="BQ424" s="51">
        <f t="shared" si="326"/>
        <v>6</v>
      </c>
      <c r="BR424" s="47">
        <f t="shared" si="327"/>
        <v>318.16000000000003</v>
      </c>
      <c r="BS424" s="46">
        <f t="shared" si="328"/>
        <v>20.5</v>
      </c>
      <c r="BT424" s="46">
        <f t="shared" si="329"/>
        <v>795.40000000000009</v>
      </c>
      <c r="BU424" s="46">
        <f t="shared" si="336"/>
        <v>29.495563562500006</v>
      </c>
      <c r="BV424" s="46">
        <f t="shared" si="337"/>
        <v>14.263016485576925</v>
      </c>
      <c r="BW424" s="46">
        <f t="shared" si="338"/>
        <v>26.700729777599488</v>
      </c>
      <c r="BX424" s="46">
        <f t="shared" si="339"/>
        <v>29.495563562500006</v>
      </c>
      <c r="BY424" s="46">
        <f t="shared" si="340"/>
        <v>29.495563562500006</v>
      </c>
      <c r="BZ424" s="46">
        <f t="shared" si="330"/>
        <v>33990.687449425008</v>
      </c>
      <c r="CA424" s="46">
        <f t="shared" si="331"/>
        <v>16436.700197978851</v>
      </c>
      <c r="CB424" s="46">
        <f t="shared" si="332"/>
        <v>30769.920995705652</v>
      </c>
      <c r="CC424" s="46">
        <f t="shared" si="333"/>
        <v>33990.687449425008</v>
      </c>
      <c r="CD424" s="46">
        <f t="shared" si="334"/>
        <v>33990.687449425008</v>
      </c>
    </row>
    <row r="425" spans="1:82" ht="15" customHeight="1" x14ac:dyDescent="0.35">
      <c r="A425" s="39">
        <v>422</v>
      </c>
      <c r="B425" s="40" t="s">
        <v>125</v>
      </c>
      <c r="C425" s="40" t="s">
        <v>547</v>
      </c>
      <c r="D425" s="41">
        <v>221</v>
      </c>
      <c r="E425" s="41">
        <f t="shared" si="301"/>
        <v>1060.8000000000002</v>
      </c>
      <c r="F425" s="41">
        <v>60.6</v>
      </c>
      <c r="G425" s="42" t="s">
        <v>118</v>
      </c>
      <c r="H425" s="43">
        <v>6</v>
      </c>
      <c r="I425" s="44">
        <v>20.5</v>
      </c>
      <c r="J425" s="41">
        <f t="shared" si="302"/>
        <v>993.83999999999992</v>
      </c>
      <c r="K425" s="42" t="s">
        <v>120</v>
      </c>
      <c r="L425" s="44">
        <v>248.46</v>
      </c>
      <c r="M425" s="44">
        <v>223.16</v>
      </c>
      <c r="N425" s="41">
        <v>232.05</v>
      </c>
      <c r="O425" s="45" t="s">
        <v>69</v>
      </c>
      <c r="P425" s="45" t="s">
        <v>120</v>
      </c>
      <c r="Q425" s="45" t="s">
        <v>122</v>
      </c>
      <c r="R425" s="45" t="s">
        <v>864</v>
      </c>
      <c r="S425" s="46">
        <f t="shared" si="303"/>
        <v>97900.629907150011</v>
      </c>
      <c r="T425" s="46">
        <f t="shared" si="304"/>
        <v>92.289432416242448</v>
      </c>
      <c r="U425" s="47">
        <f t="shared" si="305"/>
        <v>59908.786070091548</v>
      </c>
      <c r="V425" s="47">
        <f t="shared" si="306"/>
        <v>37991.843837058463</v>
      </c>
      <c r="W425" s="47">
        <f t="shared" si="307"/>
        <v>83224.560087109247</v>
      </c>
      <c r="X425" s="47">
        <f t="shared" si="308"/>
        <v>14676.069820040764</v>
      </c>
      <c r="Y425" s="48">
        <f t="shared" si="309"/>
        <v>96561.289019650008</v>
      </c>
      <c r="Z425" s="47">
        <f t="shared" si="310"/>
        <v>1339.3408875000023</v>
      </c>
      <c r="AA425" s="48">
        <f t="shared" si="311"/>
        <v>97900.629907150011</v>
      </c>
      <c r="AB425" s="47">
        <f t="shared" si="312"/>
        <v>0</v>
      </c>
      <c r="AC425" s="47">
        <f t="shared" si="313"/>
        <v>54007.254544599229</v>
      </c>
      <c r="AD425" s="47">
        <f t="shared" si="314"/>
        <v>43893.375362550782</v>
      </c>
      <c r="AE425" s="47">
        <f t="shared" si="335"/>
        <v>41.377616291997334</v>
      </c>
      <c r="AF425" s="49">
        <f t="shared" si="315"/>
        <v>0.55165380034653788</v>
      </c>
      <c r="AG425" s="47">
        <f>IF(ISBLANK($D425),"",S425*_xlfn.XLOOKUP(Q425,DATA!$B$24:$B$25,DATA!$C$24:$C$25,"error",0,1)/1000)</f>
        <v>13.115407937806811</v>
      </c>
      <c r="AH425" s="47">
        <f>IF(ISBLANK($D425),"",V425*_xlfn.XLOOKUP(Q425,DATA!$B$24:$B$25,DATA!$C$24:$C$25,"error",0,1)/1000)</f>
        <v>5.0896355897305856</v>
      </c>
      <c r="AI425" s="47">
        <f>IF(ISBLANK($D425),"",X425*_xlfn.XLOOKUP(Q425,DATA!$B$24:$B$25,DATA!$C$24:$C$25,"error",0,1)/1000)</f>
        <v>1.9661021874539741</v>
      </c>
      <c r="AJ425" s="47">
        <f>IF(ISBLANK($D425),"",Z425*_xlfn.XLOOKUP(Q425,DATA!$B$24:$B$25,DATA!$C$24:$C$25,"error",0,1)/1000)</f>
        <v>0.17942685480171608</v>
      </c>
      <c r="AK425" s="47">
        <f>IF(ISBLANK($D425),"",AB425*_xlfn.XLOOKUP(Q425,DATA!$B$24:$B$25,DATA!$C$24:$C$25,"error",0,1)/1000)</f>
        <v>0</v>
      </c>
      <c r="AL425" s="47">
        <f t="shared" si="316"/>
        <v>7.2351646319862759</v>
      </c>
      <c r="AM425" s="47">
        <f t="shared" si="317"/>
        <v>5.8802433058205352</v>
      </c>
      <c r="AN425" s="47">
        <f t="shared" si="341"/>
        <v>1.3293942027712682</v>
      </c>
      <c r="AO425" s="47">
        <f t="shared" si="342"/>
        <v>0.51589184867837323</v>
      </c>
      <c r="AP425" s="47">
        <f t="shared" si="343"/>
        <v>0.19928658433283136</v>
      </c>
      <c r="AQ425" s="47">
        <f t="shared" si="344"/>
        <v>1.8186931106221532E-2</v>
      </c>
      <c r="AR425" s="47">
        <f t="shared" si="345"/>
        <v>0</v>
      </c>
      <c r="AS425" s="47">
        <f t="shared" si="346"/>
        <v>0.73336536411742614</v>
      </c>
      <c r="AT425" s="47">
        <f t="shared" si="318"/>
        <v>0.59602883865384204</v>
      </c>
      <c r="AU425" s="47">
        <f t="shared" si="347"/>
        <v>7.2301013766857547E-2</v>
      </c>
      <c r="AV425" s="47">
        <f t="shared" si="348"/>
        <v>2.8057519414293929E-2</v>
      </c>
      <c r="AW425" s="47">
        <f t="shared" si="349"/>
        <v>1.0838487220240396E-2</v>
      </c>
      <c r="AX425" s="47">
        <f t="shared" si="350"/>
        <v>9.8912237886000201E-4</v>
      </c>
      <c r="AY425" s="47">
        <f t="shared" si="351"/>
        <v>0</v>
      </c>
      <c r="AZ425" s="47">
        <f t="shared" si="352"/>
        <v>3.9885129013394326E-2</v>
      </c>
      <c r="BA425" s="47">
        <f t="shared" si="319"/>
        <v>3.2415884753463221E-2</v>
      </c>
      <c r="BB425" s="23">
        <f>IF(V425&gt;0,J425*DATA!$C$4,0)</f>
        <v>64599.599999999991</v>
      </c>
      <c r="BC425" s="23">
        <f>IF(X425&gt;0,N425*_xlfn.XLOOKUP(Burgas!O425,DATA!$B$5:$B$6,DATA!$C$5:$C$6,"error",0,1),0)</f>
        <v>11138.400000000001</v>
      </c>
      <c r="BD425" s="23">
        <f>IF(Z425&gt;0,(L425-M425)*DATA!$C$7,"0,00 ")</f>
        <v>3795.0000000000018</v>
      </c>
      <c r="BE425" s="23">
        <f>IF(G425="basement",D425*DATA!$C$8,IF(G425="ground",0,"error"))</f>
        <v>0</v>
      </c>
      <c r="BF425" s="23">
        <f t="shared" si="320"/>
        <v>79533</v>
      </c>
      <c r="BG425" s="23">
        <v>1.48</v>
      </c>
      <c r="BH425" s="23">
        <v>1.2781976978185625</v>
      </c>
      <c r="BI425" s="23">
        <f t="shared" si="321"/>
        <v>0.56999999999999995</v>
      </c>
      <c r="BJ425" s="23">
        <v>2.33</v>
      </c>
      <c r="BK425" s="23">
        <f t="shared" si="322"/>
        <v>0.21630769230769231</v>
      </c>
      <c r="BL425" s="23">
        <f t="shared" si="323"/>
        <v>0.23928112965340181</v>
      </c>
      <c r="BM425" s="5">
        <v>1.1000000000000001</v>
      </c>
      <c r="BN425" s="5">
        <f t="shared" si="324"/>
        <v>0.56999999999999995</v>
      </c>
      <c r="BO425" s="50"/>
      <c r="BP425" s="48">
        <f t="shared" si="325"/>
        <v>4530.5</v>
      </c>
      <c r="BQ425" s="51">
        <f t="shared" si="326"/>
        <v>6</v>
      </c>
      <c r="BR425" s="47">
        <f t="shared" si="327"/>
        <v>1449.76</v>
      </c>
      <c r="BS425" s="46">
        <f t="shared" si="328"/>
        <v>20.5</v>
      </c>
      <c r="BT425" s="46">
        <f t="shared" si="329"/>
        <v>3624.4</v>
      </c>
      <c r="BU425" s="46">
        <f t="shared" si="336"/>
        <v>84.953687875</v>
      </c>
      <c r="BV425" s="46">
        <f t="shared" si="337"/>
        <v>51.986103844230776</v>
      </c>
      <c r="BW425" s="46">
        <f t="shared" si="338"/>
        <v>72.218465886071883</v>
      </c>
      <c r="BX425" s="46">
        <f t="shared" si="339"/>
        <v>83.791469125000006</v>
      </c>
      <c r="BY425" s="46">
        <f t="shared" si="340"/>
        <v>84.953687875</v>
      </c>
      <c r="BZ425" s="46">
        <f t="shared" si="330"/>
        <v>97900.629907150011</v>
      </c>
      <c r="CA425" s="46">
        <f t="shared" si="331"/>
        <v>59908.786070091548</v>
      </c>
      <c r="CB425" s="46">
        <f t="shared" si="332"/>
        <v>83224.560087109247</v>
      </c>
      <c r="CC425" s="46">
        <f t="shared" si="333"/>
        <v>96561.289019650008</v>
      </c>
      <c r="CD425" s="46">
        <f t="shared" si="334"/>
        <v>97900.629907150011</v>
      </c>
    </row>
    <row r="426" spans="1:82" ht="15" customHeight="1" x14ac:dyDescent="0.35">
      <c r="A426" s="39">
        <v>423</v>
      </c>
      <c r="B426" s="40" t="s">
        <v>125</v>
      </c>
      <c r="C426" s="40" t="s">
        <v>548</v>
      </c>
      <c r="D426" s="41">
        <v>137.69999999999999</v>
      </c>
      <c r="E426" s="41">
        <f t="shared" si="301"/>
        <v>660.96</v>
      </c>
      <c r="F426" s="41">
        <v>47.4</v>
      </c>
      <c r="G426" s="42" t="s">
        <v>118</v>
      </c>
      <c r="H426" s="43">
        <v>6</v>
      </c>
      <c r="I426" s="44">
        <v>20.5</v>
      </c>
      <c r="J426" s="41">
        <f t="shared" si="302"/>
        <v>777.3599999999999</v>
      </c>
      <c r="K426" s="42" t="s">
        <v>120</v>
      </c>
      <c r="L426" s="44">
        <v>194.34</v>
      </c>
      <c r="M426" s="44">
        <v>145.80000000000001</v>
      </c>
      <c r="N426" s="41">
        <v>144.58500000000001</v>
      </c>
      <c r="O426" s="45" t="s">
        <v>69</v>
      </c>
      <c r="P426" s="45" t="s">
        <v>120</v>
      </c>
      <c r="Q426" s="45" t="s">
        <v>122</v>
      </c>
      <c r="R426" s="45" t="s">
        <v>864</v>
      </c>
      <c r="S426" s="46">
        <f t="shared" si="303"/>
        <v>71129.336814584996</v>
      </c>
      <c r="T426" s="46">
        <f t="shared" si="304"/>
        <v>107.615191259055</v>
      </c>
      <c r="U426" s="47">
        <f t="shared" si="305"/>
        <v>41412.944110351156</v>
      </c>
      <c r="V426" s="47">
        <f t="shared" si="306"/>
        <v>29716.39270423384</v>
      </c>
      <c r="W426" s="47">
        <f t="shared" si="307"/>
        <v>61985.016388251912</v>
      </c>
      <c r="X426" s="47">
        <f t="shared" si="308"/>
        <v>9144.3204263330845</v>
      </c>
      <c r="Y426" s="48">
        <f t="shared" si="309"/>
        <v>68559.708092084998</v>
      </c>
      <c r="Z426" s="47">
        <f t="shared" si="310"/>
        <v>2569.6287224999978</v>
      </c>
      <c r="AA426" s="48">
        <f t="shared" si="311"/>
        <v>71129.336814584996</v>
      </c>
      <c r="AB426" s="47">
        <f t="shared" si="312"/>
        <v>0</v>
      </c>
      <c r="AC426" s="47">
        <f t="shared" si="313"/>
        <v>41430.341853066922</v>
      </c>
      <c r="AD426" s="47">
        <f t="shared" si="314"/>
        <v>29698.994961518074</v>
      </c>
      <c r="AE426" s="47">
        <f t="shared" si="335"/>
        <v>44.933119949040901</v>
      </c>
      <c r="AF426" s="49">
        <f t="shared" si="315"/>
        <v>0.58246489716422711</v>
      </c>
      <c r="AG426" s="47">
        <f>IF(ISBLANK($D426),"",S426*_xlfn.XLOOKUP(Q426,DATA!$B$24:$B$25,DATA!$C$24:$C$25,"error",0,1)/1000)</f>
        <v>9.5289506263004142</v>
      </c>
      <c r="AH426" s="47">
        <f>IF(ISBLANK($D426),"",V426*_xlfn.XLOOKUP(Q426,DATA!$B$24:$B$25,DATA!$C$24:$C$25,"error",0,1)/1000)</f>
        <v>3.981002094937784</v>
      </c>
      <c r="AI426" s="47">
        <f>IF(ISBLANK($D426),"",X426*_xlfn.XLOOKUP(Q426,DATA!$B$24:$B$25,DATA!$C$24:$C$25,"error",0,1)/1000)</f>
        <v>1.2250329014136292</v>
      </c>
      <c r="AJ426" s="47">
        <f>IF(ISBLANK($D426),"",Z426*_xlfn.XLOOKUP(Q426,DATA!$B$24:$B$25,DATA!$C$24:$C$25,"error",0,1)/1000)</f>
        <v>0.34424425027965522</v>
      </c>
      <c r="AK426" s="47">
        <f>IF(ISBLANK($D426),"",AB426*_xlfn.XLOOKUP(Q426,DATA!$B$24:$B$25,DATA!$C$24:$C$25,"error",0,1)/1000)</f>
        <v>0</v>
      </c>
      <c r="AL426" s="47">
        <f t="shared" si="316"/>
        <v>5.5502792466310682</v>
      </c>
      <c r="AM426" s="47">
        <f t="shared" si="317"/>
        <v>3.978671379669346</v>
      </c>
      <c r="AN426" s="47">
        <f t="shared" si="341"/>
        <v>0.96586639021582321</v>
      </c>
      <c r="AO426" s="47">
        <f t="shared" si="342"/>
        <v>0.40351936678803446</v>
      </c>
      <c r="AP426" s="47">
        <f t="shared" si="343"/>
        <v>0.12417087177661021</v>
      </c>
      <c r="AQ426" s="47">
        <f t="shared" si="344"/>
        <v>3.4893029086798061E-2</v>
      </c>
      <c r="AR426" s="47">
        <f t="shared" si="345"/>
        <v>0</v>
      </c>
      <c r="AS426" s="47">
        <f t="shared" si="346"/>
        <v>0.56258326765144273</v>
      </c>
      <c r="AT426" s="47">
        <f t="shared" si="318"/>
        <v>0.40328312256438048</v>
      </c>
      <c r="AU426" s="47">
        <f t="shared" si="347"/>
        <v>5.2530031370954106E-2</v>
      </c>
      <c r="AV426" s="47">
        <f t="shared" si="348"/>
        <v>2.1945980531972473E-2</v>
      </c>
      <c r="AW426" s="47">
        <f t="shared" si="349"/>
        <v>6.753211267995933E-3</v>
      </c>
      <c r="AX426" s="47">
        <f t="shared" si="350"/>
        <v>1.8977075205479992E-3</v>
      </c>
      <c r="AY426" s="47">
        <f t="shared" si="351"/>
        <v>0</v>
      </c>
      <c r="AZ426" s="47">
        <f t="shared" si="352"/>
        <v>3.0596899320516405E-2</v>
      </c>
      <c r="BA426" s="47">
        <f t="shared" si="319"/>
        <v>2.19331320504377E-2</v>
      </c>
      <c r="BB426" s="23">
        <f>IF(V426&gt;0,J426*DATA!$C$4,0)</f>
        <v>50528.399999999994</v>
      </c>
      <c r="BC426" s="23">
        <f>IF(X426&gt;0,N426*_xlfn.XLOOKUP(Burgas!O426,DATA!$B$5:$B$6,DATA!$C$5:$C$6,"error",0,1),0)</f>
        <v>6940.08</v>
      </c>
      <c r="BD426" s="23">
        <f>IF(Z426&gt;0,(L426-M426)*DATA!$C$7,"0,00 ")</f>
        <v>7280.9999999999991</v>
      </c>
      <c r="BE426" s="23">
        <f>IF(G426="basement",D426*DATA!$C$8,IF(G426="ground",0,"error"))</f>
        <v>0</v>
      </c>
      <c r="BF426" s="23">
        <f t="shared" si="320"/>
        <v>64749.479999999996</v>
      </c>
      <c r="BG426" s="23">
        <v>1.48</v>
      </c>
      <c r="BH426" s="23">
        <v>1.5370947823402283</v>
      </c>
      <c r="BI426" s="23">
        <f t="shared" si="321"/>
        <v>0.56999999999999995</v>
      </c>
      <c r="BJ426" s="23">
        <v>2.33</v>
      </c>
      <c r="BK426" s="23">
        <f t="shared" si="322"/>
        <v>0.21630769230769231</v>
      </c>
      <c r="BL426" s="23">
        <f t="shared" si="323"/>
        <v>0.23928112965340181</v>
      </c>
      <c r="BM426" s="5">
        <v>1.1000000000000001</v>
      </c>
      <c r="BN426" s="5">
        <f t="shared" si="324"/>
        <v>0.56999999999999995</v>
      </c>
      <c r="BO426" s="50"/>
      <c r="BP426" s="48">
        <f t="shared" si="325"/>
        <v>2822.85</v>
      </c>
      <c r="BQ426" s="51">
        <f t="shared" si="326"/>
        <v>6</v>
      </c>
      <c r="BR426" s="47">
        <f t="shared" si="327"/>
        <v>903.31200000000001</v>
      </c>
      <c r="BS426" s="46">
        <f t="shared" si="328"/>
        <v>20.5</v>
      </c>
      <c r="BT426" s="46">
        <f t="shared" si="329"/>
        <v>2258.2800000000002</v>
      </c>
      <c r="BU426" s="46">
        <f t="shared" si="336"/>
        <v>61.722784462499995</v>
      </c>
      <c r="BV426" s="46">
        <f t="shared" si="337"/>
        <v>35.936258339423077</v>
      </c>
      <c r="BW426" s="46">
        <f t="shared" si="338"/>
        <v>53.787761530937097</v>
      </c>
      <c r="BX426" s="46">
        <f t="shared" si="339"/>
        <v>59.492978212499999</v>
      </c>
      <c r="BY426" s="46">
        <f t="shared" si="340"/>
        <v>61.722784462499995</v>
      </c>
      <c r="BZ426" s="46">
        <f t="shared" si="330"/>
        <v>71129.336814584996</v>
      </c>
      <c r="CA426" s="46">
        <f t="shared" si="331"/>
        <v>41412.944110351156</v>
      </c>
      <c r="CB426" s="46">
        <f t="shared" si="332"/>
        <v>61985.016388251912</v>
      </c>
      <c r="CC426" s="46">
        <f t="shared" si="333"/>
        <v>68559.708092084998</v>
      </c>
      <c r="CD426" s="46">
        <f t="shared" si="334"/>
        <v>71129.336814584996</v>
      </c>
    </row>
    <row r="427" spans="1:82" ht="15" customHeight="1" x14ac:dyDescent="0.35">
      <c r="A427" s="39">
        <v>424</v>
      </c>
      <c r="B427" s="40" t="s">
        <v>125</v>
      </c>
      <c r="C427" s="40" t="s">
        <v>549</v>
      </c>
      <c r="D427" s="41">
        <v>204.8</v>
      </c>
      <c r="E427" s="41">
        <f t="shared" ref="E427:E490" si="353">0.8*D427*H427</f>
        <v>983.04000000000019</v>
      </c>
      <c r="F427" s="41">
        <v>61.4</v>
      </c>
      <c r="G427" s="42" t="s">
        <v>118</v>
      </c>
      <c r="H427" s="43">
        <v>6</v>
      </c>
      <c r="I427" s="44">
        <v>20.5</v>
      </c>
      <c r="J427" s="41">
        <f t="shared" ref="J427:J490" si="354">F427*I427-L427</f>
        <v>1006.96</v>
      </c>
      <c r="K427" s="42" t="s">
        <v>120</v>
      </c>
      <c r="L427" s="44">
        <v>251.74</v>
      </c>
      <c r="M427" s="44">
        <v>251.74</v>
      </c>
      <c r="N427" s="41">
        <v>215.04000000000002</v>
      </c>
      <c r="O427" s="45" t="s">
        <v>69</v>
      </c>
      <c r="P427" s="45" t="s">
        <v>120</v>
      </c>
      <c r="Q427" s="45" t="s">
        <v>122</v>
      </c>
      <c r="R427" s="45" t="s">
        <v>864</v>
      </c>
      <c r="S427" s="46">
        <f t="shared" ref="S427:S490" si="355">BZ427</f>
        <v>94047.241960840009</v>
      </c>
      <c r="T427" s="46">
        <f t="shared" ref="T427:T490" si="356">S427/E427</f>
        <v>95.669801799357089</v>
      </c>
      <c r="U427" s="47">
        <f t="shared" ref="U427:U490" si="357">CA427</f>
        <v>55553.855630883096</v>
      </c>
      <c r="V427" s="47">
        <f t="shared" ref="V427:V490" si="358">IF(ISBLANK(D427)," ",S427-U427)</f>
        <v>38493.386329956913</v>
      </c>
      <c r="W427" s="47">
        <f t="shared" ref="W427:W490" si="359">CB427</f>
        <v>80446.97454389726</v>
      </c>
      <c r="X427" s="47">
        <f t="shared" ref="X427:X490" si="360">IF(ISBLANK(D427)," ",S427-W427)</f>
        <v>13600.267416942748</v>
      </c>
      <c r="Y427" s="48">
        <f t="shared" ref="Y427:Y490" si="361">CC427</f>
        <v>94047.241960840009</v>
      </c>
      <c r="Z427" s="47">
        <f t="shared" ref="Z427:Z490" si="362">IF(ISBLANK(D427)," ",S427-Y427)</f>
        <v>0</v>
      </c>
      <c r="AA427" s="48">
        <f t="shared" ref="AA427:AA490" si="363">CD427</f>
        <v>94047.241960840009</v>
      </c>
      <c r="AB427" s="47">
        <f t="shared" ref="AB427:AB490" si="364">IF(ISBLANK(D427)," ",S427-AA427)</f>
        <v>0</v>
      </c>
      <c r="AC427" s="47">
        <f t="shared" ref="AC427:AC490" si="365">V427+X427+Z427+AB427</f>
        <v>52093.653746899661</v>
      </c>
      <c r="AD427" s="47">
        <f t="shared" ref="AD427:AD490" si="366">IF(ISBLANK(D427)," ",S427-AC427)</f>
        <v>41953.588213940347</v>
      </c>
      <c r="AE427" s="47">
        <f t="shared" si="335"/>
        <v>42.677396864766784</v>
      </c>
      <c r="AF427" s="49">
        <f t="shared" ref="AF427:AF490" si="367">1-AD427/S427</f>
        <v>0.5539094253140433</v>
      </c>
      <c r="AG427" s="47">
        <f>IF(ISBLANK($D427),"",S427*_xlfn.XLOOKUP(Q427,DATA!$B$24:$B$25,DATA!$C$24:$C$25,"error",0,1)/1000)</f>
        <v>12.599182915491685</v>
      </c>
      <c r="AH427" s="47">
        <f>IF(ISBLANK($D427),"",V427*_xlfn.XLOOKUP(Q427,DATA!$B$24:$B$25,DATA!$C$24:$C$25,"error",0,1)/1000)</f>
        <v>5.1568254985059054</v>
      </c>
      <c r="AI427" s="47">
        <f>IF(ISBLANK($D427),"",X427*_xlfn.XLOOKUP(Q427,DATA!$B$24:$B$25,DATA!$C$24:$C$25,"error",0,1)/1000)</f>
        <v>1.8219806696406051</v>
      </c>
      <c r="AJ427" s="47">
        <f>IF(ISBLANK($D427),"",Z427*_xlfn.XLOOKUP(Q427,DATA!$B$24:$B$25,DATA!$C$24:$C$25,"error",0,1)/1000)</f>
        <v>0</v>
      </c>
      <c r="AK427" s="47">
        <f>IF(ISBLANK($D427),"",AB427*_xlfn.XLOOKUP(Q427,DATA!$B$24:$B$25,DATA!$C$24:$C$25,"error",0,1)/1000)</f>
        <v>0</v>
      </c>
      <c r="AL427" s="47">
        <f t="shared" ref="AL427:AL490" si="368">SUM(AH427:AK427)</f>
        <v>6.9788061681465106</v>
      </c>
      <c r="AM427" s="47">
        <f t="shared" ref="AM427:AM490" si="369">IF(ISBLANK($D427),"",AG427-AL427)</f>
        <v>5.6203767473451745</v>
      </c>
      <c r="AN427" s="47">
        <f t="shared" si="341"/>
        <v>1.2770689868690663</v>
      </c>
      <c r="AO427" s="47">
        <f t="shared" si="342"/>
        <v>0.52270230212627244</v>
      </c>
      <c r="AP427" s="47">
        <f t="shared" si="343"/>
        <v>0.18467824647675948</v>
      </c>
      <c r="AQ427" s="47">
        <f t="shared" si="344"/>
        <v>0</v>
      </c>
      <c r="AR427" s="47">
        <f t="shared" si="345"/>
        <v>0</v>
      </c>
      <c r="AS427" s="47">
        <f t="shared" si="346"/>
        <v>0.7073805486030319</v>
      </c>
      <c r="AT427" s="47">
        <f t="shared" ref="AT427:AT490" si="370">IF(ISBLANK($D427),"",AN427-AS427)</f>
        <v>0.56968843826603444</v>
      </c>
      <c r="AU427" s="47">
        <f t="shared" si="347"/>
        <v>6.9455231720108382E-2</v>
      </c>
      <c r="AV427" s="47">
        <f t="shared" si="348"/>
        <v>2.8427915710192191E-2</v>
      </c>
      <c r="AW427" s="47">
        <f t="shared" si="349"/>
        <v>1.004399177694675E-2</v>
      </c>
      <c r="AX427" s="47">
        <f t="shared" si="350"/>
        <v>0</v>
      </c>
      <c r="AY427" s="47">
        <f t="shared" si="351"/>
        <v>0</v>
      </c>
      <c r="AZ427" s="47">
        <f t="shared" si="352"/>
        <v>3.847190748713894E-2</v>
      </c>
      <c r="BA427" s="47">
        <f t="shared" ref="BA427:BA490" si="371">IF(ISBLANK($D427),"",AU427-AZ427)</f>
        <v>3.0983324232969442E-2</v>
      </c>
      <c r="BB427" s="23">
        <f>IF(V427&gt;0,J427*DATA!$C$4,0)</f>
        <v>65452.4</v>
      </c>
      <c r="BC427" s="23">
        <f>IF(X427&gt;0,N427*_xlfn.XLOOKUP(Burgas!O427,DATA!$B$5:$B$6,DATA!$C$5:$C$6,"error",0,1),0)</f>
        <v>10321.920000000002</v>
      </c>
      <c r="BD427" s="23" t="str">
        <f>IF(Z427&gt;0,(L427-M427)*DATA!$C$7,"0,00 ")</f>
        <v xml:space="preserve">0,00 </v>
      </c>
      <c r="BE427" s="23">
        <f>IF(G427="basement",D427*DATA!$C$8,IF(G427="ground",0,"error"))</f>
        <v>0</v>
      </c>
      <c r="BF427" s="23">
        <f t="shared" ref="BF427:BF490" si="372">BB427+BC427+BD427+BE427</f>
        <v>75774.320000000007</v>
      </c>
      <c r="BG427" s="23">
        <v>1.48</v>
      </c>
      <c r="BH427" s="23">
        <v>1.1000000000000001</v>
      </c>
      <c r="BI427" s="23">
        <f t="shared" ref="BI427:BI490" si="373">IF(G427="ground",0.57,IF(G427="basement",0.85,"error"))</f>
        <v>0.56999999999999995</v>
      </c>
      <c r="BJ427" s="23">
        <v>2.33</v>
      </c>
      <c r="BK427" s="23">
        <f t="shared" ref="BK427:BK490" si="374">IF(K427="N",1/((1/BG427)+0.15/0.038),BG427)</f>
        <v>0.21630769230769231</v>
      </c>
      <c r="BL427" s="23">
        <f t="shared" ref="BL427:BL490" si="375">IF(O427="sloped",1/(1/BJ427+0.15/0.04),IF(O427="flat",1/(1/BJ427+0.15/0.034),"error"))</f>
        <v>0.23928112965340181</v>
      </c>
      <c r="BM427" s="5">
        <v>1.1000000000000001</v>
      </c>
      <c r="BN427" s="5">
        <f t="shared" ref="BN427:BN490" si="376">IF(BI427=0.85,1/(1/BI427+0.05/0.038),BI427)</f>
        <v>0.56999999999999995</v>
      </c>
      <c r="BO427" s="50"/>
      <c r="BP427" s="48">
        <f t="shared" ref="BP427:BP490" si="377">D427*BS427</f>
        <v>4198.4000000000005</v>
      </c>
      <c r="BQ427" s="51">
        <f t="shared" ref="BQ427:BQ490" si="378">H427</f>
        <v>6</v>
      </c>
      <c r="BR427" s="47">
        <f t="shared" ref="BR427:BR490" si="379">0.32*BP427</f>
        <v>1343.4880000000003</v>
      </c>
      <c r="BS427" s="46">
        <f t="shared" ref="BS427:BS490" si="380">I427</f>
        <v>20.5</v>
      </c>
      <c r="BT427" s="46">
        <f t="shared" ref="BT427:BT490" si="381">IF(BQ427&lt;=3,0.76*BP427,0.8*BP427)</f>
        <v>3358.7200000000007</v>
      </c>
      <c r="BU427" s="46">
        <f t="shared" si="336"/>
        <v>81.609894100000005</v>
      </c>
      <c r="BV427" s="46">
        <f t="shared" si="337"/>
        <v>48.207094438461553</v>
      </c>
      <c r="BW427" s="46">
        <f t="shared" si="338"/>
        <v>69.80820422066752</v>
      </c>
      <c r="BX427" s="46">
        <f t="shared" si="339"/>
        <v>81.609894100000005</v>
      </c>
      <c r="BY427" s="46">
        <f t="shared" si="340"/>
        <v>81.609894100000005</v>
      </c>
      <c r="BZ427" s="46">
        <f t="shared" ref="BZ427:BZ490" si="382">BU427*1152.4</f>
        <v>94047.241960840009</v>
      </c>
      <c r="CA427" s="46">
        <f t="shared" ref="CA427:CA490" si="383">BV427*1152.4</f>
        <v>55553.855630883096</v>
      </c>
      <c r="CB427" s="46">
        <f t="shared" ref="CB427:CB490" si="384">BW427*1152.4</f>
        <v>80446.97454389726</v>
      </c>
      <c r="CC427" s="46">
        <f t="shared" ref="CC427:CC490" si="385">BX427*1152.4</f>
        <v>94047.241960840009</v>
      </c>
      <c r="CD427" s="46">
        <f t="shared" ref="CD427:CD490" si="386">BY427*1152.4</f>
        <v>94047.241960840009</v>
      </c>
    </row>
    <row r="428" spans="1:82" ht="15" customHeight="1" x14ac:dyDescent="0.35">
      <c r="A428" s="39">
        <v>425</v>
      </c>
      <c r="B428" s="40" t="s">
        <v>125</v>
      </c>
      <c r="C428" s="40" t="s">
        <v>550</v>
      </c>
      <c r="D428" s="41">
        <v>258.10000000000002</v>
      </c>
      <c r="E428" s="41">
        <f t="shared" si="353"/>
        <v>1238.8800000000001</v>
      </c>
      <c r="F428" s="41">
        <v>65.599999999999994</v>
      </c>
      <c r="G428" s="42" t="s">
        <v>118</v>
      </c>
      <c r="H428" s="43">
        <v>6</v>
      </c>
      <c r="I428" s="44">
        <v>20.5</v>
      </c>
      <c r="J428" s="41">
        <f t="shared" si="354"/>
        <v>1075.8399999999999</v>
      </c>
      <c r="K428" s="42" t="s">
        <v>120</v>
      </c>
      <c r="L428" s="44">
        <v>268.95999999999998</v>
      </c>
      <c r="M428" s="44">
        <v>174.8</v>
      </c>
      <c r="N428" s="41">
        <v>271.00500000000005</v>
      </c>
      <c r="O428" s="45" t="s">
        <v>69</v>
      </c>
      <c r="P428" s="45" t="s">
        <v>120</v>
      </c>
      <c r="Q428" s="45" t="s">
        <v>122</v>
      </c>
      <c r="R428" s="45" t="s">
        <v>864</v>
      </c>
      <c r="S428" s="46">
        <f t="shared" si="355"/>
        <v>113251.947237905</v>
      </c>
      <c r="T428" s="46">
        <f t="shared" si="356"/>
        <v>91.41478370617412</v>
      </c>
      <c r="U428" s="47">
        <f t="shared" si="357"/>
        <v>72125.462820231172</v>
      </c>
      <c r="V428" s="47">
        <f t="shared" si="358"/>
        <v>41126.484417673826</v>
      </c>
      <c r="W428" s="47">
        <f t="shared" si="359"/>
        <v>96112.157099658318</v>
      </c>
      <c r="X428" s="47">
        <f t="shared" si="360"/>
        <v>17139.790138246681</v>
      </c>
      <c r="Y428" s="48">
        <f t="shared" si="361"/>
        <v>108267.26984790502</v>
      </c>
      <c r="Z428" s="47">
        <f t="shared" si="362"/>
        <v>4984.6773899999826</v>
      </c>
      <c r="AA428" s="48">
        <f t="shared" si="363"/>
        <v>113251.947237905</v>
      </c>
      <c r="AB428" s="47">
        <f t="shared" si="364"/>
        <v>0</v>
      </c>
      <c r="AC428" s="47">
        <f t="shared" si="365"/>
        <v>63250.951945920489</v>
      </c>
      <c r="AD428" s="47">
        <f t="shared" si="366"/>
        <v>50000.995291984509</v>
      </c>
      <c r="AE428" s="47">
        <f t="shared" si="335"/>
        <v>40.359837346623166</v>
      </c>
      <c r="AF428" s="49">
        <f t="shared" si="367"/>
        <v>0.55849769905546165</v>
      </c>
      <c r="AG428" s="47">
        <f>IF(ISBLANK($D428),"",S428*_xlfn.XLOOKUP(Q428,DATA!$B$24:$B$25,DATA!$C$24:$C$25,"error",0,1)/1000)</f>
        <v>15.171970692985475</v>
      </c>
      <c r="AH428" s="47">
        <f>IF(ISBLANK($D428),"",V428*_xlfn.XLOOKUP(Q428,DATA!$B$24:$B$25,DATA!$C$24:$C$25,"error",0,1)/1000)</f>
        <v>5.5095725195763405</v>
      </c>
      <c r="AI428" s="47">
        <f>IF(ISBLANK($D428),"",X428*_xlfn.XLOOKUP(Q428,DATA!$B$24:$B$25,DATA!$C$24:$C$25,"error",0,1)/1000)</f>
        <v>2.2961582560265614</v>
      </c>
      <c r="AJ428" s="47">
        <f>IF(ISBLANK($D428),"",Z428*_xlfn.XLOOKUP(Q428,DATA!$B$24:$B$25,DATA!$C$24:$C$25,"error",0,1)/1000)</f>
        <v>0.66777994656638329</v>
      </c>
      <c r="AK428" s="47">
        <f>IF(ISBLANK($D428),"",AB428*_xlfn.XLOOKUP(Q428,DATA!$B$24:$B$25,DATA!$C$24:$C$25,"error",0,1)/1000)</f>
        <v>0</v>
      </c>
      <c r="AL428" s="47">
        <f t="shared" si="368"/>
        <v>8.4735107221692854</v>
      </c>
      <c r="AM428" s="47">
        <f t="shared" si="369"/>
        <v>6.6984599708161898</v>
      </c>
      <c r="AN428" s="47">
        <f t="shared" si="341"/>
        <v>1.5378499837377737</v>
      </c>
      <c r="AO428" s="47">
        <f t="shared" si="342"/>
        <v>0.5584571827277437</v>
      </c>
      <c r="AP428" s="47">
        <f t="shared" si="343"/>
        <v>0.23274148152173624</v>
      </c>
      <c r="AQ428" s="47">
        <f t="shared" si="344"/>
        <v>6.7687013160545872E-2</v>
      </c>
      <c r="AR428" s="47">
        <f t="shared" si="345"/>
        <v>0</v>
      </c>
      <c r="AS428" s="47">
        <f t="shared" si="346"/>
        <v>0.85888567741002575</v>
      </c>
      <c r="AT428" s="47">
        <f t="shared" si="370"/>
        <v>0.67896430632774796</v>
      </c>
      <c r="AU428" s="47">
        <f t="shared" si="347"/>
        <v>8.3638180920153418E-2</v>
      </c>
      <c r="AV428" s="47">
        <f t="shared" si="348"/>
        <v>3.0372496263658101E-2</v>
      </c>
      <c r="AW428" s="47">
        <f t="shared" si="349"/>
        <v>1.265797987124001E-2</v>
      </c>
      <c r="AX428" s="47">
        <f t="shared" si="350"/>
        <v>3.6812554621919883E-3</v>
      </c>
      <c r="AY428" s="47">
        <f t="shared" si="351"/>
        <v>0</v>
      </c>
      <c r="AZ428" s="47">
        <f t="shared" si="352"/>
        <v>4.6711731597090099E-2</v>
      </c>
      <c r="BA428" s="47">
        <f t="shared" si="371"/>
        <v>3.6926449323063319E-2</v>
      </c>
      <c r="BB428" s="23">
        <f>IF(V428&gt;0,J428*DATA!$C$4,0)</f>
        <v>69929.599999999991</v>
      </c>
      <c r="BC428" s="23">
        <f>IF(X428&gt;0,N428*_xlfn.XLOOKUP(Burgas!O428,DATA!$B$5:$B$6,DATA!$C$5:$C$6,"error",0,1),0)</f>
        <v>13008.240000000002</v>
      </c>
      <c r="BD428" s="23">
        <f>IF(Z428&gt;0,(L428-M428)*DATA!$C$7,"0,00 ")</f>
        <v>14123.999999999995</v>
      </c>
      <c r="BE428" s="23">
        <f>IF(G428="basement",D428*DATA!$C$8,IF(G428="ground",0,"error"))</f>
        <v>0</v>
      </c>
      <c r="BF428" s="23">
        <f t="shared" si="372"/>
        <v>97061.84</v>
      </c>
      <c r="BG428" s="23">
        <v>1.48</v>
      </c>
      <c r="BH428" s="23">
        <v>1.7126561570493755</v>
      </c>
      <c r="BI428" s="23">
        <f t="shared" si="373"/>
        <v>0.56999999999999995</v>
      </c>
      <c r="BJ428" s="23">
        <v>2.33</v>
      </c>
      <c r="BK428" s="23">
        <f t="shared" si="374"/>
        <v>0.21630769230769231</v>
      </c>
      <c r="BL428" s="23">
        <f t="shared" si="375"/>
        <v>0.23928112965340181</v>
      </c>
      <c r="BM428" s="5">
        <v>1.1000000000000001</v>
      </c>
      <c r="BN428" s="5">
        <f t="shared" si="376"/>
        <v>0.56999999999999995</v>
      </c>
      <c r="BO428" s="50"/>
      <c r="BP428" s="48">
        <f t="shared" si="377"/>
        <v>5291.05</v>
      </c>
      <c r="BQ428" s="51">
        <f t="shared" si="378"/>
        <v>6</v>
      </c>
      <c r="BR428" s="47">
        <f t="shared" si="379"/>
        <v>1693.1360000000002</v>
      </c>
      <c r="BS428" s="46">
        <f t="shared" si="380"/>
        <v>20.5</v>
      </c>
      <c r="BT428" s="46">
        <f t="shared" si="381"/>
        <v>4232.84</v>
      </c>
      <c r="BU428" s="46">
        <f t="shared" si="336"/>
        <v>98.274858762499989</v>
      </c>
      <c r="BV428" s="46">
        <f t="shared" si="337"/>
        <v>62.587177039423082</v>
      </c>
      <c r="BW428" s="46">
        <f t="shared" si="338"/>
        <v>83.401732991720152</v>
      </c>
      <c r="BX428" s="46">
        <f t="shared" si="339"/>
        <v>93.949383762500005</v>
      </c>
      <c r="BY428" s="46">
        <f t="shared" si="340"/>
        <v>98.274858762499989</v>
      </c>
      <c r="BZ428" s="46">
        <f t="shared" si="382"/>
        <v>113251.947237905</v>
      </c>
      <c r="CA428" s="46">
        <f t="shared" si="383"/>
        <v>72125.462820231172</v>
      </c>
      <c r="CB428" s="46">
        <f t="shared" si="384"/>
        <v>96112.157099658318</v>
      </c>
      <c r="CC428" s="46">
        <f t="shared" si="385"/>
        <v>108267.26984790502</v>
      </c>
      <c r="CD428" s="46">
        <f t="shared" si="386"/>
        <v>113251.947237905</v>
      </c>
    </row>
    <row r="429" spans="1:82" ht="15" customHeight="1" x14ac:dyDescent="0.35">
      <c r="A429" s="39">
        <v>426</v>
      </c>
      <c r="B429" s="40" t="s">
        <v>125</v>
      </c>
      <c r="C429" s="40" t="s">
        <v>551</v>
      </c>
      <c r="D429" s="41">
        <v>291.3</v>
      </c>
      <c r="E429" s="41">
        <f t="shared" si="353"/>
        <v>1398.2400000000002</v>
      </c>
      <c r="F429" s="41">
        <v>70.400000000000006</v>
      </c>
      <c r="G429" s="42" t="s">
        <v>118</v>
      </c>
      <c r="H429" s="43">
        <v>6</v>
      </c>
      <c r="I429" s="44">
        <v>20.5</v>
      </c>
      <c r="J429" s="41">
        <f t="shared" si="354"/>
        <v>1154.56</v>
      </c>
      <c r="K429" s="42" t="s">
        <v>120</v>
      </c>
      <c r="L429" s="44">
        <v>288.64</v>
      </c>
      <c r="M429" s="44">
        <v>288.64</v>
      </c>
      <c r="N429" s="41">
        <v>305.86500000000001</v>
      </c>
      <c r="O429" s="45" t="s">
        <v>69</v>
      </c>
      <c r="P429" s="45" t="s">
        <v>120</v>
      </c>
      <c r="Q429" s="45" t="s">
        <v>122</v>
      </c>
      <c r="R429" s="45" t="s">
        <v>864</v>
      </c>
      <c r="S429" s="46">
        <f t="shared" si="355"/>
        <v>119026.19857516502</v>
      </c>
      <c r="T429" s="46">
        <f t="shared" si="356"/>
        <v>85.125728469479483</v>
      </c>
      <c r="U429" s="47">
        <f t="shared" si="357"/>
        <v>74890.459200100391</v>
      </c>
      <c r="V429" s="47">
        <f t="shared" si="358"/>
        <v>44135.73937506463</v>
      </c>
      <c r="W429" s="47">
        <f t="shared" si="359"/>
        <v>99681.677586124861</v>
      </c>
      <c r="X429" s="47">
        <f t="shared" si="360"/>
        <v>19344.52098904016</v>
      </c>
      <c r="Y429" s="48">
        <f t="shared" si="361"/>
        <v>119026.19857516502</v>
      </c>
      <c r="Z429" s="47">
        <f t="shared" si="362"/>
        <v>0</v>
      </c>
      <c r="AA429" s="48">
        <f t="shared" si="363"/>
        <v>119026.19857516502</v>
      </c>
      <c r="AB429" s="47">
        <f t="shared" si="364"/>
        <v>0</v>
      </c>
      <c r="AC429" s="47">
        <f t="shared" si="365"/>
        <v>63480.26036410479</v>
      </c>
      <c r="AD429" s="47">
        <f t="shared" si="366"/>
        <v>55545.938211060231</v>
      </c>
      <c r="AE429" s="47">
        <f t="shared" si="335"/>
        <v>39.725610918769469</v>
      </c>
      <c r="AF429" s="49">
        <f t="shared" si="367"/>
        <v>0.53333015020232732</v>
      </c>
      <c r="AG429" s="47">
        <f>IF(ISBLANK($D429),"",S429*_xlfn.XLOOKUP(Q429,DATA!$B$24:$B$25,DATA!$C$24:$C$25,"error",0,1)/1000)</f>
        <v>15.945527123576538</v>
      </c>
      <c r="AH429" s="47">
        <f>IF(ISBLANK($D429),"",V429*_xlfn.XLOOKUP(Q429,DATA!$B$24:$B$25,DATA!$C$24:$C$25,"error",0,1)/1000)</f>
        <v>5.9127119722282728</v>
      </c>
      <c r="AI429" s="47">
        <f>IF(ISBLANK($D429),"",X429*_xlfn.XLOOKUP(Q429,DATA!$B$24:$B$25,DATA!$C$24:$C$25,"error",0,1)/1000)</f>
        <v>2.591518403644085</v>
      </c>
      <c r="AJ429" s="47">
        <f>IF(ISBLANK($D429),"",Z429*_xlfn.XLOOKUP(Q429,DATA!$B$24:$B$25,DATA!$C$24:$C$25,"error",0,1)/1000)</f>
        <v>0</v>
      </c>
      <c r="AK429" s="47">
        <f>IF(ISBLANK($D429),"",AB429*_xlfn.XLOOKUP(Q429,DATA!$B$24:$B$25,DATA!$C$24:$C$25,"error",0,1)/1000)</f>
        <v>0</v>
      </c>
      <c r="AL429" s="47">
        <f t="shared" si="368"/>
        <v>8.504230375872357</v>
      </c>
      <c r="AM429" s="47">
        <f t="shared" si="369"/>
        <v>7.4412967477041807</v>
      </c>
      <c r="AN429" s="47">
        <f t="shared" si="341"/>
        <v>1.6162586340230474</v>
      </c>
      <c r="AO429" s="47">
        <f t="shared" si="342"/>
        <v>0.59931990341514008</v>
      </c>
      <c r="AP429" s="47">
        <f t="shared" si="343"/>
        <v>0.26267955663418002</v>
      </c>
      <c r="AQ429" s="47">
        <f t="shared" si="344"/>
        <v>0</v>
      </c>
      <c r="AR429" s="47">
        <f t="shared" si="345"/>
        <v>0</v>
      </c>
      <c r="AS429" s="47">
        <f t="shared" si="346"/>
        <v>0.86199946004932004</v>
      </c>
      <c r="AT429" s="47">
        <f t="shared" si="370"/>
        <v>0.75425917397372733</v>
      </c>
      <c r="AU429" s="47">
        <f t="shared" si="347"/>
        <v>8.7902548022024754E-2</v>
      </c>
      <c r="AV429" s="47">
        <f t="shared" si="348"/>
        <v>3.2594874039047747E-2</v>
      </c>
      <c r="AW429" s="47">
        <f t="shared" si="349"/>
        <v>1.4286205100706008E-2</v>
      </c>
      <c r="AX429" s="47">
        <f t="shared" si="350"/>
        <v>0</v>
      </c>
      <c r="AY429" s="47">
        <f t="shared" si="351"/>
        <v>0</v>
      </c>
      <c r="AZ429" s="47">
        <f t="shared" si="352"/>
        <v>4.6881079139753749E-2</v>
      </c>
      <c r="BA429" s="47">
        <f t="shared" si="371"/>
        <v>4.1021468882271005E-2</v>
      </c>
      <c r="BB429" s="23">
        <f>IF(V429&gt;0,J429*DATA!$C$4,0)</f>
        <v>75046.399999999994</v>
      </c>
      <c r="BC429" s="23">
        <f>IF(X429&gt;0,N429*_xlfn.XLOOKUP(Burgas!O429,DATA!$B$5:$B$6,DATA!$C$5:$C$6,"error",0,1),0)</f>
        <v>14681.52</v>
      </c>
      <c r="BD429" s="23" t="str">
        <f>IF(Z429&gt;0,(L429-M429)*DATA!$C$7,"0,00 ")</f>
        <v xml:space="preserve">0,00 </v>
      </c>
      <c r="BE429" s="23">
        <f>IF(G429="basement",D429*DATA!$C$8,IF(G429="ground",0,"error"))</f>
        <v>0</v>
      </c>
      <c r="BF429" s="23">
        <f t="shared" si="372"/>
        <v>89727.92</v>
      </c>
      <c r="BG429" s="23">
        <v>1.48</v>
      </c>
      <c r="BH429" s="23">
        <v>1.1000000000000001</v>
      </c>
      <c r="BI429" s="23">
        <f t="shared" si="373"/>
        <v>0.56999999999999995</v>
      </c>
      <c r="BJ429" s="23">
        <v>2.33</v>
      </c>
      <c r="BK429" s="23">
        <f t="shared" si="374"/>
        <v>0.21630769230769231</v>
      </c>
      <c r="BL429" s="23">
        <f t="shared" si="375"/>
        <v>0.23928112965340181</v>
      </c>
      <c r="BM429" s="5">
        <v>1.1000000000000001</v>
      </c>
      <c r="BN429" s="5">
        <f t="shared" si="376"/>
        <v>0.56999999999999995</v>
      </c>
      <c r="BO429" s="50"/>
      <c r="BP429" s="48">
        <f t="shared" si="377"/>
        <v>5971.6500000000005</v>
      </c>
      <c r="BQ429" s="51">
        <f t="shared" si="378"/>
        <v>6</v>
      </c>
      <c r="BR429" s="47">
        <f t="shared" si="379"/>
        <v>1910.9280000000001</v>
      </c>
      <c r="BS429" s="46">
        <f t="shared" si="380"/>
        <v>20.5</v>
      </c>
      <c r="BT429" s="46">
        <f t="shared" si="381"/>
        <v>4777.3200000000006</v>
      </c>
      <c r="BU429" s="46">
        <f t="shared" si="336"/>
        <v>103.28548991250001</v>
      </c>
      <c r="BV429" s="46">
        <f t="shared" si="337"/>
        <v>64.986514404807693</v>
      </c>
      <c r="BW429" s="46">
        <f t="shared" si="338"/>
        <v>86.499199571437742</v>
      </c>
      <c r="BX429" s="46">
        <f t="shared" si="339"/>
        <v>103.28548991250001</v>
      </c>
      <c r="BY429" s="46">
        <f t="shared" si="340"/>
        <v>103.28548991250001</v>
      </c>
      <c r="BZ429" s="46">
        <f t="shared" si="382"/>
        <v>119026.19857516502</v>
      </c>
      <c r="CA429" s="46">
        <f t="shared" si="383"/>
        <v>74890.459200100391</v>
      </c>
      <c r="CB429" s="46">
        <f t="shared" si="384"/>
        <v>99681.677586124861</v>
      </c>
      <c r="CC429" s="46">
        <f t="shared" si="385"/>
        <v>119026.19857516502</v>
      </c>
      <c r="CD429" s="46">
        <f t="shared" si="386"/>
        <v>119026.19857516502</v>
      </c>
    </row>
    <row r="430" spans="1:82" ht="15" customHeight="1" x14ac:dyDescent="0.35">
      <c r="A430" s="39">
        <v>427</v>
      </c>
      <c r="B430" s="40" t="s">
        <v>125</v>
      </c>
      <c r="C430" s="40" t="s">
        <v>552</v>
      </c>
      <c r="D430" s="41">
        <v>239.9</v>
      </c>
      <c r="E430" s="41">
        <f t="shared" si="353"/>
        <v>1151.52</v>
      </c>
      <c r="F430" s="41">
        <v>63</v>
      </c>
      <c r="G430" s="42" t="s">
        <v>118</v>
      </c>
      <c r="H430" s="43">
        <v>6</v>
      </c>
      <c r="I430" s="44">
        <v>20.5</v>
      </c>
      <c r="J430" s="41">
        <f t="shared" si="354"/>
        <v>1033.2</v>
      </c>
      <c r="K430" s="42" t="s">
        <v>120</v>
      </c>
      <c r="L430" s="44">
        <v>258.3</v>
      </c>
      <c r="M430" s="44">
        <v>38.799999999999997</v>
      </c>
      <c r="N430" s="41">
        <v>251.89500000000001</v>
      </c>
      <c r="O430" s="45" t="s">
        <v>69</v>
      </c>
      <c r="P430" s="45" t="s">
        <v>120</v>
      </c>
      <c r="Q430" s="45" t="s">
        <v>122</v>
      </c>
      <c r="R430" s="45" t="s">
        <v>864</v>
      </c>
      <c r="S430" s="46">
        <f t="shared" si="355"/>
        <v>114016.55020409501</v>
      </c>
      <c r="T430" s="46">
        <f t="shared" si="356"/>
        <v>99.013955644795587</v>
      </c>
      <c r="U430" s="47">
        <f t="shared" si="357"/>
        <v>74520.078888341173</v>
      </c>
      <c r="V430" s="47">
        <f t="shared" si="358"/>
        <v>39496.471315753835</v>
      </c>
      <c r="W430" s="47">
        <f t="shared" si="359"/>
        <v>98085.377580439905</v>
      </c>
      <c r="X430" s="47">
        <f t="shared" si="360"/>
        <v>15931.172623655104</v>
      </c>
      <c r="Y430" s="48">
        <f t="shared" si="361"/>
        <v>102396.57689159503</v>
      </c>
      <c r="Z430" s="47">
        <f t="shared" si="362"/>
        <v>11619.973312499977</v>
      </c>
      <c r="AA430" s="48">
        <f t="shared" si="363"/>
        <v>114016.55020409501</v>
      </c>
      <c r="AB430" s="47">
        <f t="shared" si="364"/>
        <v>0</v>
      </c>
      <c r="AC430" s="47">
        <f t="shared" si="365"/>
        <v>67047.617251908916</v>
      </c>
      <c r="AD430" s="47">
        <f t="shared" si="366"/>
        <v>46968.932952186093</v>
      </c>
      <c r="AE430" s="47">
        <f t="shared" si="335"/>
        <v>40.788638453683909</v>
      </c>
      <c r="AF430" s="49">
        <f t="shared" si="367"/>
        <v>0.58805162173290204</v>
      </c>
      <c r="AG430" s="47">
        <f>IF(ISBLANK($D430),"",S430*_xlfn.XLOOKUP(Q430,DATA!$B$24:$B$25,DATA!$C$24:$C$25,"error",0,1)/1000)</f>
        <v>15.274401901258086</v>
      </c>
      <c r="AH430" s="47">
        <f>IF(ISBLANK($D430),"",V430*_xlfn.XLOOKUP(Q430,DATA!$B$24:$B$25,DATA!$C$24:$C$25,"error",0,1)/1000)</f>
        <v>5.2912053160565486</v>
      </c>
      <c r="AI430" s="47">
        <f>IF(ISBLANK($D430),"",X430*_xlfn.XLOOKUP(Q430,DATA!$B$24:$B$25,DATA!$C$24:$C$25,"error",0,1)/1000)</f>
        <v>2.1342439582362362</v>
      </c>
      <c r="AJ430" s="47">
        <f>IF(ISBLANK($D430),"",Z430*_xlfn.XLOOKUP(Q430,DATA!$B$24:$B$25,DATA!$C$24:$C$25,"error",0,1)/1000)</f>
        <v>1.5566875347421556</v>
      </c>
      <c r="AK430" s="47">
        <f>IF(ISBLANK($D430),"",AB430*_xlfn.XLOOKUP(Q430,DATA!$B$24:$B$25,DATA!$C$24:$C$25,"error",0,1)/1000)</f>
        <v>0</v>
      </c>
      <c r="AL430" s="47">
        <f t="shared" si="368"/>
        <v>8.9821368090349409</v>
      </c>
      <c r="AM430" s="47">
        <f t="shared" si="369"/>
        <v>6.2922650922231451</v>
      </c>
      <c r="AN430" s="47">
        <f t="shared" si="341"/>
        <v>1.5482325395153895</v>
      </c>
      <c r="AO430" s="47">
        <f t="shared" si="342"/>
        <v>0.53632320902207109</v>
      </c>
      <c r="AP430" s="47">
        <f t="shared" si="343"/>
        <v>0.21632964516491504</v>
      </c>
      <c r="AQ430" s="47">
        <f t="shared" si="344"/>
        <v>0.15778780149468818</v>
      </c>
      <c r="AR430" s="47">
        <f t="shared" si="345"/>
        <v>0</v>
      </c>
      <c r="AS430" s="47">
        <f t="shared" si="346"/>
        <v>0.9104406556816742</v>
      </c>
      <c r="AT430" s="47">
        <f t="shared" si="370"/>
        <v>0.63779188383371532</v>
      </c>
      <c r="AU430" s="47">
        <f t="shared" si="347"/>
        <v>8.4202851133584264E-2</v>
      </c>
      <c r="AV430" s="47">
        <f t="shared" si="348"/>
        <v>2.9168708301988731E-2</v>
      </c>
      <c r="AW430" s="47">
        <f t="shared" si="349"/>
        <v>1.1765398570749637E-2</v>
      </c>
      <c r="AX430" s="47">
        <f t="shared" si="350"/>
        <v>8.5815162908999855E-3</v>
      </c>
      <c r="AY430" s="47">
        <f t="shared" si="351"/>
        <v>0</v>
      </c>
      <c r="AZ430" s="47">
        <f t="shared" si="352"/>
        <v>4.9515623163638355E-2</v>
      </c>
      <c r="BA430" s="47">
        <f t="shared" si="371"/>
        <v>3.4687227969945909E-2</v>
      </c>
      <c r="BB430" s="23">
        <f>IF(V430&gt;0,J430*DATA!$C$4,0)</f>
        <v>67158</v>
      </c>
      <c r="BC430" s="23">
        <f>IF(X430&gt;0,N430*_xlfn.XLOOKUP(Burgas!O430,DATA!$B$5:$B$6,DATA!$C$5:$C$6,"error",0,1),0)</f>
        <v>12090.960000000001</v>
      </c>
      <c r="BD430" s="23">
        <f>IF(Z430&gt;0,(L430-M430)*DATA!$C$7,"0,00 ")</f>
        <v>32925</v>
      </c>
      <c r="BE430" s="23">
        <f>IF(G430="basement",D430*DATA!$C$8,IF(G430="ground",0,"error"))</f>
        <v>0</v>
      </c>
      <c r="BF430" s="23">
        <f t="shared" si="372"/>
        <v>112173.96</v>
      </c>
      <c r="BG430" s="23">
        <v>1.48</v>
      </c>
      <c r="BH430" s="23">
        <v>2.5871273712737124</v>
      </c>
      <c r="BI430" s="23">
        <f t="shared" si="373"/>
        <v>0.56999999999999995</v>
      </c>
      <c r="BJ430" s="23">
        <v>2.33</v>
      </c>
      <c r="BK430" s="23">
        <f t="shared" si="374"/>
        <v>0.21630769230769231</v>
      </c>
      <c r="BL430" s="23">
        <f t="shared" si="375"/>
        <v>0.23928112965340181</v>
      </c>
      <c r="BM430" s="5">
        <v>1.1000000000000001</v>
      </c>
      <c r="BN430" s="5">
        <f t="shared" si="376"/>
        <v>0.56999999999999995</v>
      </c>
      <c r="BO430" s="50"/>
      <c r="BP430" s="48">
        <f t="shared" si="377"/>
        <v>4917.95</v>
      </c>
      <c r="BQ430" s="51">
        <f t="shared" si="378"/>
        <v>6</v>
      </c>
      <c r="BR430" s="47">
        <f t="shared" si="379"/>
        <v>1573.7439999999999</v>
      </c>
      <c r="BS430" s="46">
        <f t="shared" si="380"/>
        <v>20.5</v>
      </c>
      <c r="BT430" s="46">
        <f t="shared" si="381"/>
        <v>3934.36</v>
      </c>
      <c r="BU430" s="46">
        <f t="shared" si="336"/>
        <v>98.938346237499999</v>
      </c>
      <c r="BV430" s="46">
        <f t="shared" si="337"/>
        <v>64.66511531442309</v>
      </c>
      <c r="BW430" s="46">
        <f t="shared" si="338"/>
        <v>85.11400345404364</v>
      </c>
      <c r="BX430" s="46">
        <f t="shared" si="339"/>
        <v>88.855064987500015</v>
      </c>
      <c r="BY430" s="46">
        <f t="shared" si="340"/>
        <v>98.938346237499999</v>
      </c>
      <c r="BZ430" s="46">
        <f t="shared" si="382"/>
        <v>114016.55020409501</v>
      </c>
      <c r="CA430" s="46">
        <f t="shared" si="383"/>
        <v>74520.078888341173</v>
      </c>
      <c r="CB430" s="46">
        <f t="shared" si="384"/>
        <v>98085.377580439905</v>
      </c>
      <c r="CC430" s="46">
        <f t="shared" si="385"/>
        <v>102396.57689159503</v>
      </c>
      <c r="CD430" s="46">
        <f t="shared" si="386"/>
        <v>114016.55020409501</v>
      </c>
    </row>
    <row r="431" spans="1:82" ht="15" customHeight="1" x14ac:dyDescent="0.35">
      <c r="A431" s="39">
        <v>428</v>
      </c>
      <c r="B431" s="40" t="s">
        <v>125</v>
      </c>
      <c r="C431" s="40" t="s">
        <v>553</v>
      </c>
      <c r="D431" s="41">
        <v>396.9</v>
      </c>
      <c r="E431" s="41">
        <f t="shared" si="353"/>
        <v>1905.12</v>
      </c>
      <c r="F431" s="41">
        <v>80.2</v>
      </c>
      <c r="G431" s="42" t="s">
        <v>118</v>
      </c>
      <c r="H431" s="43">
        <v>6</v>
      </c>
      <c r="I431" s="44">
        <v>20.5</v>
      </c>
      <c r="J431" s="41">
        <f t="shared" si="354"/>
        <v>1315.2800000000002</v>
      </c>
      <c r="K431" s="42" t="s">
        <v>121</v>
      </c>
      <c r="L431" s="44">
        <v>328.82</v>
      </c>
      <c r="M431" s="44">
        <v>328.82</v>
      </c>
      <c r="N431" s="41">
        <v>416.745</v>
      </c>
      <c r="O431" s="45" t="s">
        <v>69</v>
      </c>
      <c r="P431" s="45" t="s">
        <v>121</v>
      </c>
      <c r="Q431" s="45" t="s">
        <v>122</v>
      </c>
      <c r="R431" s="45" t="s">
        <v>864</v>
      </c>
      <c r="S431" s="46">
        <f t="shared" si="355"/>
        <v>72947.687411970008</v>
      </c>
      <c r="T431" s="46">
        <f t="shared" si="356"/>
        <v>38.290337307870374</v>
      </c>
      <c r="U431" s="47">
        <f t="shared" si="357"/>
        <v>72947.687411970008</v>
      </c>
      <c r="V431" s="47">
        <f t="shared" si="358"/>
        <v>0</v>
      </c>
      <c r="W431" s="47">
        <f t="shared" si="359"/>
        <v>71693.920754992607</v>
      </c>
      <c r="X431" s="47">
        <f t="shared" si="360"/>
        <v>1253.766656977401</v>
      </c>
      <c r="Y431" s="48">
        <f t="shared" si="361"/>
        <v>72947.687411970008</v>
      </c>
      <c r="Z431" s="47">
        <f t="shared" si="362"/>
        <v>0</v>
      </c>
      <c r="AA431" s="48">
        <f t="shared" si="363"/>
        <v>72947.687411970008</v>
      </c>
      <c r="AB431" s="47">
        <f t="shared" si="364"/>
        <v>0</v>
      </c>
      <c r="AC431" s="47">
        <f t="shared" si="365"/>
        <v>1253.766656977401</v>
      </c>
      <c r="AD431" s="47">
        <f t="shared" si="366"/>
        <v>71693.920754992607</v>
      </c>
      <c r="AE431" s="47">
        <f t="shared" si="335"/>
        <v>37.632233536466266</v>
      </c>
      <c r="AF431" s="49">
        <f t="shared" si="367"/>
        <v>1.7187202246683797E-2</v>
      </c>
      <c r="AG431" s="47">
        <f>IF(ISBLANK($D431),"",S431*_xlfn.XLOOKUP(Q431,DATA!$B$24:$B$25,DATA!$C$24:$C$25,"error",0,1)/1000)</f>
        <v>9.7725487510650577</v>
      </c>
      <c r="AH431" s="47">
        <f>IF(ISBLANK($D431),"",V431*_xlfn.XLOOKUP(Q431,DATA!$B$24:$B$25,DATA!$C$24:$C$25,"error",0,1)/1000)</f>
        <v>0</v>
      </c>
      <c r="AI431" s="47">
        <f>IF(ISBLANK($D431),"",X431*_xlfn.XLOOKUP(Q431,DATA!$B$24:$B$25,DATA!$C$24:$C$25,"error",0,1)/1000)</f>
        <v>0.16796277185013267</v>
      </c>
      <c r="AJ431" s="47">
        <f>IF(ISBLANK($D431),"",Z431*_xlfn.XLOOKUP(Q431,DATA!$B$24:$B$25,DATA!$C$24:$C$25,"error",0,1)/1000)</f>
        <v>0</v>
      </c>
      <c r="AK431" s="47">
        <f>IF(ISBLANK($D431),"",AB431*_xlfn.XLOOKUP(Q431,DATA!$B$24:$B$25,DATA!$C$24:$C$25,"error",0,1)/1000)</f>
        <v>0</v>
      </c>
      <c r="AL431" s="47">
        <f t="shared" si="368"/>
        <v>0.16796277185013267</v>
      </c>
      <c r="AM431" s="47">
        <f t="shared" si="369"/>
        <v>9.6045859792149244</v>
      </c>
      <c r="AN431" s="47">
        <f t="shared" si="341"/>
        <v>0.99055780175282671</v>
      </c>
      <c r="AO431" s="47">
        <f t="shared" si="342"/>
        <v>0</v>
      </c>
      <c r="AP431" s="47">
        <f t="shared" si="343"/>
        <v>1.7024917275756384E-2</v>
      </c>
      <c r="AQ431" s="47">
        <f t="shared" si="344"/>
        <v>0</v>
      </c>
      <c r="AR431" s="47">
        <f t="shared" si="345"/>
        <v>0</v>
      </c>
      <c r="AS431" s="47">
        <f t="shared" si="346"/>
        <v>1.7024917275756384E-2</v>
      </c>
      <c r="AT431" s="47">
        <f t="shared" si="370"/>
        <v>0.97353288447707031</v>
      </c>
      <c r="AU431" s="47">
        <f t="shared" si="347"/>
        <v>5.3872909263560045E-2</v>
      </c>
      <c r="AV431" s="47">
        <f t="shared" si="348"/>
        <v>0</v>
      </c>
      <c r="AW431" s="47">
        <f t="shared" si="349"/>
        <v>9.2592458713005351E-4</v>
      </c>
      <c r="AX431" s="47">
        <f t="shared" si="350"/>
        <v>0</v>
      </c>
      <c r="AY431" s="47">
        <f t="shared" si="351"/>
        <v>0</v>
      </c>
      <c r="AZ431" s="47">
        <f t="shared" si="352"/>
        <v>9.2592458713005351E-4</v>
      </c>
      <c r="BA431" s="47">
        <f t="shared" si="371"/>
        <v>5.2946984676429991E-2</v>
      </c>
      <c r="BB431" s="23">
        <f>IF(V431&gt;0,J431*DATA!$C$4,0)</f>
        <v>0</v>
      </c>
      <c r="BC431" s="23">
        <f>IF(X431&gt;0,N431*_xlfn.XLOOKUP(Burgas!O431,DATA!$B$5:$B$6,DATA!$C$5:$C$6,"error",0,1),0)</f>
        <v>20003.760000000002</v>
      </c>
      <c r="BD431" s="23" t="str">
        <f>IF(Z431&gt;0,(L431-M431)*DATA!$C$7,"0,00 ")</f>
        <v xml:space="preserve">0,00 </v>
      </c>
      <c r="BE431" s="23">
        <f>IF(G431="basement",D431*DATA!$C$8,IF(G431="ground",0,"error"))</f>
        <v>0</v>
      </c>
      <c r="BF431" s="23">
        <f t="shared" si="372"/>
        <v>20003.760000000002</v>
      </c>
      <c r="BG431" s="23">
        <v>0.25</v>
      </c>
      <c r="BH431" s="23">
        <v>1.1000000000000001</v>
      </c>
      <c r="BI431" s="23">
        <f t="shared" si="373"/>
        <v>0.56999999999999995</v>
      </c>
      <c r="BJ431" s="23">
        <v>0.22</v>
      </c>
      <c r="BK431" s="23">
        <f t="shared" si="374"/>
        <v>0.25</v>
      </c>
      <c r="BL431" s="23">
        <f t="shared" si="375"/>
        <v>0.12054794520547943</v>
      </c>
      <c r="BM431" s="5">
        <v>1.1000000000000001</v>
      </c>
      <c r="BN431" s="5">
        <f t="shared" si="376"/>
        <v>0.56999999999999995</v>
      </c>
      <c r="BO431" s="50"/>
      <c r="BP431" s="48">
        <f t="shared" si="377"/>
        <v>8136.45</v>
      </c>
      <c r="BQ431" s="51">
        <f t="shared" si="378"/>
        <v>6</v>
      </c>
      <c r="BR431" s="47">
        <f t="shared" si="379"/>
        <v>2603.6640000000002</v>
      </c>
      <c r="BS431" s="46">
        <f t="shared" si="380"/>
        <v>20.5</v>
      </c>
      <c r="BT431" s="46">
        <f t="shared" si="381"/>
        <v>6509.16</v>
      </c>
      <c r="BU431" s="46">
        <f t="shared" si="336"/>
        <v>63.300665925000004</v>
      </c>
      <c r="BV431" s="46">
        <f t="shared" si="337"/>
        <v>63.300665925000004</v>
      </c>
      <c r="BW431" s="46">
        <f t="shared" si="338"/>
        <v>62.212704577397261</v>
      </c>
      <c r="BX431" s="46">
        <f t="shared" si="339"/>
        <v>63.300665925000004</v>
      </c>
      <c r="BY431" s="46">
        <f t="shared" si="340"/>
        <v>63.300665925000004</v>
      </c>
      <c r="BZ431" s="46">
        <f t="shared" si="382"/>
        <v>72947.687411970008</v>
      </c>
      <c r="CA431" s="46">
        <f t="shared" si="383"/>
        <v>72947.687411970008</v>
      </c>
      <c r="CB431" s="46">
        <f t="shared" si="384"/>
        <v>71693.920754992607</v>
      </c>
      <c r="CC431" s="46">
        <f t="shared" si="385"/>
        <v>72947.687411970008</v>
      </c>
      <c r="CD431" s="46">
        <f t="shared" si="386"/>
        <v>72947.687411970008</v>
      </c>
    </row>
    <row r="432" spans="1:82" ht="15" customHeight="1" x14ac:dyDescent="0.35">
      <c r="A432" s="39">
        <v>429</v>
      </c>
      <c r="B432" s="40" t="s">
        <v>125</v>
      </c>
      <c r="C432" s="40" t="s">
        <v>554</v>
      </c>
      <c r="D432" s="41">
        <v>282.89999999999998</v>
      </c>
      <c r="E432" s="41">
        <f t="shared" si="353"/>
        <v>1584.24</v>
      </c>
      <c r="F432" s="41">
        <v>68.599999999999994</v>
      </c>
      <c r="G432" s="42" t="s">
        <v>118</v>
      </c>
      <c r="H432" s="43">
        <v>7</v>
      </c>
      <c r="I432" s="44">
        <v>22.25</v>
      </c>
      <c r="J432" s="41">
        <f t="shared" si="354"/>
        <v>1221.08</v>
      </c>
      <c r="K432" s="42" t="s">
        <v>120</v>
      </c>
      <c r="L432" s="44">
        <v>305.27</v>
      </c>
      <c r="M432" s="44">
        <v>198.4</v>
      </c>
      <c r="N432" s="41">
        <v>297.04500000000002</v>
      </c>
      <c r="O432" s="45" t="s">
        <v>69</v>
      </c>
      <c r="P432" s="45" t="s">
        <v>120</v>
      </c>
      <c r="Q432" s="45" t="s">
        <v>122</v>
      </c>
      <c r="R432" s="45" t="s">
        <v>864</v>
      </c>
      <c r="S432" s="46">
        <f t="shared" si="355"/>
        <v>129266.19429349499</v>
      </c>
      <c r="T432" s="46">
        <f t="shared" si="356"/>
        <v>81.595083000994165</v>
      </c>
      <c r="U432" s="47">
        <f t="shared" si="357"/>
        <v>82587.573315716552</v>
      </c>
      <c r="V432" s="47">
        <f t="shared" si="358"/>
        <v>46678.620977778439</v>
      </c>
      <c r="W432" s="47">
        <f t="shared" si="359"/>
        <v>110479.49677272789</v>
      </c>
      <c r="X432" s="47">
        <f t="shared" si="360"/>
        <v>18786.697520767106</v>
      </c>
      <c r="Y432" s="48">
        <f t="shared" si="361"/>
        <v>123608.67015724501</v>
      </c>
      <c r="Z432" s="47">
        <f t="shared" si="362"/>
        <v>5657.5241362499801</v>
      </c>
      <c r="AA432" s="48">
        <f t="shared" si="363"/>
        <v>129266.19429349499</v>
      </c>
      <c r="AB432" s="47">
        <f t="shared" si="364"/>
        <v>0</v>
      </c>
      <c r="AC432" s="47">
        <f t="shared" si="365"/>
        <v>71122.842634795525</v>
      </c>
      <c r="AD432" s="47">
        <f t="shared" si="366"/>
        <v>58143.351658699466</v>
      </c>
      <c r="AE432" s="47">
        <f t="shared" si="335"/>
        <v>36.701100627871703</v>
      </c>
      <c r="AF432" s="49">
        <f t="shared" si="367"/>
        <v>0.55020450647222785</v>
      </c>
      <c r="AG432" s="47">
        <f>IF(ISBLANK($D432),"",S432*_xlfn.XLOOKUP(Q432,DATA!$B$24:$B$25,DATA!$C$24:$C$25,"error",0,1)/1000)</f>
        <v>17.317343844824048</v>
      </c>
      <c r="AH432" s="47">
        <f>IF(ISBLANK($D432),"",V432*_xlfn.XLOOKUP(Q432,DATA!$B$24:$B$25,DATA!$C$24:$C$25,"error",0,1)/1000)</f>
        <v>6.253373003610462</v>
      </c>
      <c r="AI432" s="47">
        <f>IF(ISBLANK($D432),"",X432*_xlfn.XLOOKUP(Q432,DATA!$B$24:$B$25,DATA!$C$24:$C$25,"error",0,1)/1000)</f>
        <v>2.5167887277408556</v>
      </c>
      <c r="AJ432" s="47">
        <f>IF(ISBLANK($D432),"",Z432*_xlfn.XLOOKUP(Q432,DATA!$B$24:$B$25,DATA!$C$24:$C$25,"error",0,1)/1000)</f>
        <v>0.75791889219997222</v>
      </c>
      <c r="AK432" s="47">
        <f>IF(ISBLANK($D432),"",AB432*_xlfn.XLOOKUP(Q432,DATA!$B$24:$B$25,DATA!$C$24:$C$25,"error",0,1)/1000)</f>
        <v>0</v>
      </c>
      <c r="AL432" s="47">
        <f t="shared" si="368"/>
        <v>9.5280806235512898</v>
      </c>
      <c r="AM432" s="47">
        <f t="shared" si="369"/>
        <v>7.7892632212727584</v>
      </c>
      <c r="AN432" s="47">
        <f t="shared" si="341"/>
        <v>1.7553076979285724</v>
      </c>
      <c r="AO432" s="47">
        <f t="shared" si="342"/>
        <v>0.63384973293909253</v>
      </c>
      <c r="AP432" s="47">
        <f t="shared" si="343"/>
        <v>0.25510486293103152</v>
      </c>
      <c r="AQ432" s="47">
        <f t="shared" si="344"/>
        <v>7.6823609775568569E-2</v>
      </c>
      <c r="AR432" s="47">
        <f t="shared" si="345"/>
        <v>0</v>
      </c>
      <c r="AS432" s="47">
        <f t="shared" si="346"/>
        <v>0.96577820564569261</v>
      </c>
      <c r="AT432" s="47">
        <f t="shared" si="370"/>
        <v>0.78952949228287983</v>
      </c>
      <c r="AU432" s="47">
        <f t="shared" si="347"/>
        <v>9.5464931145664567E-2</v>
      </c>
      <c r="AV432" s="47">
        <f t="shared" si="348"/>
        <v>3.4472828429531928E-2</v>
      </c>
      <c r="AW432" s="47">
        <f t="shared" si="349"/>
        <v>1.3874244500479667E-2</v>
      </c>
      <c r="AX432" s="47">
        <f t="shared" si="350"/>
        <v>4.1781623963939871E-3</v>
      </c>
      <c r="AY432" s="47">
        <f t="shared" si="351"/>
        <v>0</v>
      </c>
      <c r="AZ432" s="47">
        <f t="shared" si="352"/>
        <v>5.2525235326405587E-2</v>
      </c>
      <c r="BA432" s="47">
        <f t="shared" si="371"/>
        <v>4.293969581925898E-2</v>
      </c>
      <c r="BB432" s="23">
        <f>IF(V432&gt;0,J432*DATA!$C$4,0)</f>
        <v>79370.2</v>
      </c>
      <c r="BC432" s="23">
        <f>IF(X432&gt;0,N432*_xlfn.XLOOKUP(Burgas!O432,DATA!$B$5:$B$6,DATA!$C$5:$C$6,"error",0,1),0)</f>
        <v>14258.16</v>
      </c>
      <c r="BD432" s="23">
        <f>IF(Z432&gt;0,(L432-M432)*DATA!$C$7,"0,00 ")</f>
        <v>16030.499999999996</v>
      </c>
      <c r="BE432" s="23">
        <f>IF(G432="basement",D432*DATA!$C$8,IF(G432="ground",0,"error"))</f>
        <v>0</v>
      </c>
      <c r="BF432" s="23">
        <f t="shared" si="372"/>
        <v>109658.86</v>
      </c>
      <c r="BG432" s="23">
        <v>1.48</v>
      </c>
      <c r="BH432" s="23">
        <v>1.712646182068333</v>
      </c>
      <c r="BI432" s="23">
        <f t="shared" si="373"/>
        <v>0.56999999999999995</v>
      </c>
      <c r="BJ432" s="23">
        <v>2.33</v>
      </c>
      <c r="BK432" s="23">
        <f t="shared" si="374"/>
        <v>0.21630769230769231</v>
      </c>
      <c r="BL432" s="23">
        <f t="shared" si="375"/>
        <v>0.23928112965340181</v>
      </c>
      <c r="BM432" s="5">
        <v>1.1000000000000001</v>
      </c>
      <c r="BN432" s="5">
        <f t="shared" si="376"/>
        <v>0.56999999999999995</v>
      </c>
      <c r="BO432" s="50"/>
      <c r="BP432" s="48">
        <f t="shared" si="377"/>
        <v>6294.5249999999996</v>
      </c>
      <c r="BQ432" s="51">
        <f t="shared" si="378"/>
        <v>7</v>
      </c>
      <c r="BR432" s="47">
        <f t="shared" si="379"/>
        <v>2014.2479999999998</v>
      </c>
      <c r="BS432" s="46">
        <f t="shared" si="380"/>
        <v>22.25</v>
      </c>
      <c r="BT432" s="46">
        <f t="shared" si="381"/>
        <v>5035.62</v>
      </c>
      <c r="BU432" s="46">
        <f t="shared" si="336"/>
        <v>112.17128973749999</v>
      </c>
      <c r="BV432" s="46">
        <f t="shared" si="337"/>
        <v>71.665717906730777</v>
      </c>
      <c r="BW432" s="46">
        <f t="shared" si="338"/>
        <v>95.869053082894723</v>
      </c>
      <c r="BX432" s="46">
        <f t="shared" si="339"/>
        <v>107.26194911250001</v>
      </c>
      <c r="BY432" s="46">
        <f t="shared" si="340"/>
        <v>112.17128973749999</v>
      </c>
      <c r="BZ432" s="46">
        <f t="shared" si="382"/>
        <v>129266.19429349499</v>
      </c>
      <c r="CA432" s="46">
        <f t="shared" si="383"/>
        <v>82587.573315716552</v>
      </c>
      <c r="CB432" s="46">
        <f t="shared" si="384"/>
        <v>110479.49677272789</v>
      </c>
      <c r="CC432" s="46">
        <f t="shared" si="385"/>
        <v>123608.67015724501</v>
      </c>
      <c r="CD432" s="46">
        <f t="shared" si="386"/>
        <v>129266.19429349499</v>
      </c>
    </row>
    <row r="433" spans="1:82" ht="15" customHeight="1" x14ac:dyDescent="0.35">
      <c r="A433" s="39">
        <v>430</v>
      </c>
      <c r="B433" s="40" t="s">
        <v>125</v>
      </c>
      <c r="C433" s="40" t="s">
        <v>555</v>
      </c>
      <c r="D433" s="41">
        <v>400.9</v>
      </c>
      <c r="E433" s="41">
        <f t="shared" si="353"/>
        <v>1924.3200000000002</v>
      </c>
      <c r="F433" s="41">
        <v>80.599999999999994</v>
      </c>
      <c r="G433" s="42" t="s">
        <v>118</v>
      </c>
      <c r="H433" s="43">
        <v>6</v>
      </c>
      <c r="I433" s="44">
        <v>20.5</v>
      </c>
      <c r="J433" s="41">
        <f t="shared" si="354"/>
        <v>1321.84</v>
      </c>
      <c r="K433" s="42" t="s">
        <v>120</v>
      </c>
      <c r="L433" s="44">
        <v>330.46</v>
      </c>
      <c r="M433" s="44">
        <v>280.89999999999998</v>
      </c>
      <c r="N433" s="41">
        <v>420.94499999999999</v>
      </c>
      <c r="O433" s="45" t="s">
        <v>69</v>
      </c>
      <c r="P433" s="45" t="s">
        <v>120</v>
      </c>
      <c r="Q433" s="45" t="s">
        <v>122</v>
      </c>
      <c r="R433" s="45" t="s">
        <v>864</v>
      </c>
      <c r="S433" s="46">
        <f t="shared" si="355"/>
        <v>152251.63842024503</v>
      </c>
      <c r="T433" s="46">
        <f t="shared" si="356"/>
        <v>79.119708998630699</v>
      </c>
      <c r="U433" s="47">
        <f t="shared" si="357"/>
        <v>101721.23226072501</v>
      </c>
      <c r="V433" s="47">
        <f t="shared" si="358"/>
        <v>50530.406159520018</v>
      </c>
      <c r="W433" s="47">
        <f t="shared" si="359"/>
        <v>125628.84932135657</v>
      </c>
      <c r="X433" s="47">
        <f t="shared" si="360"/>
        <v>26622.789098888461</v>
      </c>
      <c r="Y433" s="48">
        <f t="shared" si="361"/>
        <v>149628.01255524505</v>
      </c>
      <c r="Z433" s="47">
        <f t="shared" si="362"/>
        <v>2623.62586499998</v>
      </c>
      <c r="AA433" s="48">
        <f t="shared" si="363"/>
        <v>152251.63842024503</v>
      </c>
      <c r="AB433" s="47">
        <f t="shared" si="364"/>
        <v>0</v>
      </c>
      <c r="AC433" s="47">
        <f t="shared" si="365"/>
        <v>79776.821123408459</v>
      </c>
      <c r="AD433" s="47">
        <f t="shared" si="366"/>
        <v>72474.817296836569</v>
      </c>
      <c r="AE433" s="47">
        <f t="shared" si="335"/>
        <v>37.66255991562555</v>
      </c>
      <c r="AF433" s="49">
        <f t="shared" si="367"/>
        <v>0.52398005007478776</v>
      </c>
      <c r="AG433" s="47">
        <f>IF(ISBLANK($D433),"",S433*_xlfn.XLOOKUP(Q433,DATA!$B$24:$B$25,DATA!$C$24:$C$25,"error",0,1)/1000)</f>
        <v>20.396624097054332</v>
      </c>
      <c r="AH433" s="47">
        <f>IF(ISBLANK($D433),"",V433*_xlfn.XLOOKUP(Q433,DATA!$B$24:$B$25,DATA!$C$24:$C$25,"error",0,1)/1000)</f>
        <v>6.7693833091136204</v>
      </c>
      <c r="AI433" s="47">
        <f>IF(ISBLANK($D433),"",X433*_xlfn.XLOOKUP(Q433,DATA!$B$24:$B$25,DATA!$C$24:$C$25,"error",0,1)/1000)</f>
        <v>3.5665627463814444</v>
      </c>
      <c r="AJ433" s="47">
        <f>IF(ISBLANK($D433),"",Z433*_xlfn.XLOOKUP(Q433,DATA!$B$24:$B$25,DATA!$C$24:$C$25,"error",0,1)/1000)</f>
        <v>0.35147806023608558</v>
      </c>
      <c r="AK433" s="47">
        <f>IF(ISBLANK($D433),"",AB433*_xlfn.XLOOKUP(Q433,DATA!$B$24:$B$25,DATA!$C$24:$C$25,"error",0,1)/1000)</f>
        <v>0</v>
      </c>
      <c r="AL433" s="47">
        <f t="shared" si="368"/>
        <v>10.687424115731149</v>
      </c>
      <c r="AM433" s="47">
        <f t="shared" si="369"/>
        <v>9.7091999813231826</v>
      </c>
      <c r="AN433" s="47">
        <f t="shared" si="341"/>
        <v>2.0674274074667514</v>
      </c>
      <c r="AO433" s="47">
        <f t="shared" si="342"/>
        <v>0.68615318487585641</v>
      </c>
      <c r="AP433" s="47">
        <f t="shared" si="343"/>
        <v>0.36151127447525883</v>
      </c>
      <c r="AQ433" s="47">
        <f t="shared" si="344"/>
        <v>3.5626257139301606E-2</v>
      </c>
      <c r="AR433" s="47">
        <f t="shared" si="345"/>
        <v>0</v>
      </c>
      <c r="AS433" s="47">
        <f t="shared" si="346"/>
        <v>1.0832907164904169</v>
      </c>
      <c r="AT433" s="47">
        <f t="shared" si="370"/>
        <v>0.98413669097633449</v>
      </c>
      <c r="AU433" s="47">
        <f t="shared" si="347"/>
        <v>0.112440009996757</v>
      </c>
      <c r="AV433" s="47">
        <f t="shared" si="348"/>
        <v>3.7317426811750688E-2</v>
      </c>
      <c r="AW433" s="47">
        <f t="shared" si="349"/>
        <v>1.9661310075087691E-2</v>
      </c>
      <c r="AX433" s="47">
        <f t="shared" si="350"/>
        <v>1.937585181671986E-3</v>
      </c>
      <c r="AY433" s="47">
        <f t="shared" si="351"/>
        <v>0</v>
      </c>
      <c r="AZ433" s="47">
        <f t="shared" si="352"/>
        <v>5.8916322068510364E-2</v>
      </c>
      <c r="BA433" s="47">
        <f t="shared" si="371"/>
        <v>5.352368792824664E-2</v>
      </c>
      <c r="BB433" s="23">
        <f>IF(V433&gt;0,J433*DATA!$C$4,0)</f>
        <v>85919.599999999991</v>
      </c>
      <c r="BC433" s="23">
        <f>IF(X433&gt;0,N433*_xlfn.XLOOKUP(Burgas!O433,DATA!$B$5:$B$6,DATA!$C$5:$C$6,"error",0,1),0)</f>
        <v>20205.36</v>
      </c>
      <c r="BD433" s="23">
        <f>IF(Z433&gt;0,(L433-M433)*DATA!$C$7,"0,00 ")</f>
        <v>7434</v>
      </c>
      <c r="BE433" s="23">
        <f>IF(G433="basement",D433*DATA!$C$8,IF(G433="ground",0,"error"))</f>
        <v>0</v>
      </c>
      <c r="BF433" s="23">
        <f t="shared" si="372"/>
        <v>113558.95999999999</v>
      </c>
      <c r="BG433" s="23">
        <v>1.48</v>
      </c>
      <c r="BH433" s="23">
        <v>1.3624523391635901</v>
      </c>
      <c r="BI433" s="23">
        <f t="shared" si="373"/>
        <v>0.56999999999999995</v>
      </c>
      <c r="BJ433" s="23">
        <v>2.33</v>
      </c>
      <c r="BK433" s="23">
        <f t="shared" si="374"/>
        <v>0.21630769230769231</v>
      </c>
      <c r="BL433" s="23">
        <f t="shared" si="375"/>
        <v>0.23928112965340181</v>
      </c>
      <c r="BM433" s="5">
        <v>1.1000000000000001</v>
      </c>
      <c r="BN433" s="5">
        <f t="shared" si="376"/>
        <v>0.56999999999999995</v>
      </c>
      <c r="BO433" s="50"/>
      <c r="BP433" s="48">
        <f t="shared" si="377"/>
        <v>8218.4499999999989</v>
      </c>
      <c r="BQ433" s="51">
        <f t="shared" si="378"/>
        <v>6</v>
      </c>
      <c r="BR433" s="47">
        <f t="shared" si="379"/>
        <v>2629.9039999999995</v>
      </c>
      <c r="BS433" s="46">
        <f t="shared" si="380"/>
        <v>20.5</v>
      </c>
      <c r="BT433" s="46">
        <f t="shared" si="381"/>
        <v>6574.7599999999993</v>
      </c>
      <c r="BU433" s="46">
        <f t="shared" si="336"/>
        <v>132.11700661250001</v>
      </c>
      <c r="BV433" s="46">
        <f t="shared" si="337"/>
        <v>88.269031812500003</v>
      </c>
      <c r="BW433" s="46">
        <f t="shared" si="338"/>
        <v>109.0149681719512</v>
      </c>
      <c r="BX433" s="46">
        <f t="shared" si="339"/>
        <v>129.84034411250002</v>
      </c>
      <c r="BY433" s="46">
        <f t="shared" si="340"/>
        <v>132.11700661250001</v>
      </c>
      <c r="BZ433" s="46">
        <f t="shared" si="382"/>
        <v>152251.63842024503</v>
      </c>
      <c r="CA433" s="46">
        <f t="shared" si="383"/>
        <v>101721.23226072501</v>
      </c>
      <c r="CB433" s="46">
        <f t="shared" si="384"/>
        <v>125628.84932135657</v>
      </c>
      <c r="CC433" s="46">
        <f t="shared" si="385"/>
        <v>149628.01255524505</v>
      </c>
      <c r="CD433" s="46">
        <f t="shared" si="386"/>
        <v>152251.63842024503</v>
      </c>
    </row>
    <row r="434" spans="1:82" ht="15" customHeight="1" x14ac:dyDescent="0.35">
      <c r="A434" s="39">
        <v>431</v>
      </c>
      <c r="B434" s="40" t="s">
        <v>125</v>
      </c>
      <c r="C434" s="40" t="s">
        <v>556</v>
      </c>
      <c r="D434" s="41">
        <v>126.5</v>
      </c>
      <c r="E434" s="41">
        <f t="shared" si="353"/>
        <v>607.20000000000005</v>
      </c>
      <c r="F434" s="41">
        <v>46</v>
      </c>
      <c r="G434" s="42" t="s">
        <v>118</v>
      </c>
      <c r="H434" s="43">
        <v>6</v>
      </c>
      <c r="I434" s="44">
        <v>20.5</v>
      </c>
      <c r="J434" s="41">
        <f t="shared" si="354"/>
        <v>754.4</v>
      </c>
      <c r="K434" s="42" t="s">
        <v>120</v>
      </c>
      <c r="L434" s="44">
        <v>188.6</v>
      </c>
      <c r="M434" s="44">
        <v>84.87</v>
      </c>
      <c r="N434" s="41">
        <v>132.82500000000002</v>
      </c>
      <c r="O434" s="45" t="s">
        <v>69</v>
      </c>
      <c r="P434" s="45" t="s">
        <v>120</v>
      </c>
      <c r="Q434" s="45" t="s">
        <v>122</v>
      </c>
      <c r="R434" s="45" t="s">
        <v>864</v>
      </c>
      <c r="S434" s="46">
        <f t="shared" si="355"/>
        <v>70612.405582075007</v>
      </c>
      <c r="T434" s="46">
        <f t="shared" si="356"/>
        <v>116.29184055018939</v>
      </c>
      <c r="U434" s="47">
        <f t="shared" si="357"/>
        <v>41773.712240413464</v>
      </c>
      <c r="V434" s="47">
        <f t="shared" si="358"/>
        <v>28838.693341661543</v>
      </c>
      <c r="W434" s="47">
        <f t="shared" si="359"/>
        <v>62211.849780105964</v>
      </c>
      <c r="X434" s="47">
        <f t="shared" si="360"/>
        <v>8400.5558019690434</v>
      </c>
      <c r="Y434" s="48">
        <f t="shared" si="361"/>
        <v>65121.107943324998</v>
      </c>
      <c r="Z434" s="47">
        <f t="shared" si="362"/>
        <v>5491.2976387500094</v>
      </c>
      <c r="AA434" s="48">
        <f t="shared" si="363"/>
        <v>70612.405582075007</v>
      </c>
      <c r="AB434" s="47">
        <f t="shared" si="364"/>
        <v>0</v>
      </c>
      <c r="AC434" s="47">
        <f t="shared" si="365"/>
        <v>42730.546782380596</v>
      </c>
      <c r="AD434" s="47">
        <f t="shared" si="366"/>
        <v>27881.858799694412</v>
      </c>
      <c r="AE434" s="47">
        <f t="shared" si="335"/>
        <v>45.918739788693031</v>
      </c>
      <c r="AF434" s="49">
        <f t="shared" si="367"/>
        <v>0.60514220454808809</v>
      </c>
      <c r="AG434" s="47">
        <f>IF(ISBLANK($D434),"",S434*_xlfn.XLOOKUP(Q434,DATA!$B$24:$B$25,DATA!$C$24:$C$25,"error",0,1)/1000)</f>
        <v>9.4596991414367153</v>
      </c>
      <c r="AH434" s="47">
        <f>IF(ISBLANK($D434),"",V434*_xlfn.XLOOKUP(Q434,DATA!$B$24:$B$25,DATA!$C$24:$C$25,"error",0,1)/1000)</f>
        <v>3.8634197545809732</v>
      </c>
      <c r="AI434" s="47">
        <f>IF(ISBLANK($D434),"",X434*_xlfn.XLOOKUP(Q434,DATA!$B$24:$B$25,DATA!$C$24:$C$25,"error",0,1)/1000)</f>
        <v>1.1253933335426607</v>
      </c>
      <c r="AJ434" s="47">
        <f>IF(ISBLANK($D434),"",Z434*_xlfn.XLOOKUP(Q434,DATA!$B$24:$B$25,DATA!$C$24:$C$25,"error",0,1)/1000)</f>
        <v>0.73565010468703584</v>
      </c>
      <c r="AK434" s="47">
        <f>IF(ISBLANK($D434),"",AB434*_xlfn.XLOOKUP(Q434,DATA!$B$24:$B$25,DATA!$C$24:$C$25,"error",0,1)/1000)</f>
        <v>0</v>
      </c>
      <c r="AL434" s="47">
        <f t="shared" si="368"/>
        <v>5.7244631928106697</v>
      </c>
      <c r="AM434" s="47">
        <f t="shared" si="369"/>
        <v>3.7352359486260456</v>
      </c>
      <c r="AN434" s="47">
        <f t="shared" si="341"/>
        <v>0.95884697282921461</v>
      </c>
      <c r="AO434" s="47">
        <f t="shared" si="342"/>
        <v>0.39160107325421079</v>
      </c>
      <c r="AP434" s="47">
        <f t="shared" si="343"/>
        <v>0.11407128017241264</v>
      </c>
      <c r="AQ434" s="47">
        <f t="shared" si="344"/>
        <v>7.4566417535508273E-2</v>
      </c>
      <c r="AR434" s="47">
        <f t="shared" si="345"/>
        <v>0</v>
      </c>
      <c r="AS434" s="47">
        <f t="shared" si="346"/>
        <v>0.58023877096213161</v>
      </c>
      <c r="AT434" s="47">
        <f t="shared" si="370"/>
        <v>0.37860820186708299</v>
      </c>
      <c r="AU434" s="47">
        <f t="shared" si="347"/>
        <v>5.214827027101359E-2</v>
      </c>
      <c r="AV434" s="47">
        <f t="shared" si="348"/>
        <v>2.1297787014150513E-2</v>
      </c>
      <c r="AW434" s="47">
        <f t="shared" si="349"/>
        <v>6.2039304676941697E-3</v>
      </c>
      <c r="AX434" s="47">
        <f t="shared" si="350"/>
        <v>4.0554017533260085E-3</v>
      </c>
      <c r="AY434" s="47">
        <f t="shared" si="351"/>
        <v>0</v>
      </c>
      <c r="AZ434" s="47">
        <f t="shared" si="352"/>
        <v>3.155711923517069E-2</v>
      </c>
      <c r="BA434" s="47">
        <f t="shared" si="371"/>
        <v>2.05911510358429E-2</v>
      </c>
      <c r="BB434" s="23">
        <f>IF(V434&gt;0,J434*DATA!$C$4,0)</f>
        <v>49036</v>
      </c>
      <c r="BC434" s="23">
        <f>IF(X434&gt;0,N434*_xlfn.XLOOKUP(Burgas!O434,DATA!$B$5:$B$6,DATA!$C$5:$C$6,"error",0,1),0)</f>
        <v>6375.6</v>
      </c>
      <c r="BD434" s="23">
        <f>IF(Z434&gt;0,(L434-M434)*DATA!$C$7,"0,00 ")</f>
        <v>15559.499999999998</v>
      </c>
      <c r="BE434" s="23">
        <f>IF(G434="basement",D434*DATA!$C$8,IF(G434="ground",0,"error"))</f>
        <v>0</v>
      </c>
      <c r="BF434" s="23">
        <f t="shared" si="372"/>
        <v>70971.099999999991</v>
      </c>
      <c r="BG434" s="23">
        <v>1.48</v>
      </c>
      <c r="BH434" s="23">
        <v>2.0625</v>
      </c>
      <c r="BI434" s="23">
        <f t="shared" si="373"/>
        <v>0.56999999999999995</v>
      </c>
      <c r="BJ434" s="23">
        <v>2.33</v>
      </c>
      <c r="BK434" s="23">
        <f t="shared" si="374"/>
        <v>0.21630769230769231</v>
      </c>
      <c r="BL434" s="23">
        <f t="shared" si="375"/>
        <v>0.23928112965340181</v>
      </c>
      <c r="BM434" s="5">
        <v>1.1000000000000001</v>
      </c>
      <c r="BN434" s="5">
        <f t="shared" si="376"/>
        <v>0.56999999999999995</v>
      </c>
      <c r="BO434" s="50"/>
      <c r="BP434" s="48">
        <f t="shared" si="377"/>
        <v>2593.25</v>
      </c>
      <c r="BQ434" s="51">
        <f t="shared" si="378"/>
        <v>6</v>
      </c>
      <c r="BR434" s="47">
        <f t="shared" si="379"/>
        <v>829.84</v>
      </c>
      <c r="BS434" s="46">
        <f t="shared" si="380"/>
        <v>20.5</v>
      </c>
      <c r="BT434" s="46">
        <f t="shared" si="381"/>
        <v>2074.6</v>
      </c>
      <c r="BU434" s="46">
        <f t="shared" si="336"/>
        <v>61.274215187499998</v>
      </c>
      <c r="BV434" s="46">
        <f t="shared" si="337"/>
        <v>36.249316418269231</v>
      </c>
      <c r="BW434" s="46">
        <f t="shared" si="338"/>
        <v>53.984597171213082</v>
      </c>
      <c r="BX434" s="46">
        <f t="shared" si="339"/>
        <v>56.509118312499993</v>
      </c>
      <c r="BY434" s="46">
        <f t="shared" si="340"/>
        <v>61.274215187499998</v>
      </c>
      <c r="BZ434" s="46">
        <f t="shared" si="382"/>
        <v>70612.405582075007</v>
      </c>
      <c r="CA434" s="46">
        <f t="shared" si="383"/>
        <v>41773.712240413464</v>
      </c>
      <c r="CB434" s="46">
        <f t="shared" si="384"/>
        <v>62211.849780105964</v>
      </c>
      <c r="CC434" s="46">
        <f t="shared" si="385"/>
        <v>65121.107943324998</v>
      </c>
      <c r="CD434" s="46">
        <f t="shared" si="386"/>
        <v>70612.405582075007</v>
      </c>
    </row>
    <row r="435" spans="1:82" ht="15" customHeight="1" x14ac:dyDescent="0.35">
      <c r="A435" s="39">
        <v>432</v>
      </c>
      <c r="B435" s="40" t="s">
        <v>125</v>
      </c>
      <c r="C435" s="40" t="s">
        <v>557</v>
      </c>
      <c r="D435" s="41">
        <v>161.30000000000001</v>
      </c>
      <c r="E435" s="41">
        <f t="shared" si="353"/>
        <v>774.24000000000012</v>
      </c>
      <c r="F435" s="41">
        <v>50.8</v>
      </c>
      <c r="G435" s="42" t="s">
        <v>118</v>
      </c>
      <c r="H435" s="43">
        <v>6</v>
      </c>
      <c r="I435" s="44">
        <v>20.5</v>
      </c>
      <c r="J435" s="41">
        <f t="shared" si="354"/>
        <v>833.11999999999989</v>
      </c>
      <c r="K435" s="42" t="s">
        <v>120</v>
      </c>
      <c r="L435" s="44">
        <v>208.28</v>
      </c>
      <c r="M435" s="44">
        <v>72.900000000000006</v>
      </c>
      <c r="N435" s="41">
        <v>169.36500000000001</v>
      </c>
      <c r="O435" s="45" t="s">
        <v>69</v>
      </c>
      <c r="P435" s="45" t="s">
        <v>120</v>
      </c>
      <c r="Q435" s="45" t="s">
        <v>122</v>
      </c>
      <c r="R435" s="45" t="s">
        <v>864</v>
      </c>
      <c r="S435" s="46">
        <f t="shared" si="355"/>
        <v>83363.928492565014</v>
      </c>
      <c r="T435" s="46">
        <f t="shared" si="356"/>
        <v>107.67194731939063</v>
      </c>
      <c r="U435" s="47">
        <f t="shared" si="357"/>
        <v>51515.980193512703</v>
      </c>
      <c r="V435" s="47">
        <f t="shared" si="358"/>
        <v>31847.94829905231</v>
      </c>
      <c r="W435" s="47">
        <f t="shared" si="359"/>
        <v>72652.389750607661</v>
      </c>
      <c r="X435" s="47">
        <f t="shared" si="360"/>
        <v>10711.538741957353</v>
      </c>
      <c r="Y435" s="48">
        <f t="shared" si="361"/>
        <v>76197.131285065014</v>
      </c>
      <c r="Z435" s="47">
        <f t="shared" si="362"/>
        <v>7166.7972074999998</v>
      </c>
      <c r="AA435" s="48">
        <f t="shared" si="363"/>
        <v>83363.928492565014</v>
      </c>
      <c r="AB435" s="47">
        <f t="shared" si="364"/>
        <v>0</v>
      </c>
      <c r="AC435" s="47">
        <f t="shared" si="365"/>
        <v>49726.284248509663</v>
      </c>
      <c r="AD435" s="47">
        <f t="shared" si="366"/>
        <v>33637.644244055351</v>
      </c>
      <c r="AE435" s="47">
        <f t="shared" si="335"/>
        <v>43.446017054214899</v>
      </c>
      <c r="AF435" s="49">
        <f t="shared" si="367"/>
        <v>0.59649641214958582</v>
      </c>
      <c r="AG435" s="47">
        <f>IF(ISBLANK($D435),"",S435*_xlfn.XLOOKUP(Q435,DATA!$B$24:$B$25,DATA!$C$24:$C$25,"error",0,1)/1000)</f>
        <v>11.167976452399673</v>
      </c>
      <c r="AH435" s="47">
        <f>IF(ISBLANK($D435),"",V435*_xlfn.XLOOKUP(Q435,DATA!$B$24:$B$25,DATA!$C$24:$C$25,"error",0,1)/1000)</f>
        <v>4.2665592072329011</v>
      </c>
      <c r="AI435" s="47">
        <f>IF(ISBLANK($D435),"",X435*_xlfn.XLOOKUP(Q435,DATA!$B$24:$B$25,DATA!$C$24:$C$25,"error",0,1)/1000)</f>
        <v>1.4349877051417466</v>
      </c>
      <c r="AJ435" s="47">
        <f>IF(ISBLANK($D435),"",Z435*_xlfn.XLOOKUP(Q435,DATA!$B$24:$B$25,DATA!$C$24:$C$25,"error",0,1)/1000)</f>
        <v>0.96011097245281751</v>
      </c>
      <c r="AK435" s="47">
        <f>IF(ISBLANK($D435),"",AB435*_xlfn.XLOOKUP(Q435,DATA!$B$24:$B$25,DATA!$C$24:$C$25,"error",0,1)/1000)</f>
        <v>0</v>
      </c>
      <c r="AL435" s="47">
        <f t="shared" si="368"/>
        <v>6.6616578848274646</v>
      </c>
      <c r="AM435" s="47">
        <f t="shared" si="369"/>
        <v>4.5063185675722082</v>
      </c>
      <c r="AN435" s="47">
        <f t="shared" si="341"/>
        <v>1.1320001042216039</v>
      </c>
      <c r="AO435" s="47">
        <f t="shared" si="342"/>
        <v>0.43246379394160661</v>
      </c>
      <c r="AP435" s="47">
        <f t="shared" si="343"/>
        <v>0.14545215408545561</v>
      </c>
      <c r="AQ435" s="47">
        <f t="shared" si="344"/>
        <v>9.7318052694081683E-2</v>
      </c>
      <c r="AR435" s="47">
        <f t="shared" si="345"/>
        <v>0</v>
      </c>
      <c r="AS435" s="47">
        <f t="shared" si="346"/>
        <v>0.67523400072114392</v>
      </c>
      <c r="AT435" s="47">
        <f t="shared" si="370"/>
        <v>0.45676610350045999</v>
      </c>
      <c r="AU435" s="47">
        <f t="shared" si="347"/>
        <v>6.1565452105023469E-2</v>
      </c>
      <c r="AV435" s="47">
        <f t="shared" si="348"/>
        <v>2.3520164789540124E-2</v>
      </c>
      <c r="AW435" s="47">
        <f t="shared" si="349"/>
        <v>7.910624382917536E-3</v>
      </c>
      <c r="AX435" s="47">
        <f t="shared" si="350"/>
        <v>5.292782120556002E-3</v>
      </c>
      <c r="AY435" s="47">
        <f t="shared" si="351"/>
        <v>0</v>
      </c>
      <c r="AZ435" s="47">
        <f t="shared" si="352"/>
        <v>3.6723571293013665E-2</v>
      </c>
      <c r="BA435" s="47">
        <f t="shared" si="371"/>
        <v>2.4841880812009803E-2</v>
      </c>
      <c r="BB435" s="23">
        <f>IF(V435&gt;0,J435*DATA!$C$4,0)</f>
        <v>54152.799999999996</v>
      </c>
      <c r="BC435" s="23">
        <f>IF(X435&gt;0,N435*_xlfn.XLOOKUP(Burgas!O435,DATA!$B$5:$B$6,DATA!$C$5:$C$6,"error",0,1),0)</f>
        <v>8129.52</v>
      </c>
      <c r="BD435" s="23">
        <f>IF(Z435&gt;0,(L435-M435)*DATA!$C$7,"0,00 ")</f>
        <v>20307</v>
      </c>
      <c r="BE435" s="23">
        <f>IF(G435="basement",D435*DATA!$C$8,IF(G435="ground",0,"error"))</f>
        <v>0</v>
      </c>
      <c r="BF435" s="23">
        <f t="shared" si="372"/>
        <v>82589.319999999992</v>
      </c>
      <c r="BG435" s="23">
        <v>1.48</v>
      </c>
      <c r="BH435" s="23">
        <v>2.2374831956980987</v>
      </c>
      <c r="BI435" s="23">
        <f t="shared" si="373"/>
        <v>0.56999999999999995</v>
      </c>
      <c r="BJ435" s="23">
        <v>2.33</v>
      </c>
      <c r="BK435" s="23">
        <f t="shared" si="374"/>
        <v>0.21630769230769231</v>
      </c>
      <c r="BL435" s="23">
        <f t="shared" si="375"/>
        <v>0.23928112965340181</v>
      </c>
      <c r="BM435" s="5">
        <v>1.1000000000000001</v>
      </c>
      <c r="BN435" s="5">
        <f t="shared" si="376"/>
        <v>0.56999999999999995</v>
      </c>
      <c r="BO435" s="50"/>
      <c r="BP435" s="48">
        <f t="shared" si="377"/>
        <v>3306.65</v>
      </c>
      <c r="BQ435" s="51">
        <f t="shared" si="378"/>
        <v>6</v>
      </c>
      <c r="BR435" s="47">
        <f t="shared" si="379"/>
        <v>1058.1280000000002</v>
      </c>
      <c r="BS435" s="46">
        <f t="shared" si="380"/>
        <v>20.5</v>
      </c>
      <c r="BT435" s="46">
        <f t="shared" si="381"/>
        <v>2645.32</v>
      </c>
      <c r="BU435" s="46">
        <f t="shared" si="336"/>
        <v>72.339403412500005</v>
      </c>
      <c r="BV435" s="46">
        <f t="shared" si="337"/>
        <v>44.703210858653854</v>
      </c>
      <c r="BW435" s="46">
        <f t="shared" si="338"/>
        <v>63.044420123748402</v>
      </c>
      <c r="BX435" s="46">
        <f t="shared" si="339"/>
        <v>66.120384662500001</v>
      </c>
      <c r="BY435" s="46">
        <f t="shared" si="340"/>
        <v>72.339403412500005</v>
      </c>
      <c r="BZ435" s="46">
        <f t="shared" si="382"/>
        <v>83363.928492565014</v>
      </c>
      <c r="CA435" s="46">
        <f t="shared" si="383"/>
        <v>51515.980193512703</v>
      </c>
      <c r="CB435" s="46">
        <f t="shared" si="384"/>
        <v>72652.389750607661</v>
      </c>
      <c r="CC435" s="46">
        <f t="shared" si="385"/>
        <v>76197.131285065014</v>
      </c>
      <c r="CD435" s="46">
        <f t="shared" si="386"/>
        <v>83363.928492565014</v>
      </c>
    </row>
    <row r="436" spans="1:82" ht="15" customHeight="1" x14ac:dyDescent="0.35">
      <c r="A436" s="39">
        <v>433</v>
      </c>
      <c r="B436" s="40" t="s">
        <v>125</v>
      </c>
      <c r="C436" s="40" t="s">
        <v>558</v>
      </c>
      <c r="D436" s="41">
        <v>113.9</v>
      </c>
      <c r="E436" s="41">
        <f t="shared" si="353"/>
        <v>546.72</v>
      </c>
      <c r="F436" s="41">
        <v>42.8</v>
      </c>
      <c r="G436" s="42" t="s">
        <v>118</v>
      </c>
      <c r="H436" s="43">
        <v>6</v>
      </c>
      <c r="I436" s="44">
        <v>20.5</v>
      </c>
      <c r="J436" s="41">
        <f t="shared" si="354"/>
        <v>701.92</v>
      </c>
      <c r="K436" s="42" t="s">
        <v>120</v>
      </c>
      <c r="L436" s="44">
        <v>175.48</v>
      </c>
      <c r="M436" s="44">
        <v>175.48</v>
      </c>
      <c r="N436" s="41">
        <v>119.59500000000001</v>
      </c>
      <c r="O436" s="45" t="s">
        <v>69</v>
      </c>
      <c r="P436" s="45" t="s">
        <v>120</v>
      </c>
      <c r="Q436" s="45" t="s">
        <v>122</v>
      </c>
      <c r="R436" s="45" t="s">
        <v>864</v>
      </c>
      <c r="S436" s="46">
        <f t="shared" si="355"/>
        <v>59837.84420309501</v>
      </c>
      <c r="T436" s="46">
        <f t="shared" si="356"/>
        <v>109.44879317218138</v>
      </c>
      <c r="U436" s="47">
        <f t="shared" si="357"/>
        <v>33005.320833027312</v>
      </c>
      <c r="V436" s="47">
        <f t="shared" si="358"/>
        <v>26832.523370067698</v>
      </c>
      <c r="W436" s="47">
        <f t="shared" si="359"/>
        <v>52274.023603535534</v>
      </c>
      <c r="X436" s="47">
        <f t="shared" si="360"/>
        <v>7563.8205995594762</v>
      </c>
      <c r="Y436" s="48">
        <f t="shared" si="361"/>
        <v>59837.84420309501</v>
      </c>
      <c r="Z436" s="47">
        <f t="shared" si="362"/>
        <v>0</v>
      </c>
      <c r="AA436" s="48">
        <f t="shared" si="363"/>
        <v>59837.84420309501</v>
      </c>
      <c r="AB436" s="47">
        <f t="shared" si="364"/>
        <v>0</v>
      </c>
      <c r="AC436" s="47">
        <f t="shared" si="365"/>
        <v>34396.343969627174</v>
      </c>
      <c r="AD436" s="47">
        <f t="shared" si="366"/>
        <v>25441.500233467836</v>
      </c>
      <c r="AE436" s="47">
        <f t="shared" si="335"/>
        <v>46.534789715883512</v>
      </c>
      <c r="AF436" s="49">
        <f t="shared" si="367"/>
        <v>0.57482592208507544</v>
      </c>
      <c r="AG436" s="47">
        <f>IF(ISBLANK($D436),"",S436*_xlfn.XLOOKUP(Q436,DATA!$B$24:$B$25,DATA!$C$24:$C$25,"error",0,1)/1000)</f>
        <v>8.0162685121314343</v>
      </c>
      <c r="AH436" s="47">
        <f>IF(ISBLANK($D436),"",V436*_xlfn.XLOOKUP(Q436,DATA!$B$24:$B$25,DATA!$C$24:$C$25,"error",0,1)/1000)</f>
        <v>3.5946601194796886</v>
      </c>
      <c r="AI436" s="47">
        <f>IF(ISBLANK($D436),"",X436*_xlfn.XLOOKUP(Q436,DATA!$B$24:$B$25,DATA!$C$24:$C$25,"error",0,1)/1000)</f>
        <v>1.0132988196878181</v>
      </c>
      <c r="AJ436" s="47">
        <f>IF(ISBLANK($D436),"",Z436*_xlfn.XLOOKUP(Q436,DATA!$B$24:$B$25,DATA!$C$24:$C$25,"error",0,1)/1000)</f>
        <v>0</v>
      </c>
      <c r="AK436" s="47">
        <f>IF(ISBLANK($D436),"",AB436*_xlfn.XLOOKUP(Q436,DATA!$B$24:$B$25,DATA!$C$24:$C$25,"error",0,1)/1000)</f>
        <v>0</v>
      </c>
      <c r="AL436" s="47">
        <f t="shared" si="368"/>
        <v>4.6079589391675064</v>
      </c>
      <c r="AM436" s="47">
        <f t="shared" si="369"/>
        <v>3.4083095729639279</v>
      </c>
      <c r="AN436" s="47">
        <f t="shared" si="341"/>
        <v>0.81253903335830513</v>
      </c>
      <c r="AO436" s="47">
        <f t="shared" si="342"/>
        <v>0.36435925946261355</v>
      </c>
      <c r="AP436" s="47">
        <f t="shared" si="343"/>
        <v>0.10270923961769009</v>
      </c>
      <c r="AQ436" s="47">
        <f t="shared" si="344"/>
        <v>0</v>
      </c>
      <c r="AR436" s="47">
        <f t="shared" si="345"/>
        <v>0</v>
      </c>
      <c r="AS436" s="47">
        <f t="shared" si="346"/>
        <v>0.46706849908030357</v>
      </c>
      <c r="AT436" s="47">
        <f t="shared" si="370"/>
        <v>0.34547053427800156</v>
      </c>
      <c r="AU436" s="47">
        <f t="shared" si="347"/>
        <v>4.419110277033144E-2</v>
      </c>
      <c r="AV436" s="47">
        <f t="shared" si="348"/>
        <v>1.981620183055743E-2</v>
      </c>
      <c r="AW436" s="47">
        <f t="shared" si="349"/>
        <v>5.5859895673546697E-3</v>
      </c>
      <c r="AX436" s="47">
        <f t="shared" si="350"/>
        <v>0</v>
      </c>
      <c r="AY436" s="47">
        <f t="shared" si="351"/>
        <v>0</v>
      </c>
      <c r="AZ436" s="47">
        <f t="shared" si="352"/>
        <v>2.54021913979121E-2</v>
      </c>
      <c r="BA436" s="47">
        <f t="shared" si="371"/>
        <v>1.878891137241934E-2</v>
      </c>
      <c r="BB436" s="23">
        <f>IF(V436&gt;0,J436*DATA!$C$4,0)</f>
        <v>45624.799999999996</v>
      </c>
      <c r="BC436" s="23">
        <f>IF(X436&gt;0,N436*_xlfn.XLOOKUP(Burgas!O436,DATA!$B$5:$B$6,DATA!$C$5:$C$6,"error",0,1),0)</f>
        <v>5740.56</v>
      </c>
      <c r="BD436" s="23" t="str">
        <f>IF(Z436&gt;0,(L436-M436)*DATA!$C$7,"0,00 ")</f>
        <v xml:space="preserve">0,00 </v>
      </c>
      <c r="BE436" s="23">
        <f>IF(G436="basement",D436*DATA!$C$8,IF(G436="ground",0,"error"))</f>
        <v>0</v>
      </c>
      <c r="BF436" s="23">
        <f t="shared" si="372"/>
        <v>51365.359999999993</v>
      </c>
      <c r="BG436" s="23">
        <v>1.48</v>
      </c>
      <c r="BH436" s="23">
        <v>1.1000000000000001</v>
      </c>
      <c r="BI436" s="23">
        <f t="shared" si="373"/>
        <v>0.56999999999999995</v>
      </c>
      <c r="BJ436" s="23">
        <v>2.33</v>
      </c>
      <c r="BK436" s="23">
        <f t="shared" si="374"/>
        <v>0.21630769230769231</v>
      </c>
      <c r="BL436" s="23">
        <f t="shared" si="375"/>
        <v>0.23928112965340181</v>
      </c>
      <c r="BM436" s="5">
        <v>1.1000000000000001</v>
      </c>
      <c r="BN436" s="5">
        <f t="shared" si="376"/>
        <v>0.56999999999999995</v>
      </c>
      <c r="BO436" s="50"/>
      <c r="BP436" s="48">
        <f t="shared" si="377"/>
        <v>2334.9500000000003</v>
      </c>
      <c r="BQ436" s="51">
        <f t="shared" si="378"/>
        <v>6</v>
      </c>
      <c r="BR436" s="47">
        <f t="shared" si="379"/>
        <v>747.18400000000008</v>
      </c>
      <c r="BS436" s="46">
        <f t="shared" si="380"/>
        <v>20.5</v>
      </c>
      <c r="BT436" s="46">
        <f t="shared" si="381"/>
        <v>1867.9600000000003</v>
      </c>
      <c r="BU436" s="46">
        <f t="shared" si="336"/>
        <v>51.924543737500002</v>
      </c>
      <c r="BV436" s="46">
        <f t="shared" si="337"/>
        <v>28.640507491346156</v>
      </c>
      <c r="BW436" s="46">
        <f t="shared" si="338"/>
        <v>45.361006250898583</v>
      </c>
      <c r="BX436" s="46">
        <f t="shared" si="339"/>
        <v>51.924543737500002</v>
      </c>
      <c r="BY436" s="46">
        <f t="shared" si="340"/>
        <v>51.924543737500002</v>
      </c>
      <c r="BZ436" s="46">
        <f t="shared" si="382"/>
        <v>59837.84420309501</v>
      </c>
      <c r="CA436" s="46">
        <f t="shared" si="383"/>
        <v>33005.320833027312</v>
      </c>
      <c r="CB436" s="46">
        <f t="shared" si="384"/>
        <v>52274.023603535534</v>
      </c>
      <c r="CC436" s="46">
        <f t="shared" si="385"/>
        <v>59837.84420309501</v>
      </c>
      <c r="CD436" s="46">
        <f t="shared" si="386"/>
        <v>59837.84420309501</v>
      </c>
    </row>
    <row r="437" spans="1:82" ht="15" customHeight="1" x14ac:dyDescent="0.35">
      <c r="A437" s="39">
        <v>434</v>
      </c>
      <c r="B437" s="40" t="s">
        <v>125</v>
      </c>
      <c r="C437" s="40" t="s">
        <v>559</v>
      </c>
      <c r="D437" s="41">
        <v>161.19999999999999</v>
      </c>
      <c r="E437" s="41">
        <f t="shared" si="353"/>
        <v>773.76</v>
      </c>
      <c r="F437" s="41">
        <v>50.8</v>
      </c>
      <c r="G437" s="42" t="s">
        <v>118</v>
      </c>
      <c r="H437" s="43">
        <v>6</v>
      </c>
      <c r="I437" s="44">
        <v>20.5</v>
      </c>
      <c r="J437" s="41">
        <f t="shared" si="354"/>
        <v>833.11999999999989</v>
      </c>
      <c r="K437" s="42" t="s">
        <v>120</v>
      </c>
      <c r="L437" s="44">
        <v>208.28</v>
      </c>
      <c r="M437" s="44">
        <v>166.7</v>
      </c>
      <c r="N437" s="41">
        <v>169.26</v>
      </c>
      <c r="O437" s="45" t="s">
        <v>69</v>
      </c>
      <c r="P437" s="45" t="s">
        <v>120</v>
      </c>
      <c r="Q437" s="45" t="s">
        <v>122</v>
      </c>
      <c r="R437" s="45" t="s">
        <v>864</v>
      </c>
      <c r="S437" s="46">
        <f t="shared" si="355"/>
        <v>78378.490504160014</v>
      </c>
      <c r="T437" s="46">
        <f t="shared" si="356"/>
        <v>101.29560910897438</v>
      </c>
      <c r="U437" s="47">
        <f t="shared" si="357"/>
        <v>46530.542205107704</v>
      </c>
      <c r="V437" s="47">
        <f t="shared" si="358"/>
        <v>31847.94829905231</v>
      </c>
      <c r="W437" s="47">
        <f t="shared" si="359"/>
        <v>67673.592517777332</v>
      </c>
      <c r="X437" s="47">
        <f t="shared" si="360"/>
        <v>10704.897986382683</v>
      </c>
      <c r="Y437" s="48">
        <f t="shared" si="361"/>
        <v>76177.312871660004</v>
      </c>
      <c r="Z437" s="47">
        <f t="shared" si="362"/>
        <v>2201.1776325000101</v>
      </c>
      <c r="AA437" s="48">
        <f t="shared" si="363"/>
        <v>78378.490504160014</v>
      </c>
      <c r="AB437" s="47">
        <f t="shared" si="364"/>
        <v>0</v>
      </c>
      <c r="AC437" s="47">
        <f t="shared" si="365"/>
        <v>44754.023917935003</v>
      </c>
      <c r="AD437" s="47">
        <f t="shared" si="366"/>
        <v>33624.466586225011</v>
      </c>
      <c r="AE437" s="47">
        <f t="shared" si="335"/>
        <v>43.455937999153498</v>
      </c>
      <c r="AF437" s="49">
        <f t="shared" si="367"/>
        <v>0.57099879865075531</v>
      </c>
      <c r="AG437" s="47">
        <f>IF(ISBLANK($D437),"",S437*_xlfn.XLOOKUP(Q437,DATA!$B$24:$B$25,DATA!$C$24:$C$25,"error",0,1)/1000)</f>
        <v>10.500094611102192</v>
      </c>
      <c r="AH437" s="47">
        <f>IF(ISBLANK($D437),"",V437*_xlfn.XLOOKUP(Q437,DATA!$B$24:$B$25,DATA!$C$24:$C$25,"error",0,1)/1000)</f>
        <v>4.2665592072329011</v>
      </c>
      <c r="AI437" s="47">
        <f>IF(ISBLANK($D437),"",X437*_xlfn.XLOOKUP(Q437,DATA!$B$24:$B$25,DATA!$C$24:$C$25,"error",0,1)/1000)</f>
        <v>1.4340980661428999</v>
      </c>
      <c r="AJ437" s="47">
        <f>IF(ISBLANK($D437),"",Z437*_xlfn.XLOOKUP(Q437,DATA!$B$24:$B$25,DATA!$C$24:$C$25,"error",0,1)/1000)</f>
        <v>0.2948841352828212</v>
      </c>
      <c r="AK437" s="47">
        <f>IF(ISBLANK($D437),"",AB437*_xlfn.XLOOKUP(Q437,DATA!$B$24:$B$25,DATA!$C$24:$C$25,"error",0,1)/1000)</f>
        <v>0</v>
      </c>
      <c r="AL437" s="47">
        <f t="shared" si="368"/>
        <v>5.9955414086586218</v>
      </c>
      <c r="AM437" s="47">
        <f t="shared" si="369"/>
        <v>4.5045532024435699</v>
      </c>
      <c r="AN437" s="47">
        <f t="shared" si="341"/>
        <v>1.06430276288328</v>
      </c>
      <c r="AO437" s="47">
        <f t="shared" si="342"/>
        <v>0.43246379394160661</v>
      </c>
      <c r="AP437" s="47">
        <f t="shared" si="343"/>
        <v>0.14536197916041826</v>
      </c>
      <c r="AQ437" s="47">
        <f t="shared" si="344"/>
        <v>2.9889825905007644E-2</v>
      </c>
      <c r="AR437" s="47">
        <f t="shared" si="345"/>
        <v>0</v>
      </c>
      <c r="AS437" s="47">
        <f t="shared" si="346"/>
        <v>0.60771559900703254</v>
      </c>
      <c r="AT437" s="47">
        <f t="shared" si="370"/>
        <v>0.45658716387624743</v>
      </c>
      <c r="AU437" s="47">
        <f t="shared" si="347"/>
        <v>5.7883634930043684E-2</v>
      </c>
      <c r="AV437" s="47">
        <f t="shared" si="348"/>
        <v>2.3520164789540124E-2</v>
      </c>
      <c r="AW437" s="47">
        <f t="shared" si="349"/>
        <v>7.9057200900577058E-3</v>
      </c>
      <c r="AX437" s="47">
        <f t="shared" si="350"/>
        <v>1.6256011269960081E-3</v>
      </c>
      <c r="AY437" s="47">
        <f t="shared" si="351"/>
        <v>0</v>
      </c>
      <c r="AZ437" s="47">
        <f t="shared" si="352"/>
        <v>3.3051486006593842E-2</v>
      </c>
      <c r="BA437" s="47">
        <f t="shared" si="371"/>
        <v>2.4832148923449843E-2</v>
      </c>
      <c r="BB437" s="23">
        <f>IF(V437&gt;0,J437*DATA!$C$4,0)</f>
        <v>54152.799999999996</v>
      </c>
      <c r="BC437" s="23">
        <f>IF(X437&gt;0,N437*_xlfn.XLOOKUP(Burgas!O437,DATA!$B$5:$B$6,DATA!$C$5:$C$6,"error",0,1),0)</f>
        <v>8124.48</v>
      </c>
      <c r="BD437" s="23">
        <f>IF(Z437&gt;0,(L437-M437)*DATA!$C$7,"0,00 ")</f>
        <v>6237.0000000000018</v>
      </c>
      <c r="BE437" s="23">
        <f>IF(G437="basement",D437*DATA!$C$8,IF(G437="ground",0,"error"))</f>
        <v>0</v>
      </c>
      <c r="BF437" s="23">
        <f t="shared" si="372"/>
        <v>68514.28</v>
      </c>
      <c r="BG437" s="23">
        <v>1.48</v>
      </c>
      <c r="BH437" s="23">
        <v>1.4493614365277514</v>
      </c>
      <c r="BI437" s="23">
        <f t="shared" si="373"/>
        <v>0.56999999999999995</v>
      </c>
      <c r="BJ437" s="23">
        <v>2.33</v>
      </c>
      <c r="BK437" s="23">
        <f t="shared" si="374"/>
        <v>0.21630769230769231</v>
      </c>
      <c r="BL437" s="23">
        <f t="shared" si="375"/>
        <v>0.23928112965340181</v>
      </c>
      <c r="BM437" s="5">
        <v>1.1000000000000001</v>
      </c>
      <c r="BN437" s="5">
        <f t="shared" si="376"/>
        <v>0.56999999999999995</v>
      </c>
      <c r="BO437" s="50"/>
      <c r="BP437" s="48">
        <f t="shared" si="377"/>
        <v>3304.6</v>
      </c>
      <c r="BQ437" s="51">
        <f t="shared" si="378"/>
        <v>6</v>
      </c>
      <c r="BR437" s="47">
        <f t="shared" si="379"/>
        <v>1057.472</v>
      </c>
      <c r="BS437" s="46">
        <f t="shared" si="380"/>
        <v>20.5</v>
      </c>
      <c r="BT437" s="46">
        <f t="shared" si="381"/>
        <v>2643.6800000000003</v>
      </c>
      <c r="BU437" s="46">
        <f t="shared" si="336"/>
        <v>68.013268400000001</v>
      </c>
      <c r="BV437" s="46">
        <f t="shared" si="337"/>
        <v>40.377075846153851</v>
      </c>
      <c r="BW437" s="46">
        <f t="shared" si="338"/>
        <v>58.72404765513479</v>
      </c>
      <c r="BX437" s="46">
        <f t="shared" si="339"/>
        <v>66.103187149999997</v>
      </c>
      <c r="BY437" s="46">
        <f t="shared" si="340"/>
        <v>68.013268400000001</v>
      </c>
      <c r="BZ437" s="46">
        <f t="shared" si="382"/>
        <v>78378.490504160014</v>
      </c>
      <c r="CA437" s="46">
        <f t="shared" si="383"/>
        <v>46530.542205107704</v>
      </c>
      <c r="CB437" s="46">
        <f t="shared" si="384"/>
        <v>67673.592517777332</v>
      </c>
      <c r="CC437" s="46">
        <f t="shared" si="385"/>
        <v>76177.312871660004</v>
      </c>
      <c r="CD437" s="46">
        <f t="shared" si="386"/>
        <v>78378.490504160014</v>
      </c>
    </row>
    <row r="438" spans="1:82" ht="15" customHeight="1" x14ac:dyDescent="0.35">
      <c r="A438" s="39">
        <v>435</v>
      </c>
      <c r="B438" s="40" t="s">
        <v>125</v>
      </c>
      <c r="C438" s="40" t="s">
        <v>560</v>
      </c>
      <c r="D438" s="41">
        <v>126.7</v>
      </c>
      <c r="E438" s="41">
        <f t="shared" si="353"/>
        <v>608.16000000000008</v>
      </c>
      <c r="F438" s="41">
        <v>46.4</v>
      </c>
      <c r="G438" s="42" t="s">
        <v>118</v>
      </c>
      <c r="H438" s="43">
        <v>6</v>
      </c>
      <c r="I438" s="44">
        <v>20.5</v>
      </c>
      <c r="J438" s="41">
        <f t="shared" si="354"/>
        <v>760.95999999999992</v>
      </c>
      <c r="K438" s="42" t="s">
        <v>120</v>
      </c>
      <c r="L438" s="44">
        <v>190.24</v>
      </c>
      <c r="M438" s="44">
        <v>133.19999999999999</v>
      </c>
      <c r="N438" s="41">
        <v>133.035</v>
      </c>
      <c r="O438" s="45" t="s">
        <v>69</v>
      </c>
      <c r="P438" s="45" t="s">
        <v>120</v>
      </c>
      <c r="Q438" s="45" t="s">
        <v>122</v>
      </c>
      <c r="R438" s="45" t="s">
        <v>864</v>
      </c>
      <c r="S438" s="46">
        <f t="shared" si="355"/>
        <v>68528.617636534997</v>
      </c>
      <c r="T438" s="46">
        <f t="shared" si="356"/>
        <v>112.68188903665974</v>
      </c>
      <c r="U438" s="47">
        <f t="shared" si="357"/>
        <v>39439.153048424239</v>
      </c>
      <c r="V438" s="47">
        <f t="shared" si="358"/>
        <v>29089.464588110757</v>
      </c>
      <c r="W438" s="47">
        <f t="shared" si="359"/>
        <v>60114.780323416606</v>
      </c>
      <c r="X438" s="47">
        <f t="shared" si="360"/>
        <v>8413.8373131183907</v>
      </c>
      <c r="Y438" s="48">
        <f t="shared" si="361"/>
        <v>65509.012726535002</v>
      </c>
      <c r="Z438" s="47">
        <f t="shared" si="362"/>
        <v>3019.6049099999946</v>
      </c>
      <c r="AA438" s="48">
        <f t="shared" si="363"/>
        <v>68528.617636534997</v>
      </c>
      <c r="AB438" s="47">
        <f t="shared" si="364"/>
        <v>0</v>
      </c>
      <c r="AC438" s="47">
        <f t="shared" si="365"/>
        <v>40522.906811229142</v>
      </c>
      <c r="AD438" s="47">
        <f t="shared" si="366"/>
        <v>28005.710825305854</v>
      </c>
      <c r="AE438" s="47">
        <f t="shared" si="335"/>
        <v>46.049905987414249</v>
      </c>
      <c r="AF438" s="49">
        <f t="shared" si="367"/>
        <v>0.59132823933726875</v>
      </c>
      <c r="AG438" s="47">
        <f>IF(ISBLANK($D438),"",S438*_xlfn.XLOOKUP(Q438,DATA!$B$24:$B$25,DATA!$C$24:$C$25,"error",0,1)/1000)</f>
        <v>9.1805412954906629</v>
      </c>
      <c r="AH438" s="47">
        <f>IF(ISBLANK($D438),"",V438*_xlfn.XLOOKUP(Q438,DATA!$B$24:$B$25,DATA!$C$24:$C$25,"error",0,1)/1000)</f>
        <v>3.8970147089686322</v>
      </c>
      <c r="AI438" s="47">
        <f>IF(ISBLANK($D438),"",X438*_xlfn.XLOOKUP(Q438,DATA!$B$24:$B$25,DATA!$C$24:$C$25,"error",0,1)/1000)</f>
        <v>1.1271726115403551</v>
      </c>
      <c r="AJ438" s="47">
        <f>IF(ISBLANK($D438),"",Z438*_xlfn.XLOOKUP(Q438,DATA!$B$24:$B$25,DATA!$C$24:$C$25,"error",0,1)/1000)</f>
        <v>0.40452599991659488</v>
      </c>
      <c r="AK438" s="47">
        <f>IF(ISBLANK($D438),"",AB438*_xlfn.XLOOKUP(Q438,DATA!$B$24:$B$25,DATA!$C$24:$C$25,"error",0,1)/1000)</f>
        <v>0</v>
      </c>
      <c r="AL438" s="47">
        <f t="shared" si="368"/>
        <v>5.4287133204255831</v>
      </c>
      <c r="AM438" s="47">
        <f t="shared" si="369"/>
        <v>3.7518279750650798</v>
      </c>
      <c r="AN438" s="47">
        <f t="shared" si="341"/>
        <v>0.93055118334111009</v>
      </c>
      <c r="AO438" s="47">
        <f t="shared" si="342"/>
        <v>0.39500629997816022</v>
      </c>
      <c r="AP438" s="47">
        <f t="shared" si="343"/>
        <v>0.11425163002248745</v>
      </c>
      <c r="AQ438" s="47">
        <f t="shared" si="344"/>
        <v>4.1003262857662946E-2</v>
      </c>
      <c r="AR438" s="47">
        <f t="shared" si="345"/>
        <v>0</v>
      </c>
      <c r="AS438" s="47">
        <f t="shared" si="346"/>
        <v>0.55026119285831054</v>
      </c>
      <c r="AT438" s="47">
        <f t="shared" si="370"/>
        <v>0.38028999048279954</v>
      </c>
      <c r="AU438" s="47">
        <f t="shared" si="347"/>
        <v>5.0609363104833063E-2</v>
      </c>
      <c r="AV438" s="47">
        <f t="shared" si="348"/>
        <v>2.1482985162099635E-2</v>
      </c>
      <c r="AW438" s="47">
        <f t="shared" si="349"/>
        <v>6.2137390534138352E-3</v>
      </c>
      <c r="AX438" s="47">
        <f t="shared" si="350"/>
        <v>2.2300213632479968E-3</v>
      </c>
      <c r="AY438" s="47">
        <f t="shared" si="351"/>
        <v>0</v>
      </c>
      <c r="AZ438" s="47">
        <f t="shared" si="352"/>
        <v>2.9926745578761467E-2</v>
      </c>
      <c r="BA438" s="47">
        <f t="shared" si="371"/>
        <v>2.0682617526071596E-2</v>
      </c>
      <c r="BB438" s="23">
        <f>IF(V438&gt;0,J438*DATA!$C$4,0)</f>
        <v>49462.399999999994</v>
      </c>
      <c r="BC438" s="23">
        <f>IF(X438&gt;0,N438*_xlfn.XLOOKUP(Burgas!O438,DATA!$B$5:$B$6,DATA!$C$5:$C$6,"error",0,1),0)</f>
        <v>6385.68</v>
      </c>
      <c r="BD438" s="23">
        <f>IF(Z438&gt;0,(L438-M438)*DATA!$C$7,"0,00 ")</f>
        <v>8556.0000000000036</v>
      </c>
      <c r="BE438" s="23">
        <f>IF(G438="basement",D438*DATA!$C$8,IF(G438="ground",0,"error"))</f>
        <v>0</v>
      </c>
      <c r="BF438" s="23">
        <f t="shared" si="372"/>
        <v>64404.08</v>
      </c>
      <c r="BG438" s="23">
        <v>1.48</v>
      </c>
      <c r="BH438" s="23">
        <v>1.6247056349873845</v>
      </c>
      <c r="BI438" s="23">
        <f t="shared" si="373"/>
        <v>0.56999999999999995</v>
      </c>
      <c r="BJ438" s="23">
        <v>2.33</v>
      </c>
      <c r="BK438" s="23">
        <f t="shared" si="374"/>
        <v>0.21630769230769231</v>
      </c>
      <c r="BL438" s="23">
        <f t="shared" si="375"/>
        <v>0.23928112965340181</v>
      </c>
      <c r="BM438" s="5">
        <v>1.1000000000000001</v>
      </c>
      <c r="BN438" s="5">
        <f t="shared" si="376"/>
        <v>0.56999999999999995</v>
      </c>
      <c r="BO438" s="50"/>
      <c r="BP438" s="48">
        <f t="shared" si="377"/>
        <v>2597.35</v>
      </c>
      <c r="BQ438" s="51">
        <f t="shared" si="378"/>
        <v>6</v>
      </c>
      <c r="BR438" s="47">
        <f t="shared" si="379"/>
        <v>831.15200000000004</v>
      </c>
      <c r="BS438" s="46">
        <f t="shared" si="380"/>
        <v>20.5</v>
      </c>
      <c r="BT438" s="46">
        <f t="shared" si="381"/>
        <v>2077.88</v>
      </c>
      <c r="BU438" s="46">
        <f t="shared" si="336"/>
        <v>59.465999337499987</v>
      </c>
      <c r="BV438" s="46">
        <f t="shared" si="337"/>
        <v>34.223492752884617</v>
      </c>
      <c r="BW438" s="46">
        <f t="shared" si="338"/>
        <v>52.164856233440297</v>
      </c>
      <c r="BX438" s="46">
        <f t="shared" si="339"/>
        <v>56.845724337499995</v>
      </c>
      <c r="BY438" s="46">
        <f t="shared" si="340"/>
        <v>59.465999337499987</v>
      </c>
      <c r="BZ438" s="46">
        <f t="shared" si="382"/>
        <v>68528.617636534997</v>
      </c>
      <c r="CA438" s="46">
        <f t="shared" si="383"/>
        <v>39439.153048424239</v>
      </c>
      <c r="CB438" s="46">
        <f t="shared" si="384"/>
        <v>60114.780323416606</v>
      </c>
      <c r="CC438" s="46">
        <f t="shared" si="385"/>
        <v>65509.012726535002</v>
      </c>
      <c r="CD438" s="46">
        <f t="shared" si="386"/>
        <v>68528.617636534997</v>
      </c>
    </row>
    <row r="439" spans="1:82" ht="15" customHeight="1" x14ac:dyDescent="0.35">
      <c r="A439" s="39">
        <v>436</v>
      </c>
      <c r="B439" s="40" t="s">
        <v>125</v>
      </c>
      <c r="C439" s="40" t="s">
        <v>561</v>
      </c>
      <c r="D439" s="41">
        <v>133.4</v>
      </c>
      <c r="E439" s="41">
        <f t="shared" si="353"/>
        <v>747.04000000000008</v>
      </c>
      <c r="F439" s="41">
        <v>46.8</v>
      </c>
      <c r="G439" s="42" t="s">
        <v>118</v>
      </c>
      <c r="H439" s="43">
        <v>7</v>
      </c>
      <c r="I439" s="44">
        <v>22.25</v>
      </c>
      <c r="J439" s="41">
        <f t="shared" si="354"/>
        <v>833.04</v>
      </c>
      <c r="K439" s="42" t="s">
        <v>120</v>
      </c>
      <c r="L439" s="44">
        <v>208.26</v>
      </c>
      <c r="M439" s="44">
        <v>135.4</v>
      </c>
      <c r="N439" s="41">
        <v>140.07000000000002</v>
      </c>
      <c r="O439" s="45" t="s">
        <v>69</v>
      </c>
      <c r="P439" s="45" t="s">
        <v>120</v>
      </c>
      <c r="Q439" s="45" t="s">
        <v>122</v>
      </c>
      <c r="R439" s="45" t="s">
        <v>864</v>
      </c>
      <c r="S439" s="46">
        <f t="shared" si="355"/>
        <v>75801.209010170016</v>
      </c>
      <c r="T439" s="46">
        <f t="shared" si="356"/>
        <v>101.4687419819153</v>
      </c>
      <c r="U439" s="47">
        <f t="shared" si="357"/>
        <v>43956.318897050012</v>
      </c>
      <c r="V439" s="47">
        <f t="shared" si="358"/>
        <v>31844.890113120004</v>
      </c>
      <c r="W439" s="47">
        <f t="shared" si="359"/>
        <v>66942.441073548121</v>
      </c>
      <c r="X439" s="47">
        <f t="shared" si="360"/>
        <v>8858.7679366218945</v>
      </c>
      <c r="Y439" s="48">
        <f t="shared" si="361"/>
        <v>71944.11900767</v>
      </c>
      <c r="Z439" s="47">
        <f t="shared" si="362"/>
        <v>3857.0900025000155</v>
      </c>
      <c r="AA439" s="48">
        <f t="shared" si="363"/>
        <v>75801.209010170016</v>
      </c>
      <c r="AB439" s="47">
        <f t="shared" si="364"/>
        <v>0</v>
      </c>
      <c r="AC439" s="47">
        <f t="shared" si="365"/>
        <v>44560.748052241914</v>
      </c>
      <c r="AD439" s="47">
        <f t="shared" si="366"/>
        <v>31240.460957928102</v>
      </c>
      <c r="AE439" s="47">
        <f t="shared" si="335"/>
        <v>41.818993571867772</v>
      </c>
      <c r="AF439" s="49">
        <f t="shared" si="367"/>
        <v>0.58786328917607811</v>
      </c>
      <c r="AG439" s="47">
        <f>IF(ISBLANK($D439),"",S439*_xlfn.XLOOKUP(Q439,DATA!$B$24:$B$25,DATA!$C$24:$C$25,"error",0,1)/1000)</f>
        <v>10.154825145560476</v>
      </c>
      <c r="AH439" s="47">
        <f>IF(ISBLANK($D439),"",V439*_xlfn.XLOOKUP(Q439,DATA!$B$24:$B$25,DATA!$C$24:$C$25,"error",0,1)/1000)</f>
        <v>4.266149512667198</v>
      </c>
      <c r="AI439" s="47">
        <f>IF(ISBLANK($D439),"",X439*_xlfn.XLOOKUP(Q439,DATA!$B$24:$B$25,DATA!$C$24:$C$25,"error",0,1)/1000)</f>
        <v>1.1867784244631687</v>
      </c>
      <c r="AJ439" s="47">
        <f>IF(ISBLANK($D439),"",Z439*_xlfn.XLOOKUP(Q439,DATA!$B$24:$B$25,DATA!$C$24:$C$25,"error",0,1)/1000)</f>
        <v>0.51672097394676142</v>
      </c>
      <c r="AK439" s="47">
        <f>IF(ISBLANK($D439),"",AB439*_xlfn.XLOOKUP(Q439,DATA!$B$24:$B$25,DATA!$C$24:$C$25,"error",0,1)/1000)</f>
        <v>0</v>
      </c>
      <c r="AL439" s="47">
        <f t="shared" si="368"/>
        <v>5.9696489110771287</v>
      </c>
      <c r="AM439" s="47">
        <f t="shared" si="369"/>
        <v>4.1851762344833476</v>
      </c>
      <c r="AN439" s="47">
        <f t="shared" si="341"/>
        <v>1.0293058166913152</v>
      </c>
      <c r="AO439" s="47">
        <f t="shared" si="342"/>
        <v>0.43242226678643653</v>
      </c>
      <c r="AP439" s="47">
        <f t="shared" si="343"/>
        <v>0.1202933499999987</v>
      </c>
      <c r="AQ439" s="47">
        <f t="shared" si="344"/>
        <v>5.2375486181790665E-2</v>
      </c>
      <c r="AR439" s="47">
        <f t="shared" si="345"/>
        <v>0</v>
      </c>
      <c r="AS439" s="47">
        <f t="shared" si="346"/>
        <v>0.60509110296822588</v>
      </c>
      <c r="AT439" s="47">
        <f t="shared" si="370"/>
        <v>0.42421471372308928</v>
      </c>
      <c r="AU439" s="47">
        <f t="shared" si="347"/>
        <v>5.5980275728425011E-2</v>
      </c>
      <c r="AV439" s="47">
        <f t="shared" si="348"/>
        <v>2.3517906275540748E-2</v>
      </c>
      <c r="AW439" s="47">
        <f t="shared" si="349"/>
        <v>6.5423266750229379E-3</v>
      </c>
      <c r="AX439" s="47">
        <f t="shared" si="350"/>
        <v>2.8485160681320123E-3</v>
      </c>
      <c r="AY439" s="47">
        <f t="shared" si="351"/>
        <v>0</v>
      </c>
      <c r="AZ439" s="47">
        <f t="shared" si="352"/>
        <v>3.2908749018695699E-2</v>
      </c>
      <c r="BA439" s="47">
        <f t="shared" si="371"/>
        <v>2.3071526709729312E-2</v>
      </c>
      <c r="BB439" s="23">
        <f>IF(V439&gt;0,J439*DATA!$C$4,0)</f>
        <v>54147.6</v>
      </c>
      <c r="BC439" s="23">
        <f>IF(X439&gt;0,N439*_xlfn.XLOOKUP(Burgas!O439,DATA!$B$5:$B$6,DATA!$C$5:$C$6,"error",0,1),0)</f>
        <v>6723.3600000000006</v>
      </c>
      <c r="BD439" s="23">
        <f>IF(Z439&gt;0,(L439-M439)*DATA!$C$7,"0,00 ")</f>
        <v>10928.999999999998</v>
      </c>
      <c r="BE439" s="23">
        <f>IF(G439="basement",D439*DATA!$C$8,IF(G439="ground",0,"error"))</f>
        <v>0</v>
      </c>
      <c r="BF439" s="23">
        <f t="shared" si="372"/>
        <v>71799.959999999992</v>
      </c>
      <c r="BG439" s="23">
        <v>1.48</v>
      </c>
      <c r="BH439" s="23">
        <v>1.7122395083069242</v>
      </c>
      <c r="BI439" s="23">
        <f t="shared" si="373"/>
        <v>0.56999999999999995</v>
      </c>
      <c r="BJ439" s="23">
        <v>2.33</v>
      </c>
      <c r="BK439" s="23">
        <f t="shared" si="374"/>
        <v>0.21630769230769231</v>
      </c>
      <c r="BL439" s="23">
        <f t="shared" si="375"/>
        <v>0.23928112965340181</v>
      </c>
      <c r="BM439" s="5">
        <v>1.1000000000000001</v>
      </c>
      <c r="BN439" s="5">
        <f t="shared" si="376"/>
        <v>0.56999999999999995</v>
      </c>
      <c r="BO439" s="50"/>
      <c r="BP439" s="48">
        <f t="shared" si="377"/>
        <v>2968.15</v>
      </c>
      <c r="BQ439" s="51">
        <f t="shared" si="378"/>
        <v>7</v>
      </c>
      <c r="BR439" s="47">
        <f t="shared" si="379"/>
        <v>949.80799999999999</v>
      </c>
      <c r="BS439" s="46">
        <f t="shared" si="380"/>
        <v>22.25</v>
      </c>
      <c r="BT439" s="46">
        <f t="shared" si="381"/>
        <v>2374.52</v>
      </c>
      <c r="BU439" s="46">
        <f t="shared" si="336"/>
        <v>65.776821425000009</v>
      </c>
      <c r="BV439" s="46">
        <f t="shared" si="337"/>
        <v>38.143282625000005</v>
      </c>
      <c r="BW439" s="46">
        <f t="shared" si="338"/>
        <v>58.089587880551989</v>
      </c>
      <c r="BX439" s="46">
        <f t="shared" si="339"/>
        <v>62.429815174999995</v>
      </c>
      <c r="BY439" s="46">
        <f t="shared" si="340"/>
        <v>65.776821425000009</v>
      </c>
      <c r="BZ439" s="46">
        <f t="shared" si="382"/>
        <v>75801.209010170016</v>
      </c>
      <c r="CA439" s="46">
        <f t="shared" si="383"/>
        <v>43956.318897050012</v>
      </c>
      <c r="CB439" s="46">
        <f t="shared" si="384"/>
        <v>66942.441073548121</v>
      </c>
      <c r="CC439" s="46">
        <f t="shared" si="385"/>
        <v>71944.11900767</v>
      </c>
      <c r="CD439" s="46">
        <f t="shared" si="386"/>
        <v>75801.209010170016</v>
      </c>
    </row>
    <row r="440" spans="1:82" ht="15" customHeight="1" x14ac:dyDescent="0.35">
      <c r="A440" s="39">
        <v>437</v>
      </c>
      <c r="B440" s="40" t="s">
        <v>125</v>
      </c>
      <c r="C440" s="40" t="s">
        <v>562</v>
      </c>
      <c r="D440" s="41">
        <v>107.2</v>
      </c>
      <c r="E440" s="41">
        <f t="shared" si="353"/>
        <v>600.32000000000005</v>
      </c>
      <c r="F440" s="41">
        <v>41.8</v>
      </c>
      <c r="G440" s="42" t="s">
        <v>118</v>
      </c>
      <c r="H440" s="43">
        <v>7</v>
      </c>
      <c r="I440" s="44">
        <v>22.25</v>
      </c>
      <c r="J440" s="41">
        <f t="shared" si="354"/>
        <v>744.04</v>
      </c>
      <c r="K440" s="42" t="s">
        <v>120</v>
      </c>
      <c r="L440" s="44">
        <v>186.01</v>
      </c>
      <c r="M440" s="44">
        <v>65.2</v>
      </c>
      <c r="N440" s="41">
        <v>112.56</v>
      </c>
      <c r="O440" s="45" t="s">
        <v>69</v>
      </c>
      <c r="P440" s="45" t="s">
        <v>120</v>
      </c>
      <c r="Q440" s="45" t="s">
        <v>122</v>
      </c>
      <c r="R440" s="45" t="s">
        <v>864</v>
      </c>
      <c r="S440" s="46">
        <f t="shared" si="355"/>
        <v>68170.696241410013</v>
      </c>
      <c r="T440" s="46">
        <f t="shared" si="356"/>
        <v>113.55726319531252</v>
      </c>
      <c r="U440" s="47">
        <f t="shared" si="357"/>
        <v>39728.037977982305</v>
      </c>
      <c r="V440" s="47">
        <f t="shared" si="358"/>
        <v>28442.658263427707</v>
      </c>
      <c r="W440" s="47">
        <f t="shared" si="359"/>
        <v>61051.80626535404</v>
      </c>
      <c r="X440" s="47">
        <f t="shared" si="360"/>
        <v>7118.8899760559725</v>
      </c>
      <c r="Y440" s="48">
        <f t="shared" si="361"/>
        <v>61775.211157660022</v>
      </c>
      <c r="Z440" s="47">
        <f t="shared" si="362"/>
        <v>6395.4850837499907</v>
      </c>
      <c r="AA440" s="48">
        <f t="shared" si="363"/>
        <v>68170.696241410013</v>
      </c>
      <c r="AB440" s="47">
        <f t="shared" si="364"/>
        <v>0</v>
      </c>
      <c r="AC440" s="47">
        <f t="shared" si="365"/>
        <v>41957.033323233671</v>
      </c>
      <c r="AD440" s="47">
        <f t="shared" si="366"/>
        <v>26213.662918176342</v>
      </c>
      <c r="AE440" s="47">
        <f t="shared" si="335"/>
        <v>43.666149583849183</v>
      </c>
      <c r="AF440" s="49">
        <f t="shared" si="367"/>
        <v>0.61547021867948948</v>
      </c>
      <c r="AG440" s="47">
        <f>IF(ISBLANK($D440),"",S440*_xlfn.XLOOKUP(Q440,DATA!$B$24:$B$25,DATA!$C$24:$C$25,"error",0,1)/1000)</f>
        <v>9.1325918072066212</v>
      </c>
      <c r="AH440" s="47">
        <f>IF(ISBLANK($D440),"",V440*_xlfn.XLOOKUP(Q440,DATA!$B$24:$B$25,DATA!$C$24:$C$25,"error",0,1)/1000)</f>
        <v>3.8103643083224132</v>
      </c>
      <c r="AI440" s="47">
        <f>IF(ISBLANK($D440),"",X440*_xlfn.XLOOKUP(Q440,DATA!$B$24:$B$25,DATA!$C$24:$C$25,"error",0,1)/1000)</f>
        <v>0.95369300676500468</v>
      </c>
      <c r="AJ440" s="47">
        <f>IF(ISBLANK($D440),"",Z440*_xlfn.XLOOKUP(Q440,DATA!$B$24:$B$25,DATA!$C$24:$C$25,"error",0,1)/1000)</f>
        <v>0.85678096160455541</v>
      </c>
      <c r="AK440" s="47">
        <f>IF(ISBLANK($D440),"",AB440*_xlfn.XLOOKUP(Q440,DATA!$B$24:$B$25,DATA!$C$24:$C$25,"error",0,1)/1000)</f>
        <v>0</v>
      </c>
      <c r="AL440" s="47">
        <f t="shared" si="368"/>
        <v>5.6208382766919733</v>
      </c>
      <c r="AM440" s="47">
        <f t="shared" si="369"/>
        <v>3.5117535305146479</v>
      </c>
      <c r="AN440" s="47">
        <f t="shared" si="341"/>
        <v>0.92569096305265819</v>
      </c>
      <c r="AO440" s="47">
        <f t="shared" si="342"/>
        <v>0.38622330665968063</v>
      </c>
      <c r="AP440" s="47">
        <f t="shared" si="343"/>
        <v>9.666751964017882E-2</v>
      </c>
      <c r="AQ440" s="47">
        <f t="shared" si="344"/>
        <v>8.6844393159787203E-2</v>
      </c>
      <c r="AR440" s="47">
        <f t="shared" si="345"/>
        <v>0</v>
      </c>
      <c r="AS440" s="47">
        <f t="shared" si="346"/>
        <v>0.56973521945964667</v>
      </c>
      <c r="AT440" s="47">
        <f t="shared" si="370"/>
        <v>0.35595574359301152</v>
      </c>
      <c r="AU440" s="47">
        <f t="shared" si="347"/>
        <v>5.0345033041370481E-2</v>
      </c>
      <c r="AV440" s="47">
        <f t="shared" si="348"/>
        <v>2.1005309451230848E-2</v>
      </c>
      <c r="AW440" s="47">
        <f t="shared" si="349"/>
        <v>5.257401945745567E-3</v>
      </c>
      <c r="AX440" s="47">
        <f t="shared" si="350"/>
        <v>4.7231570984219949E-3</v>
      </c>
      <c r="AY440" s="47">
        <f t="shared" si="351"/>
        <v>0</v>
      </c>
      <c r="AZ440" s="47">
        <f t="shared" si="352"/>
        <v>3.098586849539841E-2</v>
      </c>
      <c r="BA440" s="47">
        <f t="shared" si="371"/>
        <v>1.9359164545972071E-2</v>
      </c>
      <c r="BB440" s="23">
        <f>IF(V440&gt;0,J440*DATA!$C$4,0)</f>
        <v>48362.6</v>
      </c>
      <c r="BC440" s="23">
        <f>IF(X440&gt;0,N440*_xlfn.XLOOKUP(Burgas!O440,DATA!$B$5:$B$6,DATA!$C$5:$C$6,"error",0,1),0)</f>
        <v>5402.88</v>
      </c>
      <c r="BD440" s="23">
        <f>IF(Z440&gt;0,(L440-M440)*DATA!$C$7,"0,00 ")</f>
        <v>18121.5</v>
      </c>
      <c r="BE440" s="23">
        <f>IF(G440="basement",D440*DATA!$C$8,IF(G440="ground",0,"error"))</f>
        <v>0</v>
      </c>
      <c r="BF440" s="23">
        <f t="shared" si="372"/>
        <v>71886.98</v>
      </c>
      <c r="BG440" s="23">
        <v>1.48</v>
      </c>
      <c r="BH440" s="23">
        <v>2.2365921187032956</v>
      </c>
      <c r="BI440" s="23">
        <f t="shared" si="373"/>
        <v>0.56999999999999995</v>
      </c>
      <c r="BJ440" s="23">
        <v>2.33</v>
      </c>
      <c r="BK440" s="23">
        <f t="shared" si="374"/>
        <v>0.21630769230769231</v>
      </c>
      <c r="BL440" s="23">
        <f t="shared" si="375"/>
        <v>0.23928112965340181</v>
      </c>
      <c r="BM440" s="5">
        <v>1.1000000000000001</v>
      </c>
      <c r="BN440" s="5">
        <f t="shared" si="376"/>
        <v>0.56999999999999995</v>
      </c>
      <c r="BO440" s="50"/>
      <c r="BP440" s="48">
        <f t="shared" si="377"/>
        <v>2385.2000000000003</v>
      </c>
      <c r="BQ440" s="51">
        <f t="shared" si="378"/>
        <v>7</v>
      </c>
      <c r="BR440" s="47">
        <f t="shared" si="379"/>
        <v>763.26400000000012</v>
      </c>
      <c r="BS440" s="46">
        <f t="shared" si="380"/>
        <v>22.25</v>
      </c>
      <c r="BT440" s="46">
        <f t="shared" si="381"/>
        <v>1908.1600000000003</v>
      </c>
      <c r="BU440" s="46">
        <f t="shared" si="336"/>
        <v>59.155411525000012</v>
      </c>
      <c r="BV440" s="46">
        <f t="shared" si="337"/>
        <v>34.474173878846152</v>
      </c>
      <c r="BW440" s="46">
        <f t="shared" si="338"/>
        <v>52.977964478786909</v>
      </c>
      <c r="BX440" s="46">
        <f t="shared" si="339"/>
        <v>53.605702150000013</v>
      </c>
      <c r="BY440" s="46">
        <f t="shared" si="340"/>
        <v>59.155411525000012</v>
      </c>
      <c r="BZ440" s="46">
        <f t="shared" si="382"/>
        <v>68170.696241410013</v>
      </c>
      <c r="CA440" s="46">
        <f t="shared" si="383"/>
        <v>39728.037977982305</v>
      </c>
      <c r="CB440" s="46">
        <f t="shared" si="384"/>
        <v>61051.80626535404</v>
      </c>
      <c r="CC440" s="46">
        <f t="shared" si="385"/>
        <v>61775.211157660022</v>
      </c>
      <c r="CD440" s="46">
        <f t="shared" si="386"/>
        <v>68170.696241410013</v>
      </c>
    </row>
    <row r="441" spans="1:82" ht="15" hidden="1" customHeight="1" x14ac:dyDescent="0.35">
      <c r="A441" s="39">
        <v>438</v>
      </c>
      <c r="B441" s="40" t="s">
        <v>125</v>
      </c>
      <c r="C441" s="40" t="s">
        <v>563</v>
      </c>
      <c r="D441" s="41">
        <v>593.1</v>
      </c>
      <c r="E441" s="41">
        <f t="shared" si="353"/>
        <v>3795.84</v>
      </c>
      <c r="F441" s="41">
        <v>109.4</v>
      </c>
      <c r="G441" s="42" t="s">
        <v>119</v>
      </c>
      <c r="H441" s="43">
        <v>8</v>
      </c>
      <c r="I441" s="44">
        <v>25.5</v>
      </c>
      <c r="J441" s="41">
        <f t="shared" si="354"/>
        <v>2231.7600000000002</v>
      </c>
      <c r="K441" s="42" t="s">
        <v>121</v>
      </c>
      <c r="L441" s="44">
        <v>557.94000000000005</v>
      </c>
      <c r="M441" s="44">
        <v>557.94000000000005</v>
      </c>
      <c r="N441" s="41">
        <v>622.755</v>
      </c>
      <c r="O441" s="45" t="s">
        <v>70</v>
      </c>
      <c r="P441" s="45" t="s">
        <v>121</v>
      </c>
      <c r="Q441" s="45" t="s">
        <v>108</v>
      </c>
      <c r="R441" s="45" t="s">
        <v>112</v>
      </c>
      <c r="S441" s="46">
        <f t="shared" si="355"/>
        <v>132731.89606687502</v>
      </c>
      <c r="T441" s="46">
        <f t="shared" si="356"/>
        <v>34.967726792192245</v>
      </c>
      <c r="U441" s="47">
        <f t="shared" si="357"/>
        <v>132731.89606687502</v>
      </c>
      <c r="V441" s="47">
        <f t="shared" si="358"/>
        <v>0</v>
      </c>
      <c r="W441" s="47">
        <f t="shared" si="359"/>
        <v>130829.33621048706</v>
      </c>
      <c r="X441" s="47">
        <f t="shared" si="360"/>
        <v>1902.5598563879612</v>
      </c>
      <c r="Y441" s="48">
        <f t="shared" si="361"/>
        <v>132731.89606687502</v>
      </c>
      <c r="Z441" s="47">
        <f t="shared" si="362"/>
        <v>0</v>
      </c>
      <c r="AA441" s="48">
        <f t="shared" si="363"/>
        <v>127256.93078580983</v>
      </c>
      <c r="AB441" s="47">
        <f t="shared" si="364"/>
        <v>5474.9652810651896</v>
      </c>
      <c r="AC441" s="47">
        <f t="shared" si="365"/>
        <v>7377.5251374531508</v>
      </c>
      <c r="AD441" s="47">
        <f t="shared" si="366"/>
        <v>125354.37092942187</v>
      </c>
      <c r="AE441" s="47">
        <f t="shared" ref="AE441:AE465" si="387">(S441-AD441)/E441</f>
        <v>1.9435816940263948</v>
      </c>
      <c r="AF441" s="49">
        <f t="shared" si="367"/>
        <v>5.5582157386918407E-2</v>
      </c>
      <c r="AG441" s="47">
        <f>IF(ISBLANK($D441),"",S441*_xlfn.XLOOKUP(Q441,DATA!$B$24:$B$25,DATA!$C$24:$C$25,"error",0,1)/1000)</f>
        <v>52.864459565514991</v>
      </c>
      <c r="AH441" s="47">
        <f>IF(ISBLANK($D441),"",V441*_xlfn.XLOOKUP(Q441,DATA!$B$24:$B$25,DATA!$C$24:$C$25,"error",0,1)/1000)</f>
        <v>0</v>
      </c>
      <c r="AI441" s="47">
        <f>IF(ISBLANK($D441),"",X441*_xlfn.XLOOKUP(Q441,DATA!$B$24:$B$25,DATA!$C$24:$C$25,"error",0,1)/1000)</f>
        <v>0.75775153960219721</v>
      </c>
      <c r="AJ441" s="47">
        <f>IF(ISBLANK($D441),"",Z441*_xlfn.XLOOKUP(Q441,DATA!$B$24:$B$25,DATA!$C$24:$C$25,"error",0,1)/1000)</f>
        <v>0</v>
      </c>
      <c r="AK441" s="47">
        <f>IF(ISBLANK($D441),"",AB441*_xlfn.XLOOKUP(Q441,DATA!$B$24:$B$25,DATA!$C$24:$C$25,"error",0,1)/1000)</f>
        <v>2.1805691721426439</v>
      </c>
      <c r="AL441" s="47">
        <f t="shared" si="368"/>
        <v>2.9383207117448409</v>
      </c>
      <c r="AM441" s="47">
        <f t="shared" si="369"/>
        <v>49.926138853770148</v>
      </c>
      <c r="AN441" s="47">
        <f t="shared" si="341"/>
        <v>1.8023685171534858</v>
      </c>
      <c r="AO441" s="47">
        <f t="shared" si="342"/>
        <v>0</v>
      </c>
      <c r="AP441" s="47">
        <f t="shared" si="343"/>
        <v>2.5834890397602769E-2</v>
      </c>
      <c r="AQ441" s="47">
        <f t="shared" si="344"/>
        <v>0</v>
      </c>
      <c r="AR441" s="47">
        <f t="shared" si="345"/>
        <v>7.4344640192049116E-2</v>
      </c>
      <c r="AS441" s="47">
        <f t="shared" si="346"/>
        <v>0.10017953058965189</v>
      </c>
      <c r="AT441" s="47">
        <f t="shared" si="370"/>
        <v>1.702188986563834</v>
      </c>
      <c r="AU441" s="47">
        <f t="shared" si="347"/>
        <v>9.8024401415331058E-2</v>
      </c>
      <c r="AV441" s="47">
        <f t="shared" si="348"/>
        <v>0</v>
      </c>
      <c r="AW441" s="47">
        <f t="shared" si="349"/>
        <v>1.4050676333690298E-3</v>
      </c>
      <c r="AX441" s="47">
        <f t="shared" si="350"/>
        <v>0</v>
      </c>
      <c r="AY441" s="47">
        <f t="shared" si="351"/>
        <v>4.0433400738563744E-3</v>
      </c>
      <c r="AZ441" s="47">
        <f t="shared" si="352"/>
        <v>5.448407707225403E-3</v>
      </c>
      <c r="BA441" s="47">
        <f t="shared" si="371"/>
        <v>9.2575993708105653E-2</v>
      </c>
      <c r="BB441" s="23">
        <f>IF(V441&gt;0,J441*DATA!$C$4,0)</f>
        <v>0</v>
      </c>
      <c r="BC441" s="23">
        <f>IF(X441&gt;0,N441*_xlfn.XLOOKUP(Burgas!O441,DATA!$B$5:$B$6,DATA!$C$5:$C$6,"error",0,1),0)</f>
        <v>52934.175000000003</v>
      </c>
      <c r="BD441" s="23" t="str">
        <f>IF(Z441&gt;0,(L441-M441)*DATA!$C$7,"0,00 ")</f>
        <v xml:space="preserve">0,00 </v>
      </c>
      <c r="BE441" s="23">
        <f>IF(G441="basement",D441*DATA!$C$8,IF(G441="ground",0,"error"))</f>
        <v>23724</v>
      </c>
      <c r="BF441" s="23">
        <f t="shared" si="372"/>
        <v>76658.175000000003</v>
      </c>
      <c r="BG441" s="23">
        <v>0.25</v>
      </c>
      <c r="BH441" s="23">
        <v>1.1000000000000001</v>
      </c>
      <c r="BI441" s="23">
        <f t="shared" si="373"/>
        <v>0.85</v>
      </c>
      <c r="BJ441" s="23">
        <v>0.21</v>
      </c>
      <c r="BK441" s="23">
        <f t="shared" si="374"/>
        <v>0.25</v>
      </c>
      <c r="BL441" s="23">
        <f t="shared" si="375"/>
        <v>0.10900763358778627</v>
      </c>
      <c r="BM441" s="5">
        <v>1.1000000000000001</v>
      </c>
      <c r="BN441" s="5">
        <f t="shared" si="376"/>
        <v>0.40124223602484466</v>
      </c>
      <c r="BO441" s="50"/>
      <c r="BP441" s="48">
        <f t="shared" si="377"/>
        <v>15124.050000000001</v>
      </c>
      <c r="BQ441" s="51">
        <f t="shared" si="378"/>
        <v>8</v>
      </c>
      <c r="BR441" s="47">
        <f t="shared" si="379"/>
        <v>4839.6960000000008</v>
      </c>
      <c r="BS441" s="46">
        <f t="shared" si="380"/>
        <v>25.5</v>
      </c>
      <c r="BT441" s="46">
        <f t="shared" si="381"/>
        <v>12099.240000000002</v>
      </c>
      <c r="BU441" s="46">
        <f t="shared" si="336"/>
        <v>115.17866718750001</v>
      </c>
      <c r="BV441" s="46">
        <f t="shared" si="337"/>
        <v>115.17866718750001</v>
      </c>
      <c r="BW441" s="46">
        <f t="shared" si="338"/>
        <v>113.52771278244278</v>
      </c>
      <c r="BX441" s="46">
        <f t="shared" si="339"/>
        <v>115.17866718750001</v>
      </c>
      <c r="BY441" s="46">
        <f t="shared" si="340"/>
        <v>110.42774278532612</v>
      </c>
      <c r="BZ441" s="46">
        <f t="shared" si="382"/>
        <v>132731.89606687502</v>
      </c>
      <c r="CA441" s="46">
        <f t="shared" si="383"/>
        <v>132731.89606687502</v>
      </c>
      <c r="CB441" s="46">
        <f t="shared" si="384"/>
        <v>130829.33621048706</v>
      </c>
      <c r="CC441" s="46">
        <f t="shared" si="385"/>
        <v>132731.89606687502</v>
      </c>
      <c r="CD441" s="46">
        <f t="shared" si="386"/>
        <v>127256.93078580983</v>
      </c>
    </row>
    <row r="442" spans="1:82" ht="15" hidden="1" customHeight="1" x14ac:dyDescent="0.35">
      <c r="A442" s="39">
        <v>439</v>
      </c>
      <c r="B442" s="40" t="s">
        <v>125</v>
      </c>
      <c r="C442" s="40" t="s">
        <v>564</v>
      </c>
      <c r="D442" s="41">
        <v>701.9</v>
      </c>
      <c r="E442" s="41">
        <f t="shared" si="353"/>
        <v>2807.6</v>
      </c>
      <c r="F442" s="41">
        <v>138</v>
      </c>
      <c r="G442" s="42" t="s">
        <v>119</v>
      </c>
      <c r="H442" s="43">
        <v>5</v>
      </c>
      <c r="I442" s="44">
        <v>17.5</v>
      </c>
      <c r="J442" s="41">
        <f t="shared" si="354"/>
        <v>1932</v>
      </c>
      <c r="K442" s="42" t="s">
        <v>121</v>
      </c>
      <c r="L442" s="44">
        <v>483</v>
      </c>
      <c r="M442" s="44">
        <v>483</v>
      </c>
      <c r="N442" s="41">
        <v>736.995</v>
      </c>
      <c r="O442" s="45" t="s">
        <v>70</v>
      </c>
      <c r="P442" s="45" t="s">
        <v>121</v>
      </c>
      <c r="Q442" s="45" t="s">
        <v>108</v>
      </c>
      <c r="R442" s="45" t="s">
        <v>112</v>
      </c>
      <c r="S442" s="46">
        <f t="shared" si="355"/>
        <v>115016.32801907501</v>
      </c>
      <c r="T442" s="46">
        <f t="shared" si="356"/>
        <v>40.966066398017887</v>
      </c>
      <c r="U442" s="47">
        <f t="shared" si="357"/>
        <v>115016.32801907501</v>
      </c>
      <c r="V442" s="47">
        <f t="shared" si="358"/>
        <v>0</v>
      </c>
      <c r="W442" s="47">
        <f t="shared" si="359"/>
        <v>112764.75701385041</v>
      </c>
      <c r="X442" s="47">
        <f t="shared" si="360"/>
        <v>2251.5710052245995</v>
      </c>
      <c r="Y442" s="48">
        <f t="shared" si="361"/>
        <v>115016.32801907501</v>
      </c>
      <c r="Z442" s="47">
        <f t="shared" si="362"/>
        <v>0</v>
      </c>
      <c r="AA442" s="48">
        <f t="shared" si="363"/>
        <v>108537.01908166199</v>
      </c>
      <c r="AB442" s="47">
        <f t="shared" si="364"/>
        <v>6479.3089374130213</v>
      </c>
      <c r="AC442" s="47">
        <f t="shared" si="365"/>
        <v>8730.8799426376208</v>
      </c>
      <c r="AD442" s="47">
        <f t="shared" si="366"/>
        <v>106285.44807643739</v>
      </c>
      <c r="AE442" s="47">
        <f t="shared" si="387"/>
        <v>3.1097307104422356</v>
      </c>
      <c r="AF442" s="49">
        <f t="shared" si="367"/>
        <v>7.5909917252702019E-2</v>
      </c>
      <c r="AG442" s="47">
        <f>IF(ISBLANK($D442),"",S442*_xlfn.XLOOKUP(Q442,DATA!$B$24:$B$25,DATA!$C$24:$C$25,"error",0,1)/1000)</f>
        <v>45.808703123437198</v>
      </c>
      <c r="AH442" s="47">
        <f>IF(ISBLANK($D442),"",V442*_xlfn.XLOOKUP(Q442,DATA!$B$24:$B$25,DATA!$C$24:$C$25,"error",0,1)/1000)</f>
        <v>0</v>
      </c>
      <c r="AI442" s="47">
        <f>IF(ISBLANK($D442),"",X442*_xlfn.XLOOKUP(Q442,DATA!$B$24:$B$25,DATA!$C$24:$C$25,"error",0,1)/1000)</f>
        <v>0.89675569996085358</v>
      </c>
      <c r="AJ442" s="47">
        <f>IF(ISBLANK($D442),"",Z442*_xlfn.XLOOKUP(Q442,DATA!$B$24:$B$25,DATA!$C$24:$C$25,"error",0,1)/1000)</f>
        <v>0</v>
      </c>
      <c r="AK442" s="47">
        <f>IF(ISBLANK($D442),"",AB442*_xlfn.XLOOKUP(Q442,DATA!$B$24:$B$25,DATA!$C$24:$C$25,"error",0,1)/1000)</f>
        <v>2.5805791635928581</v>
      </c>
      <c r="AL442" s="47">
        <f t="shared" si="368"/>
        <v>3.4773348635537116</v>
      </c>
      <c r="AM442" s="47">
        <f t="shared" si="369"/>
        <v>42.331368259883483</v>
      </c>
      <c r="AN442" s="47">
        <f t="shared" si="341"/>
        <v>1.5618085382863298</v>
      </c>
      <c r="AO442" s="47">
        <f t="shared" si="342"/>
        <v>0</v>
      </c>
      <c r="AP442" s="47">
        <f t="shared" si="343"/>
        <v>3.0574118310702048E-2</v>
      </c>
      <c r="AQ442" s="47">
        <f t="shared" si="344"/>
        <v>0</v>
      </c>
      <c r="AR442" s="47">
        <f t="shared" si="345"/>
        <v>8.7982638595176813E-2</v>
      </c>
      <c r="AS442" s="47">
        <f t="shared" si="346"/>
        <v>0.11855675690587886</v>
      </c>
      <c r="AT442" s="47">
        <f t="shared" si="370"/>
        <v>1.4432517813804511</v>
      </c>
      <c r="AU442" s="47">
        <f t="shared" si="347"/>
        <v>8.4941201332487198E-2</v>
      </c>
      <c r="AV442" s="47">
        <f t="shared" si="348"/>
        <v>0</v>
      </c>
      <c r="AW442" s="47">
        <f t="shared" si="349"/>
        <v>1.662817352658442E-3</v>
      </c>
      <c r="AX442" s="47">
        <f t="shared" si="350"/>
        <v>0</v>
      </c>
      <c r="AY442" s="47">
        <f t="shared" si="351"/>
        <v>4.7850622118357665E-3</v>
      </c>
      <c r="AZ442" s="47">
        <f t="shared" si="352"/>
        <v>6.4478795644942093E-3</v>
      </c>
      <c r="BA442" s="47">
        <f t="shared" si="371"/>
        <v>7.8493321767992993E-2</v>
      </c>
      <c r="BB442" s="23">
        <f>IF(V442&gt;0,J442*DATA!$C$4,0)</f>
        <v>0</v>
      </c>
      <c r="BC442" s="23">
        <f>IF(X442&gt;0,N442*_xlfn.XLOOKUP(Burgas!O442,DATA!$B$5:$B$6,DATA!$C$5:$C$6,"error",0,1),0)</f>
        <v>62644.574999999997</v>
      </c>
      <c r="BD442" s="23" t="str">
        <f>IF(Z442&gt;0,(L442-M442)*DATA!$C$7,"0,00 ")</f>
        <v xml:space="preserve">0,00 </v>
      </c>
      <c r="BE442" s="23">
        <f>IF(G442="basement",D442*DATA!$C$8,IF(G442="ground",0,"error"))</f>
        <v>28076</v>
      </c>
      <c r="BF442" s="23">
        <f t="shared" si="372"/>
        <v>90720.574999999997</v>
      </c>
      <c r="BG442" s="23">
        <v>0.25</v>
      </c>
      <c r="BH442" s="23">
        <v>1.1000000000000001</v>
      </c>
      <c r="BI442" s="23">
        <f t="shared" si="373"/>
        <v>0.85</v>
      </c>
      <c r="BJ442" s="23">
        <v>0.21</v>
      </c>
      <c r="BK442" s="23">
        <f t="shared" si="374"/>
        <v>0.25</v>
      </c>
      <c r="BL442" s="23">
        <f t="shared" si="375"/>
        <v>0.10900763358778627</v>
      </c>
      <c r="BM442" s="5">
        <v>1.1000000000000001</v>
      </c>
      <c r="BN442" s="5">
        <f t="shared" si="376"/>
        <v>0.40124223602484466</v>
      </c>
      <c r="BO442" s="50"/>
      <c r="BP442" s="48">
        <f t="shared" si="377"/>
        <v>12283.25</v>
      </c>
      <c r="BQ442" s="51">
        <f t="shared" si="378"/>
        <v>5</v>
      </c>
      <c r="BR442" s="47">
        <f t="shared" si="379"/>
        <v>3930.64</v>
      </c>
      <c r="BS442" s="46">
        <f t="shared" si="380"/>
        <v>17.5</v>
      </c>
      <c r="BT442" s="46">
        <f t="shared" si="381"/>
        <v>9826.6</v>
      </c>
      <c r="BU442" s="46">
        <f t="shared" si="336"/>
        <v>99.805907687499996</v>
      </c>
      <c r="BV442" s="46">
        <f t="shared" si="337"/>
        <v>99.805907687499996</v>
      </c>
      <c r="BW442" s="46">
        <f t="shared" si="338"/>
        <v>97.852097374045812</v>
      </c>
      <c r="BX442" s="46">
        <f t="shared" si="339"/>
        <v>99.805907687499996</v>
      </c>
      <c r="BY442" s="46">
        <f t="shared" si="340"/>
        <v>94.183459807065233</v>
      </c>
      <c r="BZ442" s="46">
        <f t="shared" si="382"/>
        <v>115016.32801907501</v>
      </c>
      <c r="CA442" s="46">
        <f t="shared" si="383"/>
        <v>115016.32801907501</v>
      </c>
      <c r="CB442" s="46">
        <f t="shared" si="384"/>
        <v>112764.75701385041</v>
      </c>
      <c r="CC442" s="46">
        <f t="shared" si="385"/>
        <v>115016.32801907501</v>
      </c>
      <c r="CD442" s="46">
        <f t="shared" si="386"/>
        <v>108537.01908166199</v>
      </c>
    </row>
    <row r="443" spans="1:82" ht="15" hidden="1" customHeight="1" x14ac:dyDescent="0.35">
      <c r="A443" s="39">
        <v>440</v>
      </c>
      <c r="B443" s="40" t="s">
        <v>125</v>
      </c>
      <c r="C443" s="40" t="s">
        <v>565</v>
      </c>
      <c r="D443" s="41">
        <v>810.7</v>
      </c>
      <c r="E443" s="41">
        <f t="shared" si="353"/>
        <v>5188.4800000000005</v>
      </c>
      <c r="F443" s="41">
        <v>141.4</v>
      </c>
      <c r="G443" s="42" t="s">
        <v>119</v>
      </c>
      <c r="H443" s="43">
        <v>8</v>
      </c>
      <c r="I443" s="44">
        <v>25.5</v>
      </c>
      <c r="J443" s="41">
        <f t="shared" si="354"/>
        <v>2884.5600000000004</v>
      </c>
      <c r="K443" s="42" t="s">
        <v>120</v>
      </c>
      <c r="L443" s="44">
        <v>721.14</v>
      </c>
      <c r="M443" s="44">
        <v>540.79999999999995</v>
      </c>
      <c r="N443" s="41">
        <v>851.23500000000013</v>
      </c>
      <c r="O443" s="45" t="s">
        <v>69</v>
      </c>
      <c r="P443" s="45" t="s">
        <v>120</v>
      </c>
      <c r="Q443" s="45" t="s">
        <v>108</v>
      </c>
      <c r="R443" s="45" t="s">
        <v>112</v>
      </c>
      <c r="S443" s="46">
        <f t="shared" si="355"/>
        <v>350259.55100587511</v>
      </c>
      <c r="T443" s="46">
        <f t="shared" si="356"/>
        <v>67.507160286996395</v>
      </c>
      <c r="U443" s="47">
        <f t="shared" si="357"/>
        <v>239990.54084465659</v>
      </c>
      <c r="V443" s="47">
        <f t="shared" si="358"/>
        <v>110269.01016121852</v>
      </c>
      <c r="W443" s="47">
        <f t="shared" si="359"/>
        <v>296422.94556195184</v>
      </c>
      <c r="X443" s="47">
        <f t="shared" si="360"/>
        <v>53836.605443923268</v>
      </c>
      <c r="Y443" s="48">
        <f t="shared" si="361"/>
        <v>340712.64445837511</v>
      </c>
      <c r="Z443" s="47">
        <f t="shared" si="362"/>
        <v>9546.9065474999952</v>
      </c>
      <c r="AA443" s="48">
        <f t="shared" si="363"/>
        <v>342775.89841211418</v>
      </c>
      <c r="AB443" s="47">
        <f t="shared" si="364"/>
        <v>7483.6525937609258</v>
      </c>
      <c r="AC443" s="47">
        <f t="shared" si="365"/>
        <v>181136.17474640271</v>
      </c>
      <c r="AD443" s="47">
        <f t="shared" si="366"/>
        <v>169123.3762594724</v>
      </c>
      <c r="AE443" s="47">
        <f t="shared" si="387"/>
        <v>34.911221542032095</v>
      </c>
      <c r="AF443" s="49">
        <f t="shared" si="367"/>
        <v>0.51714842386514803</v>
      </c>
      <c r="AG443" s="47">
        <f>IF(ISBLANK($D443),"",S443*_xlfn.XLOOKUP(Q443,DATA!$B$24:$B$25,DATA!$C$24:$C$25,"error",0,1)/1000)</f>
        <v>139.50137397461995</v>
      </c>
      <c r="AH443" s="47">
        <f>IF(ISBLANK($D443),"",V443*_xlfn.XLOOKUP(Q443,DATA!$B$24:$B$25,DATA!$C$24:$C$25,"error",0,1)/1000)</f>
        <v>43.917941367010116</v>
      </c>
      <c r="AI443" s="47">
        <f>IF(ISBLANK($D443),"",X443*_xlfn.XLOOKUP(Q443,DATA!$B$24:$B$25,DATA!$C$24:$C$25,"error",0,1)/1000)</f>
        <v>21.442043216205761</v>
      </c>
      <c r="AJ443" s="47">
        <f>IF(ISBLANK($D443),"",Z443*_xlfn.XLOOKUP(Q443,DATA!$B$24:$B$25,DATA!$C$24:$C$25,"error",0,1)/1000)</f>
        <v>3.802341939738298</v>
      </c>
      <c r="AK443" s="47">
        <f>IF(ISBLANK($D443),"",AB443*_xlfn.XLOOKUP(Q443,DATA!$B$24:$B$25,DATA!$C$24:$C$25,"error",0,1)/1000)</f>
        <v>2.9805891550431016</v>
      </c>
      <c r="AL443" s="47">
        <f t="shared" si="368"/>
        <v>72.14291567799728</v>
      </c>
      <c r="AM443" s="47">
        <f t="shared" si="369"/>
        <v>67.358458296622672</v>
      </c>
      <c r="AN443" s="47">
        <f t="shared" si="341"/>
        <v>4.7561799859111114</v>
      </c>
      <c r="AO443" s="47">
        <f t="shared" si="342"/>
        <v>1.4973446339689378</v>
      </c>
      <c r="AP443" s="47">
        <f t="shared" si="343"/>
        <v>0.73104811727885199</v>
      </c>
      <c r="AQ443" s="47">
        <f t="shared" si="344"/>
        <v>0.12963759508679779</v>
      </c>
      <c r="AR443" s="47">
        <f t="shared" si="345"/>
        <v>0.10162063699830547</v>
      </c>
      <c r="AS443" s="47">
        <f t="shared" si="346"/>
        <v>2.4596509833328932</v>
      </c>
      <c r="AT443" s="47">
        <f t="shared" si="370"/>
        <v>2.2965290025782181</v>
      </c>
      <c r="AU443" s="47">
        <f t="shared" si="347"/>
        <v>0.2586716821257104</v>
      </c>
      <c r="AV443" s="47">
        <f t="shared" si="348"/>
        <v>8.1435239275633647E-2</v>
      </c>
      <c r="AW443" s="47">
        <f t="shared" si="349"/>
        <v>3.9759102214700831E-2</v>
      </c>
      <c r="AX443" s="47">
        <f t="shared" si="350"/>
        <v>7.0505268697079997E-3</v>
      </c>
      <c r="AY443" s="47">
        <f t="shared" si="351"/>
        <v>5.526784349815214E-3</v>
      </c>
      <c r="AZ443" s="47">
        <f t="shared" si="352"/>
        <v>0.13377165270985769</v>
      </c>
      <c r="BA443" s="47">
        <f t="shared" si="371"/>
        <v>0.12490002941585271</v>
      </c>
      <c r="BB443" s="23">
        <f>IF(V443&gt;0,J443*DATA!$C$4,0)</f>
        <v>187496.40000000002</v>
      </c>
      <c r="BC443" s="23">
        <f>IF(X443&gt;0,N443*_xlfn.XLOOKUP(Burgas!O443,DATA!$B$5:$B$6,DATA!$C$5:$C$6,"error",0,1),0)</f>
        <v>40859.280000000006</v>
      </c>
      <c r="BD443" s="23">
        <f>IF(Z443&gt;0,(L443-M443)*DATA!$C$7,"0,00 ")</f>
        <v>27051.000000000004</v>
      </c>
      <c r="BE443" s="23">
        <f>IF(G443="basement",D443*DATA!$C$8,IF(G443="ground",0,"error"))</f>
        <v>32428</v>
      </c>
      <c r="BF443" s="23">
        <f t="shared" si="372"/>
        <v>287834.68000000005</v>
      </c>
      <c r="BG443" s="23">
        <v>1.48</v>
      </c>
      <c r="BH443" s="23">
        <v>1.5376334692292761</v>
      </c>
      <c r="BI443" s="23">
        <f t="shared" si="373"/>
        <v>0.85</v>
      </c>
      <c r="BJ443" s="23">
        <v>2.33</v>
      </c>
      <c r="BK443" s="23">
        <f t="shared" si="374"/>
        <v>0.21630769230769231</v>
      </c>
      <c r="BL443" s="23">
        <f t="shared" si="375"/>
        <v>0.23928112965340181</v>
      </c>
      <c r="BM443" s="5">
        <v>1.1000000000000001</v>
      </c>
      <c r="BN443" s="5">
        <f t="shared" si="376"/>
        <v>0.40124223602484466</v>
      </c>
      <c r="BO443" s="50"/>
      <c r="BP443" s="48">
        <f t="shared" si="377"/>
        <v>20672.850000000002</v>
      </c>
      <c r="BQ443" s="51">
        <f t="shared" si="378"/>
        <v>8</v>
      </c>
      <c r="BR443" s="47">
        <f t="shared" si="379"/>
        <v>6615.3120000000008</v>
      </c>
      <c r="BS443" s="46">
        <f t="shared" si="380"/>
        <v>25.5</v>
      </c>
      <c r="BT443" s="46">
        <f t="shared" si="381"/>
        <v>16538.280000000002</v>
      </c>
      <c r="BU443" s="46">
        <f t="shared" si="336"/>
        <v>303.93921468750005</v>
      </c>
      <c r="BV443" s="46">
        <f t="shared" si="337"/>
        <v>208.25281225673081</v>
      </c>
      <c r="BW443" s="46">
        <f t="shared" si="338"/>
        <v>257.22227140051353</v>
      </c>
      <c r="BX443" s="46">
        <f t="shared" si="339"/>
        <v>295.65484593750006</v>
      </c>
      <c r="BY443" s="46">
        <f t="shared" si="340"/>
        <v>297.44524332880439</v>
      </c>
      <c r="BZ443" s="46">
        <f t="shared" si="382"/>
        <v>350259.55100587511</v>
      </c>
      <c r="CA443" s="46">
        <f t="shared" si="383"/>
        <v>239990.54084465659</v>
      </c>
      <c r="CB443" s="46">
        <f t="shared" si="384"/>
        <v>296422.94556195184</v>
      </c>
      <c r="CC443" s="46">
        <f t="shared" si="385"/>
        <v>340712.64445837511</v>
      </c>
      <c r="CD443" s="46">
        <f t="shared" si="386"/>
        <v>342775.89841211418</v>
      </c>
    </row>
    <row r="444" spans="1:82" ht="15" hidden="1" customHeight="1" x14ac:dyDescent="0.35">
      <c r="A444" s="39">
        <v>441</v>
      </c>
      <c r="B444" s="40" t="s">
        <v>125</v>
      </c>
      <c r="C444" s="40" t="s">
        <v>566</v>
      </c>
      <c r="D444" s="41">
        <v>964.2</v>
      </c>
      <c r="E444" s="41">
        <f t="shared" si="353"/>
        <v>6170.880000000001</v>
      </c>
      <c r="F444" s="41">
        <v>169</v>
      </c>
      <c r="G444" s="42" t="s">
        <v>119</v>
      </c>
      <c r="H444" s="43">
        <v>8</v>
      </c>
      <c r="I444" s="44">
        <v>25.5</v>
      </c>
      <c r="J444" s="41">
        <f t="shared" si="354"/>
        <v>3447.6</v>
      </c>
      <c r="K444" s="42" t="s">
        <v>121</v>
      </c>
      <c r="L444" s="44">
        <v>861.9</v>
      </c>
      <c r="M444" s="44">
        <v>861.9</v>
      </c>
      <c r="N444" s="41">
        <v>1012.4100000000001</v>
      </c>
      <c r="O444" s="45" t="s">
        <v>70</v>
      </c>
      <c r="P444" s="45" t="s">
        <v>121</v>
      </c>
      <c r="Q444" s="45" t="s">
        <v>108</v>
      </c>
      <c r="R444" s="45" t="s">
        <v>112</v>
      </c>
      <c r="S444" s="46">
        <f t="shared" si="355"/>
        <v>212914.04530725008</v>
      </c>
      <c r="T444" s="46">
        <f t="shared" si="356"/>
        <v>34.503027980976789</v>
      </c>
      <c r="U444" s="47">
        <f t="shared" si="357"/>
        <v>212914.04530725008</v>
      </c>
      <c r="V444" s="47">
        <f t="shared" si="358"/>
        <v>0</v>
      </c>
      <c r="W444" s="47">
        <f t="shared" si="359"/>
        <v>209821.06231360769</v>
      </c>
      <c r="X444" s="47">
        <f t="shared" si="360"/>
        <v>3092.9829936423921</v>
      </c>
      <c r="Y444" s="48">
        <f t="shared" si="361"/>
        <v>212914.04530725008</v>
      </c>
      <c r="Z444" s="47">
        <f t="shared" si="362"/>
        <v>0</v>
      </c>
      <c r="AA444" s="48">
        <f t="shared" si="363"/>
        <v>204013.41889685876</v>
      </c>
      <c r="AB444" s="47">
        <f t="shared" si="364"/>
        <v>8900.6264103913272</v>
      </c>
      <c r="AC444" s="47">
        <f t="shared" si="365"/>
        <v>11993.609404033719</v>
      </c>
      <c r="AD444" s="47">
        <f t="shared" si="366"/>
        <v>200920.43590321636</v>
      </c>
      <c r="AE444" s="47">
        <f t="shared" si="387"/>
        <v>1.9435816940264139</v>
      </c>
      <c r="AF444" s="49">
        <f t="shared" si="367"/>
        <v>5.633075726275405E-2</v>
      </c>
      <c r="AG444" s="47">
        <f>IF(ISBLANK($D444),"",S444*_xlfn.XLOOKUP(Q444,DATA!$B$24:$B$25,DATA!$C$24:$C$25,"error",0,1)/1000)</f>
        <v>84.799405964971569</v>
      </c>
      <c r="AH444" s="47">
        <f>IF(ISBLANK($D444),"",V444*_xlfn.XLOOKUP(Q444,DATA!$B$24:$B$25,DATA!$C$24:$C$25,"error",0,1)/1000)</f>
        <v>0</v>
      </c>
      <c r="AI444" s="47">
        <f>IF(ISBLANK($D444),"",X444*_xlfn.XLOOKUP(Q444,DATA!$B$24:$B$25,DATA!$C$24:$C$25,"error",0,1)/1000)</f>
        <v>1.231873266707892</v>
      </c>
      <c r="AJ444" s="47">
        <f>IF(ISBLANK($D444),"",Z444*_xlfn.XLOOKUP(Q444,DATA!$B$24:$B$25,DATA!$C$24:$C$25,"error",0,1)/1000)</f>
        <v>0</v>
      </c>
      <c r="AK444" s="47">
        <f>IF(ISBLANK($D444),"",AB444*_xlfn.XLOOKUP(Q444,DATA!$B$24:$B$25,DATA!$C$24:$C$25,"error",0,1)/1000)</f>
        <v>3.5449414867306581</v>
      </c>
      <c r="AL444" s="47">
        <f t="shared" si="368"/>
        <v>4.7768147534385506</v>
      </c>
      <c r="AM444" s="47">
        <f t="shared" si="369"/>
        <v>80.022591211533012</v>
      </c>
      <c r="AN444" s="47">
        <f t="shared" si="341"/>
        <v>2.8911631905584461</v>
      </c>
      <c r="AO444" s="47">
        <f t="shared" si="342"/>
        <v>0</v>
      </c>
      <c r="AP444" s="47">
        <f t="shared" si="343"/>
        <v>4.1999665016639695E-2</v>
      </c>
      <c r="AQ444" s="47">
        <f t="shared" si="344"/>
        <v>0</v>
      </c>
      <c r="AR444" s="47">
        <f t="shared" si="345"/>
        <v>0.1208617468777176</v>
      </c>
      <c r="AS444" s="47">
        <f t="shared" si="346"/>
        <v>0.16286141189435729</v>
      </c>
      <c r="AT444" s="47">
        <f t="shared" si="370"/>
        <v>2.7283017786640889</v>
      </c>
      <c r="AU444" s="47">
        <f t="shared" si="347"/>
        <v>0.15724006408862293</v>
      </c>
      <c r="AV444" s="47">
        <f t="shared" si="348"/>
        <v>0</v>
      </c>
      <c r="AW444" s="47">
        <f t="shared" si="349"/>
        <v>2.284212126276245E-3</v>
      </c>
      <c r="AX444" s="47">
        <f t="shared" si="350"/>
        <v>0</v>
      </c>
      <c r="AY444" s="47">
        <f t="shared" si="351"/>
        <v>6.5732397558798603E-3</v>
      </c>
      <c r="AZ444" s="47">
        <f t="shared" si="352"/>
        <v>8.8574518821561057E-3</v>
      </c>
      <c r="BA444" s="47">
        <f t="shared" si="371"/>
        <v>0.14838261220646681</v>
      </c>
      <c r="BB444" s="23">
        <f>IF(V444&gt;0,J444*DATA!$C$4,0)</f>
        <v>0</v>
      </c>
      <c r="BC444" s="23">
        <f>IF(X444&gt;0,N444*_xlfn.XLOOKUP(Burgas!O444,DATA!$B$5:$B$6,DATA!$C$5:$C$6,"error",0,1),0)</f>
        <v>86054.85</v>
      </c>
      <c r="BD444" s="23" t="str">
        <f>IF(Z444&gt;0,(L444-M444)*DATA!$C$7,"0,00 ")</f>
        <v xml:space="preserve">0,00 </v>
      </c>
      <c r="BE444" s="23">
        <f>IF(G444="basement",D444*DATA!$C$8,IF(G444="ground",0,"error"))</f>
        <v>38568</v>
      </c>
      <c r="BF444" s="23">
        <f t="shared" si="372"/>
        <v>124622.85</v>
      </c>
      <c r="BG444" s="23">
        <v>0.25</v>
      </c>
      <c r="BH444" s="23">
        <v>1.1000000000000001</v>
      </c>
      <c r="BI444" s="23">
        <f t="shared" si="373"/>
        <v>0.85</v>
      </c>
      <c r="BJ444" s="23">
        <v>0.21</v>
      </c>
      <c r="BK444" s="23">
        <f t="shared" si="374"/>
        <v>0.25</v>
      </c>
      <c r="BL444" s="23">
        <f t="shared" si="375"/>
        <v>0.10900763358778627</v>
      </c>
      <c r="BM444" s="5">
        <v>1.1000000000000001</v>
      </c>
      <c r="BN444" s="5">
        <f t="shared" si="376"/>
        <v>0.40124223602484466</v>
      </c>
      <c r="BO444" s="50"/>
      <c r="BP444" s="48">
        <f t="shared" si="377"/>
        <v>24587.100000000002</v>
      </c>
      <c r="BQ444" s="51">
        <f t="shared" si="378"/>
        <v>8</v>
      </c>
      <c r="BR444" s="47">
        <f t="shared" si="379"/>
        <v>7867.8720000000012</v>
      </c>
      <c r="BS444" s="46">
        <f t="shared" si="380"/>
        <v>25.5</v>
      </c>
      <c r="BT444" s="46">
        <f t="shared" si="381"/>
        <v>19669.680000000004</v>
      </c>
      <c r="BU444" s="46">
        <f t="shared" si="336"/>
        <v>184.75706812500005</v>
      </c>
      <c r="BV444" s="46">
        <f t="shared" si="337"/>
        <v>184.75706812500005</v>
      </c>
      <c r="BW444" s="46">
        <f t="shared" si="338"/>
        <v>182.07311898091606</v>
      </c>
      <c r="BX444" s="46">
        <f t="shared" si="339"/>
        <v>184.75706812500005</v>
      </c>
      <c r="BY444" s="46">
        <f t="shared" si="340"/>
        <v>177.03351171195655</v>
      </c>
      <c r="BZ444" s="46">
        <f t="shared" si="382"/>
        <v>212914.04530725008</v>
      </c>
      <c r="CA444" s="46">
        <f t="shared" si="383"/>
        <v>212914.04530725008</v>
      </c>
      <c r="CB444" s="46">
        <f t="shared" si="384"/>
        <v>209821.06231360769</v>
      </c>
      <c r="CC444" s="46">
        <f t="shared" si="385"/>
        <v>212914.04530725008</v>
      </c>
      <c r="CD444" s="46">
        <f t="shared" si="386"/>
        <v>204013.41889685876</v>
      </c>
    </row>
    <row r="445" spans="1:82" ht="15" hidden="1" customHeight="1" x14ac:dyDescent="0.35">
      <c r="A445" s="39">
        <v>442</v>
      </c>
      <c r="B445" s="40" t="s">
        <v>125</v>
      </c>
      <c r="C445" s="40" t="s">
        <v>567</v>
      </c>
      <c r="D445" s="41">
        <v>247.4</v>
      </c>
      <c r="E445" s="41">
        <f t="shared" si="353"/>
        <v>1583.3600000000001</v>
      </c>
      <c r="F445" s="41">
        <v>63.8</v>
      </c>
      <c r="G445" s="42" t="s">
        <v>119</v>
      </c>
      <c r="H445" s="43">
        <v>8</v>
      </c>
      <c r="I445" s="44">
        <v>25.5</v>
      </c>
      <c r="J445" s="41">
        <f t="shared" si="354"/>
        <v>1301.52</v>
      </c>
      <c r="K445" s="42" t="s">
        <v>120</v>
      </c>
      <c r="L445" s="44">
        <v>325.38</v>
      </c>
      <c r="M445" s="44">
        <v>211.5</v>
      </c>
      <c r="N445" s="41">
        <v>259.77000000000004</v>
      </c>
      <c r="O445" s="45" t="s">
        <v>70</v>
      </c>
      <c r="P445" s="45" t="s">
        <v>121</v>
      </c>
      <c r="Q445" s="45" t="s">
        <v>108</v>
      </c>
      <c r="R445" s="45" t="s">
        <v>112</v>
      </c>
      <c r="S445" s="46">
        <f t="shared" si="355"/>
        <v>115707.68151705</v>
      </c>
      <c r="T445" s="46">
        <f t="shared" si="356"/>
        <v>73.077304919317143</v>
      </c>
      <c r="U445" s="47">
        <f t="shared" si="357"/>
        <v>65954.054584336147</v>
      </c>
      <c r="V445" s="47">
        <f t="shared" si="358"/>
        <v>49753.626932713858</v>
      </c>
      <c r="W445" s="47">
        <f t="shared" si="359"/>
        <v>114914.06609221375</v>
      </c>
      <c r="X445" s="47">
        <f t="shared" si="360"/>
        <v>793.61542483625817</v>
      </c>
      <c r="Y445" s="48">
        <f t="shared" si="361"/>
        <v>109679.05937205002</v>
      </c>
      <c r="Z445" s="47">
        <f t="shared" si="362"/>
        <v>6028.6221449999866</v>
      </c>
      <c r="AA445" s="48">
        <f t="shared" si="363"/>
        <v>113423.90743083261</v>
      </c>
      <c r="AB445" s="47">
        <f t="shared" si="364"/>
        <v>2283.774086217396</v>
      </c>
      <c r="AC445" s="47">
        <f t="shared" si="365"/>
        <v>58859.638588767499</v>
      </c>
      <c r="AD445" s="47">
        <f t="shared" si="366"/>
        <v>56848.042928282506</v>
      </c>
      <c r="AE445" s="47">
        <f t="shared" si="387"/>
        <v>37.173882495937434</v>
      </c>
      <c r="AF445" s="49">
        <f t="shared" si="367"/>
        <v>0.50869257612852858</v>
      </c>
      <c r="AG445" s="47">
        <f>IF(ISBLANK($D445),"",S445*_xlfn.XLOOKUP(Q445,DATA!$B$24:$B$25,DATA!$C$24:$C$25,"error",0,1)/1000)</f>
        <v>46.084055394610679</v>
      </c>
      <c r="AH445" s="47">
        <f>IF(ISBLANK($D445),"",V445*_xlfn.XLOOKUP(Q445,DATA!$B$24:$B$25,DATA!$C$24:$C$25,"error",0,1)/1000)</f>
        <v>19.815874534761274</v>
      </c>
      <c r="AI445" s="47">
        <f>IF(ISBLANK($D445),"",X445*_xlfn.XLOOKUP(Q445,DATA!$B$24:$B$25,DATA!$C$24:$C$25,"error",0,1)/1000)</f>
        <v>0.31608115140378495</v>
      </c>
      <c r="AJ445" s="47">
        <f>IF(ISBLANK($D445),"",Z445*_xlfn.XLOOKUP(Q445,DATA!$B$24:$B$25,DATA!$C$24:$C$25,"error",0,1)/1000)</f>
        <v>2.4010796279105948</v>
      </c>
      <c r="AK445" s="47">
        <f>IF(ISBLANK($D445),"",AB445*_xlfn.XLOOKUP(Q445,DATA!$B$24:$B$25,DATA!$C$24:$C$25,"error",0,1)/1000)</f>
        <v>0.90958154305866445</v>
      </c>
      <c r="AL445" s="47">
        <f t="shared" si="368"/>
        <v>23.442616857134318</v>
      </c>
      <c r="AM445" s="47">
        <f t="shared" si="369"/>
        <v>22.641438537476361</v>
      </c>
      <c r="AN445" s="47">
        <f t="shared" si="341"/>
        <v>1.5711964383758927</v>
      </c>
      <c r="AO445" s="47">
        <f t="shared" si="342"/>
        <v>0.67560528746264636</v>
      </c>
      <c r="AP445" s="47">
        <f t="shared" si="343"/>
        <v>1.0776516412690892E-2</v>
      </c>
      <c r="AQ445" s="47">
        <f t="shared" si="344"/>
        <v>8.1862755508952556E-2</v>
      </c>
      <c r="AR445" s="47">
        <f t="shared" si="345"/>
        <v>3.1011404457111928E-2</v>
      </c>
      <c r="AS445" s="47">
        <f t="shared" si="346"/>
        <v>0.79925596384140185</v>
      </c>
      <c r="AT445" s="47">
        <f t="shared" si="370"/>
        <v>0.77194047453449088</v>
      </c>
      <c r="AU445" s="47">
        <f t="shared" si="347"/>
        <v>8.5451775767220281E-2</v>
      </c>
      <c r="AV445" s="47">
        <f t="shared" si="348"/>
        <v>3.6743764255908237E-2</v>
      </c>
      <c r="AW445" s="47">
        <f t="shared" si="349"/>
        <v>5.8609632860478892E-4</v>
      </c>
      <c r="AX445" s="47">
        <f t="shared" si="350"/>
        <v>4.4522235772559912E-3</v>
      </c>
      <c r="AY445" s="47">
        <f t="shared" si="351"/>
        <v>1.6865997880156365E-3</v>
      </c>
      <c r="AZ445" s="47">
        <f t="shared" si="352"/>
        <v>4.3468683949784655E-2</v>
      </c>
      <c r="BA445" s="47">
        <f t="shared" si="371"/>
        <v>4.1983091817435626E-2</v>
      </c>
      <c r="BB445" s="23">
        <f>IF(V445&gt;0,J445*DATA!$C$4,0)</f>
        <v>84598.8</v>
      </c>
      <c r="BC445" s="23">
        <f>IF(X445&gt;0,N445*_xlfn.XLOOKUP(Burgas!O445,DATA!$B$5:$B$6,DATA!$C$5:$C$6,"error",0,1),0)</f>
        <v>22080.450000000004</v>
      </c>
      <c r="BD445" s="23">
        <f>IF(Z445&gt;0,(L445-M445)*DATA!$C$7,"0,00 ")</f>
        <v>17082</v>
      </c>
      <c r="BE445" s="23">
        <f>IF(G445="basement",D445*DATA!$C$8,IF(G445="ground",0,"error"))</f>
        <v>9896</v>
      </c>
      <c r="BF445" s="23">
        <f t="shared" si="372"/>
        <v>133657.25</v>
      </c>
      <c r="BG445" s="23">
        <v>1.48</v>
      </c>
      <c r="BH445" s="23">
        <v>1.7124838650193619</v>
      </c>
      <c r="BI445" s="23">
        <f t="shared" si="373"/>
        <v>0.85</v>
      </c>
      <c r="BJ445" s="23">
        <v>0.21</v>
      </c>
      <c r="BK445" s="23">
        <f t="shared" si="374"/>
        <v>0.21630769230769231</v>
      </c>
      <c r="BL445" s="23">
        <f t="shared" si="375"/>
        <v>0.10900763358778627</v>
      </c>
      <c r="BM445" s="5">
        <v>1.1000000000000001</v>
      </c>
      <c r="BN445" s="5">
        <f t="shared" si="376"/>
        <v>0.40124223602484466</v>
      </c>
      <c r="BO445" s="50"/>
      <c r="BP445" s="48">
        <f t="shared" si="377"/>
        <v>6308.7</v>
      </c>
      <c r="BQ445" s="51">
        <f t="shared" si="378"/>
        <v>8</v>
      </c>
      <c r="BR445" s="47">
        <f t="shared" si="379"/>
        <v>2018.7839999999999</v>
      </c>
      <c r="BS445" s="46">
        <f t="shared" si="380"/>
        <v>25.5</v>
      </c>
      <c r="BT445" s="46">
        <f t="shared" si="381"/>
        <v>5046.96</v>
      </c>
      <c r="BU445" s="46">
        <f t="shared" si="336"/>
        <v>100.405832625</v>
      </c>
      <c r="BV445" s="46">
        <f t="shared" si="337"/>
        <v>57.23191130192307</v>
      </c>
      <c r="BW445" s="46">
        <f t="shared" si="338"/>
        <v>99.717169465648851</v>
      </c>
      <c r="BX445" s="46">
        <f t="shared" si="339"/>
        <v>95.174470125000013</v>
      </c>
      <c r="BY445" s="46">
        <f t="shared" si="340"/>
        <v>98.424077951086943</v>
      </c>
      <c r="BZ445" s="46">
        <f t="shared" si="382"/>
        <v>115707.68151705</v>
      </c>
      <c r="CA445" s="46">
        <f t="shared" si="383"/>
        <v>65954.054584336147</v>
      </c>
      <c r="CB445" s="46">
        <f t="shared" si="384"/>
        <v>114914.06609221375</v>
      </c>
      <c r="CC445" s="46">
        <f t="shared" si="385"/>
        <v>109679.05937205002</v>
      </c>
      <c r="CD445" s="46">
        <f t="shared" si="386"/>
        <v>113423.90743083261</v>
      </c>
    </row>
    <row r="446" spans="1:82" ht="15" hidden="1" customHeight="1" x14ac:dyDescent="0.35">
      <c r="A446" s="39">
        <v>443</v>
      </c>
      <c r="B446" s="40" t="s">
        <v>125</v>
      </c>
      <c r="C446" s="40" t="s">
        <v>568</v>
      </c>
      <c r="D446" s="41">
        <v>233.8</v>
      </c>
      <c r="E446" s="41">
        <f t="shared" si="353"/>
        <v>1683.3600000000001</v>
      </c>
      <c r="F446" s="41">
        <v>62.4</v>
      </c>
      <c r="G446" s="42" t="s">
        <v>119</v>
      </c>
      <c r="H446" s="43">
        <v>9</v>
      </c>
      <c r="I446" s="44">
        <v>29.5</v>
      </c>
      <c r="J446" s="41">
        <f t="shared" si="354"/>
        <v>1472.6399999999999</v>
      </c>
      <c r="K446" s="42" t="s">
        <v>120</v>
      </c>
      <c r="L446" s="44">
        <v>368.16</v>
      </c>
      <c r="M446" s="44">
        <v>55.2</v>
      </c>
      <c r="N446" s="41">
        <v>245.49</v>
      </c>
      <c r="O446" s="45" t="s">
        <v>69</v>
      </c>
      <c r="P446" s="45" t="s">
        <v>120</v>
      </c>
      <c r="Q446" s="45" t="s">
        <v>108</v>
      </c>
      <c r="R446" s="45" t="s">
        <v>112</v>
      </c>
      <c r="S446" s="46">
        <f t="shared" si="355"/>
        <v>153973.99934105002</v>
      </c>
      <c r="T446" s="46">
        <f t="shared" si="356"/>
        <v>91.468253576804727</v>
      </c>
      <c r="U446" s="47">
        <f t="shared" si="357"/>
        <v>97678.912699130015</v>
      </c>
      <c r="V446" s="47">
        <f t="shared" si="358"/>
        <v>56295.086641920003</v>
      </c>
      <c r="W446" s="47">
        <f t="shared" si="359"/>
        <v>138447.91280745034</v>
      </c>
      <c r="X446" s="47">
        <f t="shared" si="360"/>
        <v>15526.086533599679</v>
      </c>
      <c r="Y446" s="48">
        <f t="shared" si="361"/>
        <v>137406.40550105003</v>
      </c>
      <c r="Z446" s="47">
        <f t="shared" si="362"/>
        <v>16567.593839999987</v>
      </c>
      <c r="AA446" s="48">
        <f t="shared" si="363"/>
        <v>151815.76821187613</v>
      </c>
      <c r="AB446" s="47">
        <f t="shared" si="364"/>
        <v>2158.2311291738879</v>
      </c>
      <c r="AC446" s="47">
        <f t="shared" si="365"/>
        <v>90546.998144693556</v>
      </c>
      <c r="AD446" s="47">
        <f t="shared" si="366"/>
        <v>63427.001196356461</v>
      </c>
      <c r="AE446" s="47">
        <f t="shared" si="387"/>
        <v>53.789443817539656</v>
      </c>
      <c r="AF446" s="49">
        <f t="shared" si="367"/>
        <v>0.58806680694273172</v>
      </c>
      <c r="AG446" s="47">
        <f>IF(ISBLANK($D446),"",S446*_xlfn.XLOOKUP(Q446,DATA!$B$24:$B$25,DATA!$C$24:$C$25,"error",0,1)/1000)</f>
        <v>61.324764457553407</v>
      </c>
      <c r="AH446" s="47">
        <f>IF(ISBLANK($D446),"",V446*_xlfn.XLOOKUP(Q446,DATA!$B$24:$B$25,DATA!$C$24:$C$25,"error",0,1)/1000)</f>
        <v>22.4212071077439</v>
      </c>
      <c r="AI446" s="47">
        <f>IF(ISBLANK($D446),"",X446*_xlfn.XLOOKUP(Q446,DATA!$B$24:$B$25,DATA!$C$24:$C$25,"error",0,1)/1000)</f>
        <v>6.18372974460208</v>
      </c>
      <c r="AJ446" s="47">
        <f>IF(ISBLANK($D446),"",Z446*_xlfn.XLOOKUP(Q446,DATA!$B$24:$B$25,DATA!$C$24:$C$25,"error",0,1)/1000)</f>
        <v>6.5985412745951955</v>
      </c>
      <c r="AK446" s="47">
        <f>IF(ISBLANK($D446),"",AB446*_xlfn.XLOOKUP(Q446,DATA!$B$24:$B$25,DATA!$C$24:$C$25,"error",0,1)/1000)</f>
        <v>0.85958029412737613</v>
      </c>
      <c r="AL446" s="47">
        <f t="shared" si="368"/>
        <v>36.063058421068554</v>
      </c>
      <c r="AM446" s="47">
        <f t="shared" si="369"/>
        <v>25.261706036484853</v>
      </c>
      <c r="AN446" s="47">
        <f t="shared" si="341"/>
        <v>2.090815373666453</v>
      </c>
      <c r="AO446" s="47">
        <f t="shared" si="342"/>
        <v>0.76443187237152821</v>
      </c>
      <c r="AP446" s="47">
        <f t="shared" si="343"/>
        <v>0.21082897473762874</v>
      </c>
      <c r="AQ446" s="47">
        <f t="shared" si="344"/>
        <v>0.22497161893292789</v>
      </c>
      <c r="AR446" s="47">
        <f t="shared" si="345"/>
        <v>2.9306654656720568E-2</v>
      </c>
      <c r="AS446" s="47">
        <f t="shared" si="346"/>
        <v>1.2295391206988053</v>
      </c>
      <c r="AT446" s="47">
        <f t="shared" si="370"/>
        <v>0.86127625296764765</v>
      </c>
      <c r="AU446" s="47">
        <f t="shared" si="347"/>
        <v>0.11371199814192749</v>
      </c>
      <c r="AV446" s="47">
        <f t="shared" si="348"/>
        <v>4.1574725700581398E-2</v>
      </c>
      <c r="AW446" s="47">
        <f t="shared" si="349"/>
        <v>1.1466236706299562E-2</v>
      </c>
      <c r="AX446" s="47">
        <f t="shared" si="350"/>
        <v>1.2235404730751995E-2</v>
      </c>
      <c r="AY446" s="47">
        <f t="shared" si="351"/>
        <v>1.5938845207681906E-3</v>
      </c>
      <c r="AZ446" s="47">
        <f t="shared" si="352"/>
        <v>6.6870251658401145E-2</v>
      </c>
      <c r="BA446" s="47">
        <f t="shared" si="371"/>
        <v>4.6841746483526348E-2</v>
      </c>
      <c r="BB446" s="23">
        <f>IF(V446&gt;0,J446*DATA!$C$4,0)</f>
        <v>95721.599999999991</v>
      </c>
      <c r="BC446" s="23">
        <f>IF(X446&gt;0,N446*_xlfn.XLOOKUP(Burgas!O446,DATA!$B$5:$B$6,DATA!$C$5:$C$6,"error",0,1),0)</f>
        <v>11783.52</v>
      </c>
      <c r="BD446" s="23">
        <f>IF(Z446&gt;0,(L446-M446)*DATA!$C$7,"0,00 ")</f>
        <v>46944.000000000007</v>
      </c>
      <c r="BE446" s="23">
        <f>IF(G446="basement",D446*DATA!$C$8,IF(G446="ground",0,"error"))</f>
        <v>9352</v>
      </c>
      <c r="BF446" s="23">
        <f t="shared" si="372"/>
        <v>163801.12</v>
      </c>
      <c r="BG446" s="23">
        <v>1.48</v>
      </c>
      <c r="BH446" s="23">
        <v>2.5876140808344199</v>
      </c>
      <c r="BI446" s="23">
        <f t="shared" si="373"/>
        <v>0.85</v>
      </c>
      <c r="BJ446" s="23">
        <v>2.33</v>
      </c>
      <c r="BK446" s="23">
        <f t="shared" si="374"/>
        <v>0.21630769230769231</v>
      </c>
      <c r="BL446" s="23">
        <f t="shared" si="375"/>
        <v>0.23928112965340181</v>
      </c>
      <c r="BM446" s="5">
        <v>1.1000000000000001</v>
      </c>
      <c r="BN446" s="5">
        <f t="shared" si="376"/>
        <v>0.40124223602484466</v>
      </c>
      <c r="BO446" s="50"/>
      <c r="BP446" s="48">
        <f t="shared" si="377"/>
        <v>6897.1</v>
      </c>
      <c r="BQ446" s="51">
        <f t="shared" si="378"/>
        <v>9</v>
      </c>
      <c r="BR446" s="47">
        <f t="shared" si="379"/>
        <v>2207.0720000000001</v>
      </c>
      <c r="BS446" s="46">
        <f t="shared" si="380"/>
        <v>29.5</v>
      </c>
      <c r="BT446" s="46">
        <f t="shared" si="381"/>
        <v>5517.68</v>
      </c>
      <c r="BU446" s="46">
        <f t="shared" si="336"/>
        <v>133.61159262500001</v>
      </c>
      <c r="BV446" s="46">
        <f t="shared" si="337"/>
        <v>84.761291825000001</v>
      </c>
      <c r="BW446" s="46">
        <f t="shared" si="338"/>
        <v>120.13876501861363</v>
      </c>
      <c r="BX446" s="46">
        <f t="shared" si="339"/>
        <v>119.23499262500002</v>
      </c>
      <c r="BY446" s="46">
        <f t="shared" si="340"/>
        <v>131.73877838586958</v>
      </c>
      <c r="BZ446" s="46">
        <f t="shared" si="382"/>
        <v>153973.99934105002</v>
      </c>
      <c r="CA446" s="46">
        <f t="shared" si="383"/>
        <v>97678.912699130015</v>
      </c>
      <c r="CB446" s="46">
        <f t="shared" si="384"/>
        <v>138447.91280745034</v>
      </c>
      <c r="CC446" s="46">
        <f t="shared" si="385"/>
        <v>137406.40550105003</v>
      </c>
      <c r="CD446" s="46">
        <f t="shared" si="386"/>
        <v>151815.76821187613</v>
      </c>
    </row>
    <row r="447" spans="1:82" ht="15" hidden="1" customHeight="1" x14ac:dyDescent="0.35">
      <c r="A447" s="39">
        <v>444</v>
      </c>
      <c r="B447" s="40" t="s">
        <v>125</v>
      </c>
      <c r="C447" s="40" t="s">
        <v>569</v>
      </c>
      <c r="D447" s="41">
        <v>1134.9000000000001</v>
      </c>
      <c r="E447" s="41">
        <f t="shared" si="353"/>
        <v>7263.3600000000006</v>
      </c>
      <c r="F447" s="41">
        <v>253.4</v>
      </c>
      <c r="G447" s="42" t="s">
        <v>119</v>
      </c>
      <c r="H447" s="43">
        <v>8</v>
      </c>
      <c r="I447" s="44">
        <v>25.5</v>
      </c>
      <c r="J447" s="41">
        <f t="shared" si="354"/>
        <v>5169.3599999999997</v>
      </c>
      <c r="K447" s="42" t="s">
        <v>120</v>
      </c>
      <c r="L447" s="44">
        <v>1292.3399999999999</v>
      </c>
      <c r="M447" s="44">
        <v>323.10000000000002</v>
      </c>
      <c r="N447" s="41">
        <v>1191.6450000000002</v>
      </c>
      <c r="O447" s="45" t="s">
        <v>69</v>
      </c>
      <c r="P447" s="45" t="s">
        <v>120</v>
      </c>
      <c r="Q447" s="45" t="s">
        <v>108</v>
      </c>
      <c r="R447" s="45" t="s">
        <v>112</v>
      </c>
      <c r="S447" s="46">
        <f t="shared" si="355"/>
        <v>588332.27770222514</v>
      </c>
      <c r="T447" s="46">
        <f t="shared" si="356"/>
        <v>81.000016204927903</v>
      </c>
      <c r="U447" s="47">
        <f t="shared" si="357"/>
        <v>390721.47731429886</v>
      </c>
      <c r="V447" s="47">
        <f t="shared" si="358"/>
        <v>197610.80038792628</v>
      </c>
      <c r="W447" s="47">
        <f t="shared" si="359"/>
        <v>512966.34268519224</v>
      </c>
      <c r="X447" s="47">
        <f t="shared" si="360"/>
        <v>75365.935017032898</v>
      </c>
      <c r="Y447" s="48">
        <f t="shared" si="361"/>
        <v>537022.28711722512</v>
      </c>
      <c r="Z447" s="47">
        <f t="shared" si="362"/>
        <v>51309.990585000021</v>
      </c>
      <c r="AA447" s="48">
        <f t="shared" si="363"/>
        <v>577855.90255894244</v>
      </c>
      <c r="AB447" s="47">
        <f t="shared" si="364"/>
        <v>10476.375143282698</v>
      </c>
      <c r="AC447" s="47">
        <f t="shared" si="365"/>
        <v>334763.1011332419</v>
      </c>
      <c r="AD447" s="47">
        <f t="shared" si="366"/>
        <v>253569.17656898324</v>
      </c>
      <c r="AE447" s="47">
        <f t="shared" si="387"/>
        <v>46.089289410581586</v>
      </c>
      <c r="AF447" s="49">
        <f t="shared" si="367"/>
        <v>0.56900345913483408</v>
      </c>
      <c r="AG447" s="47">
        <f>IF(ISBLANK($D447),"",S447*_xlfn.XLOOKUP(Q447,DATA!$B$24:$B$25,DATA!$C$24:$C$25,"error",0,1)/1000)</f>
        <v>234.32097956324222</v>
      </c>
      <c r="AH447" s="47">
        <f>IF(ISBLANK($D447),"",V447*_xlfn.XLOOKUP(Q447,DATA!$B$24:$B$25,DATA!$C$24:$C$25,"error",0,1)/1000)</f>
        <v>78.704429578503294</v>
      </c>
      <c r="AI447" s="47">
        <f>IF(ISBLANK($D447),"",X447*_xlfn.XLOOKUP(Q447,DATA!$B$24:$B$25,DATA!$C$24:$C$25,"error",0,1)/1000)</f>
        <v>30.016744598583863</v>
      </c>
      <c r="AJ447" s="47">
        <f>IF(ISBLANK($D447),"",Z447*_xlfn.XLOOKUP(Q447,DATA!$B$24:$B$25,DATA!$C$24:$C$25,"error",0,1)/1000)</f>
        <v>20.43574305019381</v>
      </c>
      <c r="AK447" s="47">
        <f>IF(ISBLANK($D447),"",AB447*_xlfn.XLOOKUP(Q447,DATA!$B$24:$B$25,DATA!$C$24:$C$25,"error",0,1)/1000)</f>
        <v>4.1725306920666325</v>
      </c>
      <c r="AL447" s="47">
        <f t="shared" si="368"/>
        <v>133.32944791934761</v>
      </c>
      <c r="AM447" s="47">
        <f t="shared" si="369"/>
        <v>100.9915316438946</v>
      </c>
      <c r="AN447" s="47">
        <f t="shared" si="341"/>
        <v>7.988973309184324</v>
      </c>
      <c r="AO447" s="47">
        <f t="shared" si="342"/>
        <v>2.6833601856275027</v>
      </c>
      <c r="AP447" s="47">
        <f t="shared" si="343"/>
        <v>1.0233952242503639</v>
      </c>
      <c r="AQ447" s="47">
        <f t="shared" si="344"/>
        <v>0.6967391741262503</v>
      </c>
      <c r="AR447" s="47">
        <f t="shared" si="345"/>
        <v>0.14225886385762551</v>
      </c>
      <c r="AS447" s="47">
        <f t="shared" si="346"/>
        <v>4.5457534478617427</v>
      </c>
      <c r="AT447" s="47">
        <f t="shared" si="370"/>
        <v>3.4432198613225813</v>
      </c>
      <c r="AU447" s="47">
        <f t="shared" si="347"/>
        <v>0.43449179182991776</v>
      </c>
      <c r="AV447" s="47">
        <f t="shared" si="348"/>
        <v>0.14593839909791773</v>
      </c>
      <c r="AW447" s="47">
        <f t="shared" si="349"/>
        <v>5.5658819666293345E-2</v>
      </c>
      <c r="AX447" s="47">
        <f t="shared" si="350"/>
        <v>3.789316104688803E-2</v>
      </c>
      <c r="AY447" s="47">
        <f t="shared" si="351"/>
        <v>7.7369527058163221E-3</v>
      </c>
      <c r="AZ447" s="47">
        <f t="shared" si="352"/>
        <v>0.24722733251691542</v>
      </c>
      <c r="BA447" s="47">
        <f t="shared" si="371"/>
        <v>0.18726445931300234</v>
      </c>
      <c r="BB447" s="23">
        <f>IF(V447&gt;0,J447*DATA!$C$4,0)</f>
        <v>336008.39999999997</v>
      </c>
      <c r="BC447" s="23">
        <f>IF(X447&gt;0,N447*_xlfn.XLOOKUP(Burgas!O447,DATA!$B$5:$B$6,DATA!$C$5:$C$6,"error",0,1),0)</f>
        <v>57198.960000000006</v>
      </c>
      <c r="BD447" s="23">
        <f>IF(Z447&gt;0,(L447-M447)*DATA!$C$7,"0,00 ")</f>
        <v>145385.99999999997</v>
      </c>
      <c r="BE447" s="23">
        <f>IF(G447="basement",D447*DATA!$C$8,IF(G447="ground",0,"error"))</f>
        <v>45396</v>
      </c>
      <c r="BF447" s="23">
        <f t="shared" si="372"/>
        <v>583989.36</v>
      </c>
      <c r="BG447" s="23">
        <v>1.48</v>
      </c>
      <c r="BH447" s="23">
        <v>2.4124796880077999</v>
      </c>
      <c r="BI447" s="23">
        <f t="shared" si="373"/>
        <v>0.85</v>
      </c>
      <c r="BJ447" s="23">
        <v>2.33</v>
      </c>
      <c r="BK447" s="23">
        <f t="shared" si="374"/>
        <v>0.21630769230769231</v>
      </c>
      <c r="BL447" s="23">
        <f t="shared" si="375"/>
        <v>0.23928112965340181</v>
      </c>
      <c r="BM447" s="5">
        <v>1.1000000000000001</v>
      </c>
      <c r="BN447" s="5">
        <f t="shared" si="376"/>
        <v>0.40124223602484466</v>
      </c>
      <c r="BO447" s="50"/>
      <c r="BP447" s="48">
        <f t="shared" si="377"/>
        <v>28939.95</v>
      </c>
      <c r="BQ447" s="51">
        <f t="shared" si="378"/>
        <v>8</v>
      </c>
      <c r="BR447" s="47">
        <f t="shared" si="379"/>
        <v>9260.7839999999997</v>
      </c>
      <c r="BS447" s="46">
        <f t="shared" si="380"/>
        <v>25.5</v>
      </c>
      <c r="BT447" s="46">
        <f t="shared" si="381"/>
        <v>23151.960000000003</v>
      </c>
      <c r="BU447" s="46">
        <f t="shared" si="336"/>
        <v>510.52783556250006</v>
      </c>
      <c r="BV447" s="46">
        <f t="shared" si="337"/>
        <v>339.05022328557692</v>
      </c>
      <c r="BW447" s="46">
        <f t="shared" si="338"/>
        <v>445.12872499582801</v>
      </c>
      <c r="BX447" s="46">
        <f t="shared" si="339"/>
        <v>466.00337306250003</v>
      </c>
      <c r="BY447" s="46">
        <f t="shared" si="340"/>
        <v>501.43691648641305</v>
      </c>
      <c r="BZ447" s="46">
        <f t="shared" si="382"/>
        <v>588332.27770222514</v>
      </c>
      <c r="CA447" s="46">
        <f t="shared" si="383"/>
        <v>390721.47731429886</v>
      </c>
      <c r="CB447" s="46">
        <f t="shared" si="384"/>
        <v>512966.34268519224</v>
      </c>
      <c r="CC447" s="46">
        <f t="shared" si="385"/>
        <v>537022.28711722512</v>
      </c>
      <c r="CD447" s="46">
        <f t="shared" si="386"/>
        <v>577855.90255894244</v>
      </c>
    </row>
    <row r="448" spans="1:82" ht="15" hidden="1" customHeight="1" x14ac:dyDescent="0.35">
      <c r="A448" s="39">
        <v>445</v>
      </c>
      <c r="B448" s="40" t="s">
        <v>125</v>
      </c>
      <c r="C448" s="40" t="s">
        <v>570</v>
      </c>
      <c r="D448" s="41">
        <v>549.79999999999995</v>
      </c>
      <c r="E448" s="41">
        <f t="shared" si="353"/>
        <v>2639.04</v>
      </c>
      <c r="F448" s="41">
        <v>103.6</v>
      </c>
      <c r="G448" s="42" t="s">
        <v>119</v>
      </c>
      <c r="H448" s="43">
        <v>6</v>
      </c>
      <c r="I448" s="44">
        <v>20.5</v>
      </c>
      <c r="J448" s="41">
        <f t="shared" si="354"/>
        <v>1699.0399999999997</v>
      </c>
      <c r="K448" s="42" t="s">
        <v>120</v>
      </c>
      <c r="L448" s="44">
        <v>424.76</v>
      </c>
      <c r="M448" s="44">
        <v>106.19</v>
      </c>
      <c r="N448" s="41">
        <v>577.29</v>
      </c>
      <c r="O448" s="45" t="s">
        <v>69</v>
      </c>
      <c r="P448" s="45" t="s">
        <v>120</v>
      </c>
      <c r="Q448" s="45" t="s">
        <v>108</v>
      </c>
      <c r="R448" s="45" t="s">
        <v>112</v>
      </c>
      <c r="S448" s="46">
        <f t="shared" si="355"/>
        <v>219194.29615299997</v>
      </c>
      <c r="T448" s="46">
        <f t="shared" si="356"/>
        <v>83.058345516930387</v>
      </c>
      <c r="U448" s="47">
        <f t="shared" si="357"/>
        <v>154244.54332264923</v>
      </c>
      <c r="V448" s="47">
        <f t="shared" si="358"/>
        <v>64949.752830350742</v>
      </c>
      <c r="W448" s="47">
        <f t="shared" si="359"/>
        <v>182683.42200341445</v>
      </c>
      <c r="X448" s="47">
        <f t="shared" si="360"/>
        <v>36510.874149585521</v>
      </c>
      <c r="Y448" s="48">
        <f t="shared" si="361"/>
        <v>202329.71802924998</v>
      </c>
      <c r="Z448" s="47">
        <f t="shared" si="362"/>
        <v>16864.57812374999</v>
      </c>
      <c r="AA448" s="48">
        <f t="shared" si="363"/>
        <v>214119.03749252175</v>
      </c>
      <c r="AB448" s="47">
        <f t="shared" si="364"/>
        <v>5075.2586604782264</v>
      </c>
      <c r="AC448" s="47">
        <f t="shared" si="365"/>
        <v>123400.46376416448</v>
      </c>
      <c r="AD448" s="47">
        <f t="shared" si="366"/>
        <v>95793.832388835493</v>
      </c>
      <c r="AE448" s="47">
        <f t="shared" si="387"/>
        <v>46.75960340281484</v>
      </c>
      <c r="AF448" s="49">
        <f t="shared" si="367"/>
        <v>0.56297296932411789</v>
      </c>
      <c r="AG448" s="47">
        <f>IF(ISBLANK($D448),"",S448*_xlfn.XLOOKUP(Q448,DATA!$B$24:$B$25,DATA!$C$24:$C$25,"error",0,1)/1000)</f>
        <v>87.300704271816841</v>
      </c>
      <c r="AH448" s="47">
        <f>IF(ISBLANK($D448),"",V448*_xlfn.XLOOKUP(Q448,DATA!$B$24:$B$25,DATA!$C$24:$C$25,"error",0,1)/1000)</f>
        <v>25.868187557272098</v>
      </c>
      <c r="AI448" s="47">
        <f>IF(ISBLANK($D448),"",X448*_xlfn.XLOOKUP(Q448,DATA!$B$24:$B$25,DATA!$C$24:$C$25,"error",0,1)/1000)</f>
        <v>14.541550956296922</v>
      </c>
      <c r="AJ448" s="47">
        <f>IF(ISBLANK($D448),"",Z448*_xlfn.XLOOKUP(Q448,DATA!$B$24:$B$25,DATA!$C$24:$C$25,"error",0,1)/1000)</f>
        <v>6.7168241751271465</v>
      </c>
      <c r="AK448" s="47">
        <f>IF(ISBLANK($D448),"",AB448*_xlfn.XLOOKUP(Q448,DATA!$B$24:$B$25,DATA!$C$24:$C$25,"error",0,1)/1000)</f>
        <v>2.0213740192952683</v>
      </c>
      <c r="AL448" s="47">
        <f t="shared" si="368"/>
        <v>49.147936707991427</v>
      </c>
      <c r="AM448" s="47">
        <f t="shared" si="369"/>
        <v>38.152767563825414</v>
      </c>
      <c r="AN448" s="47">
        <f t="shared" si="341"/>
        <v>2.9764428161768661</v>
      </c>
      <c r="AO448" s="47">
        <f t="shared" si="342"/>
        <v>0.88195372150296114</v>
      </c>
      <c r="AP448" s="47">
        <f t="shared" si="343"/>
        <v>0.49578173785606572</v>
      </c>
      <c r="AQ448" s="47">
        <f t="shared" si="344"/>
        <v>0.22900437322169881</v>
      </c>
      <c r="AR448" s="47">
        <f t="shared" si="345"/>
        <v>6.8917017665804312E-2</v>
      </c>
      <c r="AS448" s="47">
        <f t="shared" si="346"/>
        <v>1.6756568502465299</v>
      </c>
      <c r="AT448" s="47">
        <f t="shared" si="370"/>
        <v>1.3007859659303362</v>
      </c>
      <c r="AU448" s="47">
        <f t="shared" si="347"/>
        <v>0.16187811905607843</v>
      </c>
      <c r="AV448" s="47">
        <f t="shared" si="348"/>
        <v>4.796632031882591E-2</v>
      </c>
      <c r="AW448" s="47">
        <f t="shared" si="349"/>
        <v>2.696380214338534E-2</v>
      </c>
      <c r="AX448" s="47">
        <f t="shared" si="350"/>
        <v>1.2454731866933997E-2</v>
      </c>
      <c r="AY448" s="47">
        <f t="shared" si="351"/>
        <v>3.7481510244583211E-3</v>
      </c>
      <c r="AZ448" s="47">
        <f t="shared" si="352"/>
        <v>9.1133005353603566E-2</v>
      </c>
      <c r="BA448" s="47">
        <f t="shared" si="371"/>
        <v>7.0745113702474868E-2</v>
      </c>
      <c r="BB448" s="23">
        <f>IF(V448&gt;0,J448*DATA!$C$4,0)</f>
        <v>110437.59999999998</v>
      </c>
      <c r="BC448" s="23">
        <f>IF(X448&gt;0,N448*_xlfn.XLOOKUP(Burgas!O448,DATA!$B$5:$B$6,DATA!$C$5:$C$6,"error",0,1),0)</f>
        <v>27709.919999999998</v>
      </c>
      <c r="BD448" s="23">
        <f>IF(Z448&gt;0,(L448-M448)*DATA!$C$7,"0,00 ")</f>
        <v>47785.5</v>
      </c>
      <c r="BE448" s="23">
        <f>IF(G448="basement",D448*DATA!$C$8,IF(G448="ground",0,"error"))</f>
        <v>21992</v>
      </c>
      <c r="BF448" s="23">
        <f t="shared" si="372"/>
        <v>207925.01999999996</v>
      </c>
      <c r="BG448" s="23">
        <v>1.48</v>
      </c>
      <c r="BH448" s="23">
        <v>2.4125000000000001</v>
      </c>
      <c r="BI448" s="23">
        <f t="shared" si="373"/>
        <v>0.85</v>
      </c>
      <c r="BJ448" s="23">
        <v>2.33</v>
      </c>
      <c r="BK448" s="23">
        <f t="shared" si="374"/>
        <v>0.21630769230769231</v>
      </c>
      <c r="BL448" s="23">
        <f t="shared" si="375"/>
        <v>0.23928112965340181</v>
      </c>
      <c r="BM448" s="5">
        <v>1.1000000000000001</v>
      </c>
      <c r="BN448" s="5">
        <f t="shared" si="376"/>
        <v>0.40124223602484466</v>
      </c>
      <c r="BO448" s="50"/>
      <c r="BP448" s="48">
        <f t="shared" si="377"/>
        <v>11270.9</v>
      </c>
      <c r="BQ448" s="51">
        <f t="shared" si="378"/>
        <v>6</v>
      </c>
      <c r="BR448" s="47">
        <f t="shared" si="379"/>
        <v>3606.6880000000001</v>
      </c>
      <c r="BS448" s="46">
        <f t="shared" si="380"/>
        <v>20.5</v>
      </c>
      <c r="BT448" s="46">
        <f t="shared" si="381"/>
        <v>9016.7199999999993</v>
      </c>
      <c r="BU448" s="46">
        <f t="shared" si="336"/>
        <v>190.20678249999997</v>
      </c>
      <c r="BV448" s="46">
        <f t="shared" si="337"/>
        <v>133.84635831538461</v>
      </c>
      <c r="BW448" s="46">
        <f t="shared" si="338"/>
        <v>158.52431621261232</v>
      </c>
      <c r="BX448" s="46">
        <f t="shared" si="339"/>
        <v>175.57247312499996</v>
      </c>
      <c r="BY448" s="46">
        <f t="shared" si="340"/>
        <v>185.80270521739129</v>
      </c>
      <c r="BZ448" s="46">
        <f t="shared" si="382"/>
        <v>219194.29615299997</v>
      </c>
      <c r="CA448" s="46">
        <f t="shared" si="383"/>
        <v>154244.54332264923</v>
      </c>
      <c r="CB448" s="46">
        <f t="shared" si="384"/>
        <v>182683.42200341445</v>
      </c>
      <c r="CC448" s="46">
        <f t="shared" si="385"/>
        <v>202329.71802924998</v>
      </c>
      <c r="CD448" s="46">
        <f t="shared" si="386"/>
        <v>214119.03749252175</v>
      </c>
    </row>
    <row r="449" spans="1:82" ht="15" hidden="1" customHeight="1" x14ac:dyDescent="0.35">
      <c r="A449" s="39">
        <v>446</v>
      </c>
      <c r="B449" s="40" t="s">
        <v>125</v>
      </c>
      <c r="C449" s="40" t="s">
        <v>571</v>
      </c>
      <c r="D449" s="41">
        <v>593.9</v>
      </c>
      <c r="E449" s="41">
        <f t="shared" si="353"/>
        <v>4276.08</v>
      </c>
      <c r="F449" s="41">
        <v>127</v>
      </c>
      <c r="G449" s="42" t="s">
        <v>119</v>
      </c>
      <c r="H449" s="43">
        <v>9</v>
      </c>
      <c r="I449" s="44">
        <v>29.5</v>
      </c>
      <c r="J449" s="41">
        <f t="shared" si="354"/>
        <v>2997.2</v>
      </c>
      <c r="K449" s="42" t="s">
        <v>121</v>
      </c>
      <c r="L449" s="44">
        <v>749.3</v>
      </c>
      <c r="M449" s="44">
        <v>749.3</v>
      </c>
      <c r="N449" s="41">
        <v>623.59500000000003</v>
      </c>
      <c r="O449" s="45" t="s">
        <v>70</v>
      </c>
      <c r="P449" s="45" t="s">
        <v>121</v>
      </c>
      <c r="Q449" s="45" t="s">
        <v>108</v>
      </c>
      <c r="R449" s="45" t="s">
        <v>112</v>
      </c>
      <c r="S449" s="46">
        <f t="shared" si="355"/>
        <v>158050.64091827505</v>
      </c>
      <c r="T449" s="46">
        <f t="shared" si="356"/>
        <v>36.961572495901635</v>
      </c>
      <c r="U449" s="47">
        <f t="shared" si="357"/>
        <v>158050.64091827505</v>
      </c>
      <c r="V449" s="47">
        <f t="shared" si="358"/>
        <v>0</v>
      </c>
      <c r="W449" s="47">
        <f t="shared" si="359"/>
        <v>156145.5148034397</v>
      </c>
      <c r="X449" s="47">
        <f t="shared" si="360"/>
        <v>1905.1261148353515</v>
      </c>
      <c r="Y449" s="48">
        <f t="shared" si="361"/>
        <v>158050.64091827505</v>
      </c>
      <c r="Z449" s="47">
        <f t="shared" si="362"/>
        <v>0</v>
      </c>
      <c r="AA449" s="48">
        <f t="shared" si="363"/>
        <v>152568.29075738371</v>
      </c>
      <c r="AB449" s="47">
        <f t="shared" si="364"/>
        <v>5482.3501608913357</v>
      </c>
      <c r="AC449" s="47">
        <f t="shared" si="365"/>
        <v>7387.4762757266872</v>
      </c>
      <c r="AD449" s="47">
        <f t="shared" si="366"/>
        <v>150663.16464254836</v>
      </c>
      <c r="AE449" s="47">
        <f t="shared" si="387"/>
        <v>1.727628172467935</v>
      </c>
      <c r="AF449" s="49">
        <f t="shared" si="367"/>
        <v>4.6741197838904069E-2</v>
      </c>
      <c r="AG449" s="47">
        <f>IF(ISBLANK($D449),"",S449*_xlfn.XLOOKUP(Q449,DATA!$B$24:$B$25,DATA!$C$24:$C$25,"error",0,1)/1000)</f>
        <v>62.948409264930589</v>
      </c>
      <c r="AH449" s="47">
        <f>IF(ISBLANK($D449),"",V449*_xlfn.XLOOKUP(Q449,DATA!$B$24:$B$25,DATA!$C$24:$C$25,"error",0,1)/1000)</f>
        <v>0</v>
      </c>
      <c r="AI449" s="47">
        <f>IF(ISBLANK($D449),"",X449*_xlfn.XLOOKUP(Q449,DATA!$B$24:$B$25,DATA!$C$24:$C$25,"error",0,1)/1000)</f>
        <v>0.75877362901662382</v>
      </c>
      <c r="AJ449" s="47">
        <f>IF(ISBLANK($D449),"",Z449*_xlfn.XLOOKUP(Q449,DATA!$B$24:$B$25,DATA!$C$24:$C$25,"error",0,1)/1000)</f>
        <v>0</v>
      </c>
      <c r="AK449" s="47">
        <f>IF(ISBLANK($D449),"",AB449*_xlfn.XLOOKUP(Q449,DATA!$B$24:$B$25,DATA!$C$24:$C$25,"error",0,1)/1000)</f>
        <v>2.1835104220798014</v>
      </c>
      <c r="AL449" s="47">
        <f t="shared" si="368"/>
        <v>2.9422840510964252</v>
      </c>
      <c r="AM449" s="47">
        <f t="shared" si="369"/>
        <v>60.006125213834167</v>
      </c>
      <c r="AN449" s="47">
        <f t="shared" si="341"/>
        <v>2.1461721541558041</v>
      </c>
      <c r="AO449" s="47">
        <f t="shared" si="342"/>
        <v>0</v>
      </c>
      <c r="AP449" s="47">
        <f t="shared" si="343"/>
        <v>2.5869737661670521E-2</v>
      </c>
      <c r="AQ449" s="47">
        <f t="shared" si="344"/>
        <v>0</v>
      </c>
      <c r="AR449" s="47">
        <f t="shared" si="345"/>
        <v>7.4444919592072917E-2</v>
      </c>
      <c r="AS449" s="47">
        <f t="shared" si="346"/>
        <v>0.10031465725374343</v>
      </c>
      <c r="AT449" s="47">
        <f t="shared" si="370"/>
        <v>2.0458574969020606</v>
      </c>
      <c r="AU449" s="47">
        <f t="shared" si="347"/>
        <v>0.116722656184445</v>
      </c>
      <c r="AV449" s="47">
        <f t="shared" si="348"/>
        <v>0</v>
      </c>
      <c r="AW449" s="47">
        <f t="shared" si="349"/>
        <v>1.4069628518932624E-3</v>
      </c>
      <c r="AX449" s="47">
        <f t="shared" si="350"/>
        <v>0</v>
      </c>
      <c r="AY449" s="47">
        <f t="shared" si="351"/>
        <v>4.0487939131062661E-3</v>
      </c>
      <c r="AZ449" s="47">
        <f t="shared" si="352"/>
        <v>5.4557567649995281E-3</v>
      </c>
      <c r="BA449" s="47">
        <f t="shared" si="371"/>
        <v>0.11126689941944547</v>
      </c>
      <c r="BB449" s="23">
        <f>IF(V449&gt;0,J449*DATA!$C$4,0)</f>
        <v>0</v>
      </c>
      <c r="BC449" s="23">
        <f>IF(X449&gt;0,N449*_xlfn.XLOOKUP(Burgas!O449,DATA!$B$5:$B$6,DATA!$C$5:$C$6,"error",0,1),0)</f>
        <v>53005.575000000004</v>
      </c>
      <c r="BD449" s="23" t="str">
        <f>IF(Z449&gt;0,(L449-M449)*DATA!$C$7,"0,00 ")</f>
        <v xml:space="preserve">0,00 </v>
      </c>
      <c r="BE449" s="23">
        <f>IF(G449="basement",D449*DATA!$C$8,IF(G449="ground",0,"error"))</f>
        <v>23756</v>
      </c>
      <c r="BF449" s="23">
        <f t="shared" si="372"/>
        <v>76761.575000000012</v>
      </c>
      <c r="BG449" s="23">
        <v>0.25</v>
      </c>
      <c r="BH449" s="23">
        <v>1.1000000000000001</v>
      </c>
      <c r="BI449" s="23">
        <f t="shared" si="373"/>
        <v>0.85</v>
      </c>
      <c r="BJ449" s="23">
        <v>0.21</v>
      </c>
      <c r="BK449" s="23">
        <f t="shared" si="374"/>
        <v>0.25</v>
      </c>
      <c r="BL449" s="23">
        <f t="shared" si="375"/>
        <v>0.10900763358778627</v>
      </c>
      <c r="BM449" s="5">
        <v>1.1000000000000001</v>
      </c>
      <c r="BN449" s="5">
        <f t="shared" si="376"/>
        <v>0.40124223602484466</v>
      </c>
      <c r="BO449" s="50"/>
      <c r="BP449" s="48">
        <f t="shared" si="377"/>
        <v>17520.05</v>
      </c>
      <c r="BQ449" s="51">
        <f t="shared" si="378"/>
        <v>9</v>
      </c>
      <c r="BR449" s="47">
        <f t="shared" si="379"/>
        <v>5606.4160000000002</v>
      </c>
      <c r="BS449" s="46">
        <f t="shared" si="380"/>
        <v>29.5</v>
      </c>
      <c r="BT449" s="46">
        <f t="shared" si="381"/>
        <v>14016.04</v>
      </c>
      <c r="BU449" s="46">
        <f t="shared" si="336"/>
        <v>137.14911568750003</v>
      </c>
      <c r="BV449" s="46">
        <f t="shared" si="337"/>
        <v>137.14911568750003</v>
      </c>
      <c r="BW449" s="46">
        <f t="shared" si="338"/>
        <v>135.49593440076336</v>
      </c>
      <c r="BX449" s="46">
        <f t="shared" si="339"/>
        <v>137.14911568750003</v>
      </c>
      <c r="BY449" s="46">
        <f t="shared" si="340"/>
        <v>132.39178302445652</v>
      </c>
      <c r="BZ449" s="46">
        <f t="shared" si="382"/>
        <v>158050.64091827505</v>
      </c>
      <c r="CA449" s="46">
        <f t="shared" si="383"/>
        <v>158050.64091827505</v>
      </c>
      <c r="CB449" s="46">
        <f t="shared" si="384"/>
        <v>156145.5148034397</v>
      </c>
      <c r="CC449" s="46">
        <f t="shared" si="385"/>
        <v>158050.64091827505</v>
      </c>
      <c r="CD449" s="46">
        <f t="shared" si="386"/>
        <v>152568.29075738371</v>
      </c>
    </row>
    <row r="450" spans="1:82" ht="15" hidden="1" customHeight="1" x14ac:dyDescent="0.35">
      <c r="A450" s="39">
        <v>447</v>
      </c>
      <c r="B450" s="40" t="s">
        <v>125</v>
      </c>
      <c r="C450" s="40" t="s">
        <v>572</v>
      </c>
      <c r="D450" s="41">
        <v>577.79999999999995</v>
      </c>
      <c r="E450" s="41">
        <f t="shared" si="353"/>
        <v>3697.92</v>
      </c>
      <c r="F450" s="41">
        <v>116.4</v>
      </c>
      <c r="G450" s="42" t="s">
        <v>119</v>
      </c>
      <c r="H450" s="43">
        <v>8</v>
      </c>
      <c r="I450" s="44">
        <v>25.5</v>
      </c>
      <c r="J450" s="41">
        <f t="shared" si="354"/>
        <v>2374.5600000000004</v>
      </c>
      <c r="K450" s="42" t="s">
        <v>120</v>
      </c>
      <c r="L450" s="44">
        <v>593.64</v>
      </c>
      <c r="M450" s="44">
        <v>207.8</v>
      </c>
      <c r="N450" s="41">
        <v>606.68999999999994</v>
      </c>
      <c r="O450" s="45" t="s">
        <v>70</v>
      </c>
      <c r="P450" s="45" t="s">
        <v>121</v>
      </c>
      <c r="Q450" s="45" t="s">
        <v>108</v>
      </c>
      <c r="R450" s="45" t="s">
        <v>112</v>
      </c>
      <c r="S450" s="46">
        <f t="shared" si="355"/>
        <v>241268.71017165008</v>
      </c>
      <c r="T450" s="46">
        <f t="shared" si="356"/>
        <v>65.244437459882874</v>
      </c>
      <c r="U450" s="47">
        <f t="shared" si="357"/>
        <v>150495.63532889308</v>
      </c>
      <c r="V450" s="47">
        <f t="shared" si="358"/>
        <v>90773.074842756992</v>
      </c>
      <c r="W450" s="47">
        <f t="shared" si="359"/>
        <v>239415.23000806721</v>
      </c>
      <c r="X450" s="47">
        <f t="shared" si="360"/>
        <v>1853.4801635828626</v>
      </c>
      <c r="Y450" s="48">
        <f t="shared" si="361"/>
        <v>220842.96756165003</v>
      </c>
      <c r="Z450" s="47">
        <f t="shared" si="362"/>
        <v>20425.742610000045</v>
      </c>
      <c r="AA450" s="48">
        <f t="shared" si="363"/>
        <v>235934.98071725876</v>
      </c>
      <c r="AB450" s="47">
        <f t="shared" si="364"/>
        <v>5333.7294543913158</v>
      </c>
      <c r="AC450" s="47">
        <f t="shared" si="365"/>
        <v>118386.02707073122</v>
      </c>
      <c r="AD450" s="47">
        <f t="shared" si="366"/>
        <v>122882.68310091886</v>
      </c>
      <c r="AE450" s="47">
        <f t="shared" si="387"/>
        <v>32.014220716167799</v>
      </c>
      <c r="AF450" s="49">
        <f t="shared" si="367"/>
        <v>0.49068122835532935</v>
      </c>
      <c r="AG450" s="47">
        <f>IF(ISBLANK($D450),"",S450*_xlfn.XLOOKUP(Q450,DATA!$B$24:$B$25,DATA!$C$24:$C$25,"error",0,1)/1000)</f>
        <v>96.092501887164786</v>
      </c>
      <c r="AH450" s="47">
        <f>IF(ISBLANK($D450),"",V450*_xlfn.XLOOKUP(Q450,DATA!$B$24:$B$25,DATA!$C$24:$C$25,"error",0,1)/1000)</f>
        <v>36.153100248373256</v>
      </c>
      <c r="AI450" s="47">
        <f>IF(ISBLANK($D450),"",X450*_xlfn.XLOOKUP(Q450,DATA!$B$24:$B$25,DATA!$C$24:$C$25,"error",0,1)/1000)</f>
        <v>0.73820407955178258</v>
      </c>
      <c r="AJ450" s="47">
        <f>IF(ISBLANK($D450),"",Z450*_xlfn.XLOOKUP(Q450,DATA!$B$24:$B$25,DATA!$C$24:$C$25,"error",0,1)/1000)</f>
        <v>8.1351647667108189</v>
      </c>
      <c r="AK450" s="47">
        <f>IF(ISBLANK($D450),"",AB450*_xlfn.XLOOKUP(Q450,DATA!$B$24:$B$25,DATA!$C$24:$C$25,"error",0,1)/1000)</f>
        <v>2.1243177670949733</v>
      </c>
      <c r="AL450" s="47">
        <f t="shared" si="368"/>
        <v>47.150786861730829</v>
      </c>
      <c r="AM450" s="47">
        <f t="shared" si="369"/>
        <v>48.941715025433957</v>
      </c>
      <c r="AN450" s="47">
        <f t="shared" si="341"/>
        <v>3.2761916334602472</v>
      </c>
      <c r="AO450" s="47">
        <f t="shared" si="342"/>
        <v>1.232609019759437</v>
      </c>
      <c r="AP450" s="47">
        <f t="shared" si="343"/>
        <v>2.5168436472323912E-2</v>
      </c>
      <c r="AQ450" s="47">
        <f t="shared" si="344"/>
        <v>0.2773614821353565</v>
      </c>
      <c r="AR450" s="47">
        <f t="shared" si="345"/>
        <v>7.2426796666609838E-2</v>
      </c>
      <c r="AS450" s="47">
        <f t="shared" si="346"/>
        <v>1.6075657350337271</v>
      </c>
      <c r="AT450" s="47">
        <f t="shared" si="370"/>
        <v>1.6686258984265201</v>
      </c>
      <c r="AU450" s="47">
        <f t="shared" si="347"/>
        <v>0.17818038915762324</v>
      </c>
      <c r="AV450" s="47">
        <f t="shared" si="348"/>
        <v>6.7037212529588108E-2</v>
      </c>
      <c r="AW450" s="47">
        <f t="shared" si="349"/>
        <v>1.3688215790939957E-3</v>
      </c>
      <c r="AX450" s="47">
        <f t="shared" si="350"/>
        <v>1.5084702713808039E-2</v>
      </c>
      <c r="AY450" s="47">
        <f t="shared" si="351"/>
        <v>3.9390353982030508E-3</v>
      </c>
      <c r="AZ450" s="47">
        <f t="shared" si="352"/>
        <v>8.7429772220693189E-2</v>
      </c>
      <c r="BA450" s="47">
        <f t="shared" si="371"/>
        <v>9.0750616936930054E-2</v>
      </c>
      <c r="BB450" s="23">
        <f>IF(V450&gt;0,J450*DATA!$C$4,0)</f>
        <v>154346.40000000002</v>
      </c>
      <c r="BC450" s="23">
        <f>IF(X450&gt;0,N450*_xlfn.XLOOKUP(Burgas!O450,DATA!$B$5:$B$6,DATA!$C$5:$C$6,"error",0,1),0)</f>
        <v>51568.649999999994</v>
      </c>
      <c r="BD450" s="23">
        <f>IF(Z450&gt;0,(L450-M450)*DATA!$C$7,"0,00 ")</f>
        <v>57875.999999999993</v>
      </c>
      <c r="BE450" s="23">
        <f>IF(G450="basement",D450*DATA!$C$8,IF(G450="ground",0,"error"))</f>
        <v>23112</v>
      </c>
      <c r="BF450" s="23">
        <f t="shared" si="372"/>
        <v>286903.05</v>
      </c>
      <c r="BG450" s="23">
        <v>1.48</v>
      </c>
      <c r="BH450" s="23">
        <v>2.2374233542214141</v>
      </c>
      <c r="BI450" s="23">
        <f t="shared" si="373"/>
        <v>0.85</v>
      </c>
      <c r="BJ450" s="23">
        <v>0.21</v>
      </c>
      <c r="BK450" s="23">
        <f t="shared" si="374"/>
        <v>0.21630769230769231</v>
      </c>
      <c r="BL450" s="23">
        <f t="shared" si="375"/>
        <v>0.10900763358778627</v>
      </c>
      <c r="BM450" s="5">
        <v>1.1000000000000001</v>
      </c>
      <c r="BN450" s="5">
        <f t="shared" si="376"/>
        <v>0.40124223602484466</v>
      </c>
      <c r="BO450" s="50"/>
      <c r="BP450" s="48">
        <f t="shared" si="377"/>
        <v>14733.9</v>
      </c>
      <c r="BQ450" s="51">
        <f t="shared" si="378"/>
        <v>8</v>
      </c>
      <c r="BR450" s="47">
        <f t="shared" si="379"/>
        <v>4714.848</v>
      </c>
      <c r="BS450" s="46">
        <f t="shared" si="380"/>
        <v>25.5</v>
      </c>
      <c r="BT450" s="46">
        <f t="shared" si="381"/>
        <v>11787.12</v>
      </c>
      <c r="BU450" s="46">
        <f t="shared" si="336"/>
        <v>209.36194912500005</v>
      </c>
      <c r="BV450" s="46">
        <f t="shared" si="337"/>
        <v>130.59322746346155</v>
      </c>
      <c r="BW450" s="46">
        <f t="shared" si="338"/>
        <v>207.75358383206108</v>
      </c>
      <c r="BX450" s="46">
        <f t="shared" si="339"/>
        <v>191.63742412500002</v>
      </c>
      <c r="BY450" s="46">
        <f t="shared" si="340"/>
        <v>204.73358271195656</v>
      </c>
      <c r="BZ450" s="46">
        <f t="shared" si="382"/>
        <v>241268.71017165008</v>
      </c>
      <c r="CA450" s="46">
        <f t="shared" si="383"/>
        <v>150495.63532889308</v>
      </c>
      <c r="CB450" s="46">
        <f t="shared" si="384"/>
        <v>239415.23000806721</v>
      </c>
      <c r="CC450" s="46">
        <f t="shared" si="385"/>
        <v>220842.96756165003</v>
      </c>
      <c r="CD450" s="46">
        <f t="shared" si="386"/>
        <v>235934.98071725876</v>
      </c>
    </row>
    <row r="451" spans="1:82" ht="15" hidden="1" customHeight="1" x14ac:dyDescent="0.35">
      <c r="A451" s="39">
        <v>448</v>
      </c>
      <c r="B451" s="40" t="s">
        <v>125</v>
      </c>
      <c r="C451" s="40" t="s">
        <v>573</v>
      </c>
      <c r="D451" s="41">
        <v>188.1</v>
      </c>
      <c r="E451" s="41">
        <f t="shared" si="353"/>
        <v>902.87999999999988</v>
      </c>
      <c r="F451" s="41">
        <v>59.6</v>
      </c>
      <c r="G451" s="42" t="s">
        <v>119</v>
      </c>
      <c r="H451" s="43">
        <v>6</v>
      </c>
      <c r="I451" s="44">
        <v>20.5</v>
      </c>
      <c r="J451" s="41">
        <f t="shared" si="354"/>
        <v>977.43999999999994</v>
      </c>
      <c r="K451" s="42" t="s">
        <v>120</v>
      </c>
      <c r="L451" s="44">
        <v>244.36</v>
      </c>
      <c r="M451" s="44">
        <v>73.3</v>
      </c>
      <c r="N451" s="41">
        <v>197.505</v>
      </c>
      <c r="O451" s="45" t="s">
        <v>70</v>
      </c>
      <c r="P451" s="45" t="s">
        <v>121</v>
      </c>
      <c r="Q451" s="45" t="s">
        <v>108</v>
      </c>
      <c r="R451" s="45" t="s">
        <v>112</v>
      </c>
      <c r="S451" s="46">
        <f t="shared" si="355"/>
        <v>86643.193207725009</v>
      </c>
      <c r="T451" s="46">
        <f t="shared" si="356"/>
        <v>95.963132650767562</v>
      </c>
      <c r="U451" s="47">
        <f t="shared" si="357"/>
        <v>49278.27748678963</v>
      </c>
      <c r="V451" s="47">
        <f t="shared" si="358"/>
        <v>37364.91572093538</v>
      </c>
      <c r="W451" s="47">
        <f t="shared" si="359"/>
        <v>86039.801690296939</v>
      </c>
      <c r="X451" s="47">
        <f t="shared" si="360"/>
        <v>603.39151742807007</v>
      </c>
      <c r="Y451" s="48">
        <f t="shared" si="361"/>
        <v>77587.554780225008</v>
      </c>
      <c r="Z451" s="47">
        <f t="shared" si="362"/>
        <v>9055.6384275000019</v>
      </c>
      <c r="AA451" s="48">
        <f t="shared" si="363"/>
        <v>84906.823338616305</v>
      </c>
      <c r="AB451" s="47">
        <f t="shared" si="364"/>
        <v>1736.3698691087047</v>
      </c>
      <c r="AC451" s="47">
        <f t="shared" si="365"/>
        <v>48760.315534972156</v>
      </c>
      <c r="AD451" s="47">
        <f t="shared" si="366"/>
        <v>37882.877672752853</v>
      </c>
      <c r="AE451" s="47">
        <f t="shared" si="387"/>
        <v>54.005311375788771</v>
      </c>
      <c r="AF451" s="49">
        <f t="shared" si="367"/>
        <v>0.56277145070208179</v>
      </c>
      <c r="AG451" s="47">
        <f>IF(ISBLANK($D451),"",S451*_xlfn.XLOOKUP(Q451,DATA!$B$24:$B$25,DATA!$C$24:$C$25,"error",0,1)/1000)</f>
        <v>34.508250990772723</v>
      </c>
      <c r="AH451" s="47">
        <f>IF(ISBLANK($D451),"",V451*_xlfn.XLOOKUP(Q451,DATA!$B$24:$B$25,DATA!$C$24:$C$25,"error",0,1)/1000)</f>
        <v>14.881698633334144</v>
      </c>
      <c r="AI451" s="47">
        <f>IF(ISBLANK($D451),"",X451*_xlfn.XLOOKUP(Q451,DATA!$B$24:$B$25,DATA!$C$24:$C$25,"error",0,1)/1000)</f>
        <v>0.24031877356125175</v>
      </c>
      <c r="AJ451" s="47">
        <f>IF(ISBLANK($D451),"",Z451*_xlfn.XLOOKUP(Q451,DATA!$B$24:$B$25,DATA!$C$24:$C$25,"error",0,1)/1000)</f>
        <v>3.606679672904701</v>
      </c>
      <c r="AK451" s="47">
        <f>IF(ISBLANK($D451),"",AB451*_xlfn.XLOOKUP(Q451,DATA!$B$24:$B$25,DATA!$C$24:$C$25,"error",0,1)/1000)</f>
        <v>0.69156139146861495</v>
      </c>
      <c r="AL451" s="47">
        <f t="shared" si="368"/>
        <v>19.42025847126871</v>
      </c>
      <c r="AM451" s="47">
        <f t="shared" si="369"/>
        <v>15.087992519504013</v>
      </c>
      <c r="AN451" s="47">
        <f t="shared" si="341"/>
        <v>1.1765292916826102</v>
      </c>
      <c r="AO451" s="47">
        <f t="shared" si="342"/>
        <v>0.50737878186849905</v>
      </c>
      <c r="AP451" s="47">
        <f t="shared" si="343"/>
        <v>8.1934629637316746E-3</v>
      </c>
      <c r="AQ451" s="47">
        <f t="shared" si="344"/>
        <v>0.12296665751107709</v>
      </c>
      <c r="AR451" s="47">
        <f t="shared" si="345"/>
        <v>2.3578193930407325E-2</v>
      </c>
      <c r="AS451" s="47">
        <f t="shared" si="346"/>
        <v>0.66211709627371507</v>
      </c>
      <c r="AT451" s="47">
        <f t="shared" si="370"/>
        <v>0.51441219540889516</v>
      </c>
      <c r="AU451" s="47">
        <f t="shared" si="347"/>
        <v>6.398723594380791E-2</v>
      </c>
      <c r="AV451" s="47">
        <f t="shared" si="348"/>
        <v>2.7594524044421091E-2</v>
      </c>
      <c r="AW451" s="47">
        <f t="shared" si="349"/>
        <v>4.456132554994503E-4</v>
      </c>
      <c r="AX451" s="47">
        <f t="shared" si="350"/>
        <v>6.6877183449720037E-3</v>
      </c>
      <c r="AY451" s="47">
        <f t="shared" si="351"/>
        <v>1.2823339536206233E-3</v>
      </c>
      <c r="AZ451" s="47">
        <f t="shared" si="352"/>
        <v>3.6010189598513168E-2</v>
      </c>
      <c r="BA451" s="47">
        <f t="shared" si="371"/>
        <v>2.7977046345294743E-2</v>
      </c>
      <c r="BB451" s="23">
        <f>IF(V451&gt;0,J451*DATA!$C$4,0)</f>
        <v>63533.599999999999</v>
      </c>
      <c r="BC451" s="23">
        <f>IF(X451&gt;0,N451*_xlfn.XLOOKUP(Burgas!O451,DATA!$B$5:$B$6,DATA!$C$5:$C$6,"error",0,1),0)</f>
        <v>16787.924999999999</v>
      </c>
      <c r="BD451" s="23">
        <f>IF(Z451&gt;0,(L451-M451)*DATA!$C$7,"0,00 ")</f>
        <v>25659</v>
      </c>
      <c r="BE451" s="23">
        <f>IF(G451="basement",D451*DATA!$C$8,IF(G451="ground",0,"error"))</f>
        <v>7524</v>
      </c>
      <c r="BF451" s="23">
        <f t="shared" si="372"/>
        <v>113504.52499999999</v>
      </c>
      <c r="BG451" s="23">
        <v>1.48</v>
      </c>
      <c r="BH451" s="23">
        <v>2.3250572925192339</v>
      </c>
      <c r="BI451" s="23">
        <f t="shared" si="373"/>
        <v>0.85</v>
      </c>
      <c r="BJ451" s="23">
        <v>0.21</v>
      </c>
      <c r="BK451" s="23">
        <f t="shared" si="374"/>
        <v>0.21630769230769231</v>
      </c>
      <c r="BL451" s="23">
        <f t="shared" si="375"/>
        <v>0.10900763358778627</v>
      </c>
      <c r="BM451" s="5">
        <v>1.1000000000000001</v>
      </c>
      <c r="BN451" s="5">
        <f t="shared" si="376"/>
        <v>0.40124223602484466</v>
      </c>
      <c r="BO451" s="50"/>
      <c r="BP451" s="48">
        <f t="shared" si="377"/>
        <v>3856.0499999999997</v>
      </c>
      <c r="BQ451" s="51">
        <f t="shared" si="378"/>
        <v>6</v>
      </c>
      <c r="BR451" s="47">
        <f t="shared" si="379"/>
        <v>1233.9359999999999</v>
      </c>
      <c r="BS451" s="46">
        <f t="shared" si="380"/>
        <v>20.5</v>
      </c>
      <c r="BT451" s="46">
        <f t="shared" si="381"/>
        <v>3084.84</v>
      </c>
      <c r="BU451" s="46">
        <f t="shared" si="336"/>
        <v>75.184999312499997</v>
      </c>
      <c r="BV451" s="46">
        <f t="shared" si="337"/>
        <v>42.761434820192314</v>
      </c>
      <c r="BW451" s="46">
        <f t="shared" si="338"/>
        <v>74.661403757633579</v>
      </c>
      <c r="BX451" s="46">
        <f t="shared" si="339"/>
        <v>67.326930562499996</v>
      </c>
      <c r="BY451" s="46">
        <f t="shared" si="340"/>
        <v>73.678256975543476</v>
      </c>
      <c r="BZ451" s="46">
        <f t="shared" si="382"/>
        <v>86643.193207725009</v>
      </c>
      <c r="CA451" s="46">
        <f t="shared" si="383"/>
        <v>49278.27748678963</v>
      </c>
      <c r="CB451" s="46">
        <f t="shared" si="384"/>
        <v>86039.801690296939</v>
      </c>
      <c r="CC451" s="46">
        <f t="shared" si="385"/>
        <v>77587.554780225008</v>
      </c>
      <c r="CD451" s="46">
        <f t="shared" si="386"/>
        <v>84906.823338616305</v>
      </c>
    </row>
    <row r="452" spans="1:82" ht="15" hidden="1" customHeight="1" x14ac:dyDescent="0.35">
      <c r="A452" s="39">
        <v>449</v>
      </c>
      <c r="B452" s="40" t="s">
        <v>125</v>
      </c>
      <c r="C452" s="40" t="s">
        <v>574</v>
      </c>
      <c r="D452" s="41">
        <v>452.1</v>
      </c>
      <c r="E452" s="41">
        <f t="shared" si="353"/>
        <v>2531.7600000000002</v>
      </c>
      <c r="F452" s="41">
        <v>93.4</v>
      </c>
      <c r="G452" s="42" t="s">
        <v>119</v>
      </c>
      <c r="H452" s="43">
        <v>7</v>
      </c>
      <c r="I452" s="44">
        <v>22.25</v>
      </c>
      <c r="J452" s="41">
        <f t="shared" si="354"/>
        <v>1662.52</v>
      </c>
      <c r="K452" s="42" t="s">
        <v>120</v>
      </c>
      <c r="L452" s="44">
        <v>415.63</v>
      </c>
      <c r="M452" s="44">
        <v>103.9</v>
      </c>
      <c r="N452" s="41">
        <v>474.70500000000004</v>
      </c>
      <c r="O452" s="45" t="s">
        <v>70</v>
      </c>
      <c r="P452" s="45" t="s">
        <v>121</v>
      </c>
      <c r="Q452" s="45" t="s">
        <v>108</v>
      </c>
      <c r="R452" s="45" t="s">
        <v>112</v>
      </c>
      <c r="S452" s="46">
        <f t="shared" si="355"/>
        <v>170864.64784987504</v>
      </c>
      <c r="T452" s="46">
        <f t="shared" si="356"/>
        <v>67.488485421159595</v>
      </c>
      <c r="U452" s="47">
        <f t="shared" si="357"/>
        <v>107310.95689762272</v>
      </c>
      <c r="V452" s="47">
        <f t="shared" si="358"/>
        <v>63553.69095225232</v>
      </c>
      <c r="W452" s="47">
        <f t="shared" si="359"/>
        <v>169414.39104482866</v>
      </c>
      <c r="X452" s="47">
        <f t="shared" si="360"/>
        <v>1450.2568050463742</v>
      </c>
      <c r="Y452" s="48">
        <f t="shared" si="361"/>
        <v>154362.16821112498</v>
      </c>
      <c r="Z452" s="47">
        <f t="shared" si="362"/>
        <v>16502.479638750054</v>
      </c>
      <c r="AA452" s="48">
        <f t="shared" si="363"/>
        <v>166691.26763815762</v>
      </c>
      <c r="AB452" s="47">
        <f t="shared" si="364"/>
        <v>4173.38021171742</v>
      </c>
      <c r="AC452" s="47">
        <f t="shared" si="365"/>
        <v>85679.807607766168</v>
      </c>
      <c r="AD452" s="47">
        <f t="shared" si="366"/>
        <v>85184.840242108869</v>
      </c>
      <c r="AE452" s="47">
        <f t="shared" si="387"/>
        <v>33.841994346923151</v>
      </c>
      <c r="AF452" s="49">
        <f t="shared" si="367"/>
        <v>0.50144841947086727</v>
      </c>
      <c r="AG452" s="47">
        <f>IF(ISBLANK($D452),"",S452*_xlfn.XLOOKUP(Q452,DATA!$B$24:$B$25,DATA!$C$24:$C$25,"error",0,1)/1000)</f>
        <v>68.051971945648233</v>
      </c>
      <c r="AH452" s="47">
        <f>IF(ISBLANK($D452),"",V452*_xlfn.XLOOKUP(Q452,DATA!$B$24:$B$25,DATA!$C$24:$C$25,"error",0,1)/1000)</f>
        <v>25.312164032463055</v>
      </c>
      <c r="AI452" s="47">
        <f>IF(ISBLANK($D452),"",X452*_xlfn.XLOOKUP(Q452,DATA!$B$24:$B$25,DATA!$C$24:$C$25,"error",0,1)/1000)</f>
        <v>0.5776082803138699</v>
      </c>
      <c r="AJ452" s="47">
        <f>IF(ISBLANK($D452),"",Z452*_xlfn.XLOOKUP(Q452,DATA!$B$24:$B$25,DATA!$C$24:$C$25,"error",0,1)/1000)</f>
        <v>6.5726075905213719</v>
      </c>
      <c r="AK452" s="47">
        <f>IF(ISBLANK($D452),"",AB452*_xlfn.XLOOKUP(Q452,DATA!$B$24:$B$25,DATA!$C$24:$C$25,"error",0,1)/1000)</f>
        <v>1.6621738707228142</v>
      </c>
      <c r="AL452" s="47">
        <f t="shared" si="368"/>
        <v>34.124553774021116</v>
      </c>
      <c r="AM452" s="47">
        <f t="shared" si="369"/>
        <v>33.927418171627117</v>
      </c>
      <c r="AN452" s="47">
        <f t="shared" si="341"/>
        <v>2.3201737570596457</v>
      </c>
      <c r="AO452" s="47">
        <f t="shared" si="342"/>
        <v>0.86299657516780293</v>
      </c>
      <c r="AP452" s="47">
        <f t="shared" si="343"/>
        <v>1.9693060105810675E-2</v>
      </c>
      <c r="AQ452" s="47">
        <f t="shared" si="344"/>
        <v>0.22408743216373306</v>
      </c>
      <c r="AR452" s="47">
        <f t="shared" si="345"/>
        <v>5.6670395937996637E-2</v>
      </c>
      <c r="AS452" s="47">
        <f t="shared" si="346"/>
        <v>1.1634474633753431</v>
      </c>
      <c r="AT452" s="47">
        <f t="shared" si="370"/>
        <v>1.1567262936843026</v>
      </c>
      <c r="AU452" s="47">
        <f t="shared" si="347"/>
        <v>0.12618598336067346</v>
      </c>
      <c r="AV452" s="47">
        <f t="shared" si="348"/>
        <v>4.6935308678109106E-2</v>
      </c>
      <c r="AW452" s="47">
        <f t="shared" si="349"/>
        <v>1.0710353684811056E-3</v>
      </c>
      <c r="AX452" s="47">
        <f t="shared" si="350"/>
        <v>1.2187316962926045E-2</v>
      </c>
      <c r="AY452" s="47">
        <f t="shared" si="351"/>
        <v>3.082100906070626E-3</v>
      </c>
      <c r="AZ452" s="47">
        <f t="shared" si="352"/>
        <v>6.327576191558687E-2</v>
      </c>
      <c r="BA452" s="47">
        <f t="shared" si="371"/>
        <v>6.2910221445086595E-2</v>
      </c>
      <c r="BB452" s="23">
        <f>IF(V452&gt;0,J452*DATA!$C$4,0)</f>
        <v>108063.8</v>
      </c>
      <c r="BC452" s="23">
        <f>IF(X452&gt;0,N452*_xlfn.XLOOKUP(Burgas!O452,DATA!$B$5:$B$6,DATA!$C$5:$C$6,"error",0,1),0)</f>
        <v>40349.925000000003</v>
      </c>
      <c r="BD452" s="23">
        <f>IF(Z452&gt;0,(L452-M452)*DATA!$C$7,"0,00 ")</f>
        <v>46759.5</v>
      </c>
      <c r="BE452" s="23">
        <f>IF(G452="basement",D452*DATA!$C$8,IF(G452="ground",0,"error"))</f>
        <v>18084</v>
      </c>
      <c r="BF452" s="23">
        <f t="shared" si="372"/>
        <v>213257.22500000001</v>
      </c>
      <c r="BG452" s="23">
        <v>1.48</v>
      </c>
      <c r="BH452" s="23">
        <v>2.4125315785674761</v>
      </c>
      <c r="BI452" s="23">
        <f t="shared" si="373"/>
        <v>0.85</v>
      </c>
      <c r="BJ452" s="23">
        <v>0.21</v>
      </c>
      <c r="BK452" s="23">
        <f t="shared" si="374"/>
        <v>0.21630769230769231</v>
      </c>
      <c r="BL452" s="23">
        <f t="shared" si="375"/>
        <v>0.10900763358778627</v>
      </c>
      <c r="BM452" s="5">
        <v>1.1000000000000001</v>
      </c>
      <c r="BN452" s="5">
        <f t="shared" si="376"/>
        <v>0.40124223602484466</v>
      </c>
      <c r="BO452" s="50"/>
      <c r="BP452" s="48">
        <f t="shared" si="377"/>
        <v>10059.225</v>
      </c>
      <c r="BQ452" s="51">
        <f t="shared" si="378"/>
        <v>7</v>
      </c>
      <c r="BR452" s="47">
        <f t="shared" si="379"/>
        <v>3218.9520000000002</v>
      </c>
      <c r="BS452" s="46">
        <f t="shared" si="380"/>
        <v>22.25</v>
      </c>
      <c r="BT452" s="46">
        <f t="shared" si="381"/>
        <v>8047.380000000001</v>
      </c>
      <c r="BU452" s="46">
        <f t="shared" ref="BU452:BU515" si="388">(($D452*$BI452*($BU$1-$BX$1)+$J452*$BG452*($BU$1-$BW$1)+$L452*$BH452*($BU$1-$BW$1)+$N452*$BJ452*($BU$1-$BV$1))*1.05+$BT452*(5.95))/1000</f>
        <v>148.26852468750002</v>
      </c>
      <c r="BV452" s="46">
        <f t="shared" ref="BV452:BV515" si="389">(($D452*$BI452*($BU$1-$BX$1)+$J452*$BK452*($BU$1-$BW$1)+$L452*$BH452*($BU$1-$BW$1)+$N452*$BJ452*($BU$1-$BV$1))*1.05+$BT452*(5.95))/1000</f>
        <v>93.119539133653859</v>
      </c>
      <c r="BW452" s="46">
        <f t="shared" ref="BW452:BW515" si="390">(($D452*$BI452*($BU$1-$BX$1)+$J452*$BG452*($BU$1-$BW$1)+$L452*$BH452*($BU$1-$BW$1)+$N452*$BL452*($BU$1-$BV$1))*1.05+$BT452*(5.95))/1000</f>
        <v>147.01005817843514</v>
      </c>
      <c r="BX452" s="46">
        <f t="shared" ref="BX452:BX515" si="391">(($D452*$BI452*($BU$1-$BX$1)+$J452*$BG452*($BU$1-$BW$1)+$L452*$BM452*($BU$1-$BW$1)+$N452*$BJ452*($BU$1-$BV$1))*1.05+$BT452*(5.95))/1000</f>
        <v>133.94842781249997</v>
      </c>
      <c r="BY452" s="46">
        <f t="shared" ref="BY452:BY515" si="392">(($D452*$BN452*($BU$1-$BX$1)+$J452*$BG452*($BU$1-$BW$1)+$L452*$BH452*($BU$1-$BW$1)+$N452*$BJ452*($BU$1-$BV$1))*1.05+$BT452*(5.95))/1000</f>
        <v>144.64705626358696</v>
      </c>
      <c r="BZ452" s="46">
        <f t="shared" si="382"/>
        <v>170864.64784987504</v>
      </c>
      <c r="CA452" s="46">
        <f t="shared" si="383"/>
        <v>107310.95689762272</v>
      </c>
      <c r="CB452" s="46">
        <f t="shared" si="384"/>
        <v>169414.39104482866</v>
      </c>
      <c r="CC452" s="46">
        <f t="shared" si="385"/>
        <v>154362.16821112498</v>
      </c>
      <c r="CD452" s="46">
        <f t="shared" si="386"/>
        <v>166691.26763815762</v>
      </c>
    </row>
    <row r="453" spans="1:82" ht="15" hidden="1" customHeight="1" x14ac:dyDescent="0.35">
      <c r="A453" s="39">
        <v>450</v>
      </c>
      <c r="B453" s="40" t="s">
        <v>125</v>
      </c>
      <c r="C453" s="40" t="s">
        <v>575</v>
      </c>
      <c r="D453" s="41">
        <v>703.8</v>
      </c>
      <c r="E453" s="41">
        <f t="shared" si="353"/>
        <v>3378.24</v>
      </c>
      <c r="F453" s="41">
        <v>118</v>
      </c>
      <c r="G453" s="42" t="s">
        <v>118</v>
      </c>
      <c r="H453" s="43">
        <v>6</v>
      </c>
      <c r="I453" s="44">
        <v>20.5</v>
      </c>
      <c r="J453" s="41">
        <f t="shared" si="354"/>
        <v>1935.2</v>
      </c>
      <c r="K453" s="42" t="s">
        <v>120</v>
      </c>
      <c r="L453" s="44">
        <v>483.8</v>
      </c>
      <c r="M453" s="44">
        <v>266.10000000000002</v>
      </c>
      <c r="N453" s="41">
        <v>738.99</v>
      </c>
      <c r="O453" s="45" t="s">
        <v>70</v>
      </c>
      <c r="P453" s="45" t="s">
        <v>121</v>
      </c>
      <c r="Q453" s="45" t="s">
        <v>108</v>
      </c>
      <c r="R453" s="45" t="s">
        <v>112</v>
      </c>
      <c r="S453" s="46">
        <f t="shared" si="355"/>
        <v>206353.51289049</v>
      </c>
      <c r="T453" s="46">
        <f t="shared" si="356"/>
        <v>61.083141781072399</v>
      </c>
      <c r="U453" s="47">
        <f t="shared" si="357"/>
        <v>132375.99518796694</v>
      </c>
      <c r="V453" s="47">
        <f t="shared" si="358"/>
        <v>73977.517702523066</v>
      </c>
      <c r="W453" s="47">
        <f t="shared" si="359"/>
        <v>204095.847021453</v>
      </c>
      <c r="X453" s="47">
        <f t="shared" si="360"/>
        <v>2257.6658690370095</v>
      </c>
      <c r="Y453" s="48">
        <f t="shared" si="361"/>
        <v>194828.82865299002</v>
      </c>
      <c r="Z453" s="47">
        <f t="shared" si="362"/>
        <v>11524.684237499983</v>
      </c>
      <c r="AA453" s="48">
        <f t="shared" si="363"/>
        <v>206353.51289049</v>
      </c>
      <c r="AB453" s="47">
        <f t="shared" si="364"/>
        <v>0</v>
      </c>
      <c r="AC453" s="47">
        <f t="shared" si="365"/>
        <v>87759.867809060059</v>
      </c>
      <c r="AD453" s="47">
        <f t="shared" si="366"/>
        <v>118593.64508142995</v>
      </c>
      <c r="AE453" s="47">
        <f t="shared" si="387"/>
        <v>25.977984929744501</v>
      </c>
      <c r="AF453" s="49">
        <f t="shared" si="367"/>
        <v>0.42528894507181692</v>
      </c>
      <c r="AG453" s="47">
        <f>IF(ISBLANK($D453),"",S453*_xlfn.XLOOKUP(Q453,DATA!$B$24:$B$25,DATA!$C$24:$C$25,"error",0,1)/1000)</f>
        <v>82.18647711402437</v>
      </c>
      <c r="AH453" s="47">
        <f>IF(ISBLANK($D453),"",V453*_xlfn.XLOOKUP(Q453,DATA!$B$24:$B$25,DATA!$C$24:$C$25,"error",0,1)/1000)</f>
        <v>29.463765750560889</v>
      </c>
      <c r="AI453" s="47">
        <f>IF(ISBLANK($D453),"",X453*_xlfn.XLOOKUP(Q453,DATA!$B$24:$B$25,DATA!$C$24:$C$25,"error",0,1)/1000)</f>
        <v>0.89918316232006024</v>
      </c>
      <c r="AJ453" s="47">
        <f>IF(ISBLANK($D453),"",Z453*_xlfn.XLOOKUP(Q453,DATA!$B$24:$B$25,DATA!$C$24:$C$25,"error",0,1)/1000)</f>
        <v>4.590051238111494</v>
      </c>
      <c r="AK453" s="47">
        <f>IF(ISBLANK($D453),"",AB453*_xlfn.XLOOKUP(Q453,DATA!$B$24:$B$25,DATA!$C$24:$C$25,"error",0,1)/1000)</f>
        <v>0</v>
      </c>
      <c r="AL453" s="47">
        <f t="shared" si="368"/>
        <v>34.953000150992445</v>
      </c>
      <c r="AM453" s="47">
        <f t="shared" si="369"/>
        <v>47.233476963031926</v>
      </c>
      <c r="AN453" s="47">
        <f t="shared" ref="AN453:AN516" si="393">IF(ISBLANK($D453),"",$S453*0.0135790158248428/1000)</f>
        <v>2.8020776170518666</v>
      </c>
      <c r="AO453" s="47">
        <f t="shared" ref="AO453:AO516" si="394">IF(ISBLANK($D453),"",$V453*0.0135790158248428/1000)</f>
        <v>1.0045418835651492</v>
      </c>
      <c r="AP453" s="47">
        <f t="shared" ref="AP453:AP516" si="395">IF(ISBLANK($D453),"",$X453*0.0135790158248428/1000)</f>
        <v>3.0656880562861023E-2</v>
      </c>
      <c r="AQ453" s="47">
        <f t="shared" ref="AQ453:AQ516" si="396">IF(ISBLANK($D453),"",$Z453*0.0135790158248428/1000)</f>
        <v>0.15649386963732867</v>
      </c>
      <c r="AR453" s="47">
        <f t="shared" ref="AR453:AR516" si="397">IF(ISBLANK($D453),"",$AB453*0.0135790158248428/1000)</f>
        <v>0</v>
      </c>
      <c r="AS453" s="47">
        <f t="shared" ref="AS453:AS516" si="398">IF(ISBLANK($D453),"",$AC453*0.0135790158248428/1000)</f>
        <v>1.1916926337653388</v>
      </c>
      <c r="AT453" s="47">
        <f t="shared" si="370"/>
        <v>1.6103849832865278</v>
      </c>
      <c r="AU453" s="47">
        <f t="shared" ref="AU453:AU516" si="399">IF(ISBLANK($D453),"",$S453*0.000738514285714286/1000)</f>
        <v>0.15239501717695392</v>
      </c>
      <c r="AV453" s="47">
        <f t="shared" ref="AV453:AV516" si="400">IF(ISBLANK($D453),"",$V453*0.000738514285714286/1000)</f>
        <v>5.4633453644994771E-2</v>
      </c>
      <c r="AW453" s="47">
        <f t="shared" ref="AW453:AW516" si="401">IF(ISBLANK($D453),"",$X453*0.000738514285714286/1000)</f>
        <v>1.6673184966533897E-3</v>
      </c>
      <c r="AX453" s="47">
        <f t="shared" ref="AX453:AX516" si="402">IF(ISBLANK($D453),"",$Z453*0.000738514285714286/1000)</f>
        <v>8.5111439477399894E-3</v>
      </c>
      <c r="AY453" s="47">
        <f t="shared" ref="AY453:AY516" si="403">IF(ISBLANK($D453),"",$AB453*0.000738514285714286/1000)</f>
        <v>0</v>
      </c>
      <c r="AZ453" s="47">
        <f t="shared" ref="AZ453:AZ516" si="404">IF(ISBLANK($D453),"",$AC453*0.000738514285714286/1000)</f>
        <v>6.4811916089388147E-2</v>
      </c>
      <c r="BA453" s="47">
        <f t="shared" si="371"/>
        <v>8.7583101087565771E-2</v>
      </c>
      <c r="BB453" s="23">
        <f>IF(V453&gt;0,J453*DATA!$C$4,0)</f>
        <v>125788</v>
      </c>
      <c r="BC453" s="23">
        <f>IF(X453&gt;0,N453*_xlfn.XLOOKUP(Burgas!O453,DATA!$B$5:$B$6,DATA!$C$5:$C$6,"error",0,1),0)</f>
        <v>62814.15</v>
      </c>
      <c r="BD453" s="23">
        <f>IF(Z453&gt;0,(L453-M453)*DATA!$C$7,"0,00 ")</f>
        <v>32655</v>
      </c>
      <c r="BE453" s="23">
        <f>IF(G453="basement",D453*DATA!$C$8,IF(G453="ground",0,"error"))</f>
        <v>0</v>
      </c>
      <c r="BF453" s="23">
        <f t="shared" si="372"/>
        <v>221257.15</v>
      </c>
      <c r="BG453" s="23">
        <v>1.48</v>
      </c>
      <c r="BH453" s="23">
        <v>1.8874638280281106</v>
      </c>
      <c r="BI453" s="23">
        <f t="shared" si="373"/>
        <v>0.56999999999999995</v>
      </c>
      <c r="BJ453" s="23">
        <v>0.21</v>
      </c>
      <c r="BK453" s="23">
        <f t="shared" si="374"/>
        <v>0.21630769230769231</v>
      </c>
      <c r="BL453" s="23">
        <f t="shared" si="375"/>
        <v>0.10900763358778627</v>
      </c>
      <c r="BM453" s="5">
        <v>1.1000000000000001</v>
      </c>
      <c r="BN453" s="5">
        <f t="shared" si="376"/>
        <v>0.56999999999999995</v>
      </c>
      <c r="BO453" s="50"/>
      <c r="BP453" s="48">
        <f t="shared" si="377"/>
        <v>14427.9</v>
      </c>
      <c r="BQ453" s="51">
        <f t="shared" si="378"/>
        <v>6</v>
      </c>
      <c r="BR453" s="47">
        <f t="shared" si="379"/>
        <v>4616.9279999999999</v>
      </c>
      <c r="BS453" s="46">
        <f t="shared" si="380"/>
        <v>20.5</v>
      </c>
      <c r="BT453" s="46">
        <f t="shared" si="381"/>
        <v>11542.32</v>
      </c>
      <c r="BU453" s="46">
        <f t="shared" si="388"/>
        <v>179.06413822499999</v>
      </c>
      <c r="BV453" s="46">
        <f t="shared" si="389"/>
        <v>114.86983268653846</v>
      </c>
      <c r="BW453" s="46">
        <f t="shared" si="390"/>
        <v>177.10503906755724</v>
      </c>
      <c r="BX453" s="46">
        <f t="shared" si="391"/>
        <v>169.06354447500001</v>
      </c>
      <c r="BY453" s="46">
        <f t="shared" si="392"/>
        <v>179.06413822499999</v>
      </c>
      <c r="BZ453" s="46">
        <f t="shared" si="382"/>
        <v>206353.51289049</v>
      </c>
      <c r="CA453" s="46">
        <f t="shared" si="383"/>
        <v>132375.99518796694</v>
      </c>
      <c r="CB453" s="46">
        <f t="shared" si="384"/>
        <v>204095.847021453</v>
      </c>
      <c r="CC453" s="46">
        <f t="shared" si="385"/>
        <v>194828.82865299002</v>
      </c>
      <c r="CD453" s="46">
        <f t="shared" si="386"/>
        <v>206353.51289049</v>
      </c>
    </row>
    <row r="454" spans="1:82" ht="15" hidden="1" customHeight="1" x14ac:dyDescent="0.35">
      <c r="A454" s="39">
        <v>451</v>
      </c>
      <c r="B454" s="40" t="s">
        <v>125</v>
      </c>
      <c r="C454" s="40" t="s">
        <v>576</v>
      </c>
      <c r="D454" s="41">
        <v>406.9</v>
      </c>
      <c r="E454" s="41">
        <f t="shared" si="353"/>
        <v>2278.64</v>
      </c>
      <c r="F454" s="41">
        <v>89.8</v>
      </c>
      <c r="G454" s="42" t="s">
        <v>119</v>
      </c>
      <c r="H454" s="43">
        <v>7</v>
      </c>
      <c r="I454" s="44">
        <v>22.25</v>
      </c>
      <c r="J454" s="41">
        <f t="shared" si="354"/>
        <v>1598.44</v>
      </c>
      <c r="K454" s="42" t="s">
        <v>120</v>
      </c>
      <c r="L454" s="44">
        <v>399.61</v>
      </c>
      <c r="M454" s="44">
        <v>299.7</v>
      </c>
      <c r="N454" s="41">
        <v>427.245</v>
      </c>
      <c r="O454" s="45" t="s">
        <v>70</v>
      </c>
      <c r="P454" s="45" t="s">
        <v>121</v>
      </c>
      <c r="Q454" s="45" t="s">
        <v>108</v>
      </c>
      <c r="R454" s="45" t="s">
        <v>112</v>
      </c>
      <c r="S454" s="46">
        <f t="shared" si="355"/>
        <v>149640.75991427506</v>
      </c>
      <c r="T454" s="46">
        <f t="shared" si="356"/>
        <v>65.671084468926665</v>
      </c>
      <c r="U454" s="47">
        <f t="shared" si="357"/>
        <v>88536.675893801177</v>
      </c>
      <c r="V454" s="47">
        <f t="shared" si="358"/>
        <v>61104.084020473878</v>
      </c>
      <c r="W454" s="47">
        <f t="shared" si="359"/>
        <v>148335.49671150272</v>
      </c>
      <c r="X454" s="47">
        <f t="shared" si="360"/>
        <v>1305.2632027723303</v>
      </c>
      <c r="Y454" s="48">
        <f t="shared" si="361"/>
        <v>144351.68686802502</v>
      </c>
      <c r="Z454" s="47">
        <f t="shared" si="362"/>
        <v>5289.073046250036</v>
      </c>
      <c r="AA454" s="48">
        <f t="shared" si="363"/>
        <v>145884.62541273158</v>
      </c>
      <c r="AB454" s="47">
        <f t="shared" si="364"/>
        <v>3756.1345015434781</v>
      </c>
      <c r="AC454" s="47">
        <f t="shared" si="365"/>
        <v>71454.554771039722</v>
      </c>
      <c r="AD454" s="47">
        <f t="shared" si="366"/>
        <v>78186.205143235333</v>
      </c>
      <c r="AE454" s="47">
        <f t="shared" si="387"/>
        <v>31.358422028508112</v>
      </c>
      <c r="AF454" s="49">
        <f t="shared" si="367"/>
        <v>0.47750729688872207</v>
      </c>
      <c r="AG454" s="47">
        <f>IF(ISBLANK($D454),"",S454*_xlfn.XLOOKUP(Q454,DATA!$B$24:$B$25,DATA!$C$24:$C$25,"error",0,1)/1000)</f>
        <v>59.598921858657469</v>
      </c>
      <c r="AH454" s="47">
        <f>IF(ISBLANK($D454),"",V454*_xlfn.XLOOKUP(Q454,DATA!$B$24:$B$25,DATA!$C$24:$C$25,"error",0,1)/1000)</f>
        <v>24.336534583674336</v>
      </c>
      <c r="AI454" s="47">
        <f>IF(ISBLANK($D454),"",X454*_xlfn.XLOOKUP(Q454,DATA!$B$24:$B$25,DATA!$C$24:$C$25,"error",0,1)/1000)</f>
        <v>0.51986022840016366</v>
      </c>
      <c r="AJ454" s="47">
        <f>IF(ISBLANK($D454),"",Z454*_xlfn.XLOOKUP(Q454,DATA!$B$24:$B$25,DATA!$C$24:$C$25,"error",0,1)/1000)</f>
        <v>2.1065320128604643</v>
      </c>
      <c r="AK454" s="47">
        <f>IF(ISBLANK($D454),"",AB454*_xlfn.XLOOKUP(Q454,DATA!$B$24:$B$25,DATA!$C$24:$C$25,"error",0,1)/1000)</f>
        <v>1.4959932492747365</v>
      </c>
      <c r="AL454" s="47">
        <f t="shared" si="368"/>
        <v>28.458920074209697</v>
      </c>
      <c r="AM454" s="47">
        <f t="shared" si="369"/>
        <v>31.140001784447772</v>
      </c>
      <c r="AN454" s="47">
        <f t="shared" si="393"/>
        <v>2.0319742469174429</v>
      </c>
      <c r="AO454" s="47">
        <f t="shared" si="394"/>
        <v>0.82973332387653886</v>
      </c>
      <c r="AP454" s="47">
        <f t="shared" si="395"/>
        <v>1.7724189686030466E-2</v>
      </c>
      <c r="AQ454" s="47">
        <f t="shared" si="396"/>
        <v>7.1820406593778752E-2</v>
      </c>
      <c r="AR454" s="47">
        <f t="shared" si="397"/>
        <v>5.1004609836696906E-2</v>
      </c>
      <c r="AS454" s="47">
        <f t="shared" si="398"/>
        <v>0.97028252999304498</v>
      </c>
      <c r="AT454" s="47">
        <f t="shared" si="370"/>
        <v>1.0616917169243978</v>
      </c>
      <c r="AU454" s="47">
        <f t="shared" si="399"/>
        <v>0.1105118389218338</v>
      </c>
      <c r="AV454" s="47">
        <f t="shared" si="400"/>
        <v>4.5126238964605984E-2</v>
      </c>
      <c r="AW454" s="47">
        <f t="shared" si="401"/>
        <v>9.6395552186454871E-4</v>
      </c>
      <c r="AX454" s="47">
        <f t="shared" si="402"/>
        <v>3.906056002842028E-3</v>
      </c>
      <c r="AY454" s="47">
        <f t="shared" si="403"/>
        <v>2.7739589884541675E-3</v>
      </c>
      <c r="AZ454" s="47">
        <f t="shared" si="404"/>
        <v>5.2770209477766727E-2</v>
      </c>
      <c r="BA454" s="47">
        <f t="shared" si="371"/>
        <v>5.7741629444067077E-2</v>
      </c>
      <c r="BB454" s="23">
        <f>IF(V454&gt;0,J454*DATA!$C$4,0)</f>
        <v>103898.6</v>
      </c>
      <c r="BC454" s="23">
        <f>IF(X454&gt;0,N454*_xlfn.XLOOKUP(Burgas!O454,DATA!$B$5:$B$6,DATA!$C$5:$C$6,"error",0,1),0)</f>
        <v>36315.824999999997</v>
      </c>
      <c r="BD454" s="23">
        <f>IF(Z454&gt;0,(L454-M454)*DATA!$C$7,"0,00 ")</f>
        <v>14986.500000000004</v>
      </c>
      <c r="BE454" s="23">
        <f>IF(G454="basement",D454*DATA!$C$8,IF(G454="ground",0,"error"))</f>
        <v>16276</v>
      </c>
      <c r="BF454" s="23">
        <f t="shared" si="372"/>
        <v>171476.92499999999</v>
      </c>
      <c r="BG454" s="23">
        <v>1.48</v>
      </c>
      <c r="BH454" s="23">
        <v>1.5375328445234107</v>
      </c>
      <c r="BI454" s="23">
        <f t="shared" si="373"/>
        <v>0.85</v>
      </c>
      <c r="BJ454" s="23">
        <v>0.21</v>
      </c>
      <c r="BK454" s="23">
        <f t="shared" si="374"/>
        <v>0.21630769230769231</v>
      </c>
      <c r="BL454" s="23">
        <f t="shared" si="375"/>
        <v>0.10900763358778627</v>
      </c>
      <c r="BM454" s="5">
        <v>1.1000000000000001</v>
      </c>
      <c r="BN454" s="5">
        <f t="shared" si="376"/>
        <v>0.40124223602484466</v>
      </c>
      <c r="BO454" s="50"/>
      <c r="BP454" s="48">
        <f t="shared" si="377"/>
        <v>9053.5249999999996</v>
      </c>
      <c r="BQ454" s="51">
        <f t="shared" si="378"/>
        <v>7</v>
      </c>
      <c r="BR454" s="47">
        <f t="shared" si="379"/>
        <v>2897.1280000000002</v>
      </c>
      <c r="BS454" s="46">
        <f t="shared" si="380"/>
        <v>22.25</v>
      </c>
      <c r="BT454" s="46">
        <f t="shared" si="381"/>
        <v>7242.82</v>
      </c>
      <c r="BU454" s="46">
        <f t="shared" si="388"/>
        <v>129.85140568750003</v>
      </c>
      <c r="BV454" s="46">
        <f t="shared" si="389"/>
        <v>76.82807696442309</v>
      </c>
      <c r="BW454" s="46">
        <f t="shared" si="390"/>
        <v>128.71875799332065</v>
      </c>
      <c r="BX454" s="46">
        <f t="shared" si="391"/>
        <v>125.26179006250001</v>
      </c>
      <c r="BY454" s="46">
        <f t="shared" si="392"/>
        <v>126.59200400271742</v>
      </c>
      <c r="BZ454" s="46">
        <f t="shared" si="382"/>
        <v>149640.75991427506</v>
      </c>
      <c r="CA454" s="46">
        <f t="shared" si="383"/>
        <v>88536.675893801177</v>
      </c>
      <c r="CB454" s="46">
        <f t="shared" si="384"/>
        <v>148335.49671150272</v>
      </c>
      <c r="CC454" s="46">
        <f t="shared" si="385"/>
        <v>144351.68686802502</v>
      </c>
      <c r="CD454" s="46">
        <f t="shared" si="386"/>
        <v>145884.62541273158</v>
      </c>
    </row>
    <row r="455" spans="1:82" ht="15" hidden="1" customHeight="1" x14ac:dyDescent="0.35">
      <c r="A455" s="39">
        <v>452</v>
      </c>
      <c r="B455" s="40" t="s">
        <v>125</v>
      </c>
      <c r="C455" s="40" t="s">
        <v>577</v>
      </c>
      <c r="D455" s="41">
        <v>587.9</v>
      </c>
      <c r="E455" s="41">
        <f t="shared" si="353"/>
        <v>3762.56</v>
      </c>
      <c r="F455" s="41">
        <v>120.2</v>
      </c>
      <c r="G455" s="42" t="s">
        <v>119</v>
      </c>
      <c r="H455" s="43">
        <v>8</v>
      </c>
      <c r="I455" s="44">
        <v>25.5</v>
      </c>
      <c r="J455" s="41">
        <f t="shared" si="354"/>
        <v>2452.08</v>
      </c>
      <c r="K455" s="42" t="s">
        <v>120</v>
      </c>
      <c r="L455" s="44">
        <v>613.02</v>
      </c>
      <c r="M455" s="44">
        <v>337.2</v>
      </c>
      <c r="N455" s="41">
        <v>617.29499999999996</v>
      </c>
      <c r="O455" s="45" t="s">
        <v>70</v>
      </c>
      <c r="P455" s="45" t="s">
        <v>121</v>
      </c>
      <c r="Q455" s="45" t="s">
        <v>108</v>
      </c>
      <c r="R455" s="45" t="s">
        <v>112</v>
      </c>
      <c r="S455" s="46">
        <f t="shared" si="355"/>
        <v>241216.67477407501</v>
      </c>
      <c r="T455" s="46">
        <f t="shared" si="356"/>
        <v>64.10972177827729</v>
      </c>
      <c r="U455" s="47">
        <f t="shared" si="357"/>
        <v>147480.21776291193</v>
      </c>
      <c r="V455" s="47">
        <f t="shared" si="358"/>
        <v>93736.457011163089</v>
      </c>
      <c r="W455" s="47">
        <f t="shared" si="359"/>
        <v>239330.79559759467</v>
      </c>
      <c r="X455" s="47">
        <f t="shared" si="360"/>
        <v>1885.8791764803464</v>
      </c>
      <c r="Y455" s="48">
        <f t="shared" si="361"/>
        <v>226615.21218157501</v>
      </c>
      <c r="Z455" s="47">
        <f t="shared" si="362"/>
        <v>14601.4625925</v>
      </c>
      <c r="AA455" s="48">
        <f t="shared" si="363"/>
        <v>235789.71121187939</v>
      </c>
      <c r="AB455" s="47">
        <f t="shared" si="364"/>
        <v>5426.9635621956259</v>
      </c>
      <c r="AC455" s="47">
        <f t="shared" si="365"/>
        <v>115650.76234233906</v>
      </c>
      <c r="AD455" s="47">
        <f t="shared" si="366"/>
        <v>125565.91243173595</v>
      </c>
      <c r="AE455" s="47">
        <f t="shared" si="387"/>
        <v>30.737253981953526</v>
      </c>
      <c r="AF455" s="49">
        <f t="shared" si="367"/>
        <v>0.47944762712054734</v>
      </c>
      <c r="AG455" s="47">
        <f>IF(ISBLANK($D455),"",S455*_xlfn.XLOOKUP(Q455,DATA!$B$24:$B$25,DATA!$C$24:$C$25,"error",0,1)/1000)</f>
        <v>96.071777229018593</v>
      </c>
      <c r="AH455" s="47">
        <f>IF(ISBLANK($D455),"",V455*_xlfn.XLOOKUP(Q455,DATA!$B$24:$B$25,DATA!$C$24:$C$25,"error",0,1)/1000)</f>
        <v>37.333356098406036</v>
      </c>
      <c r="AI455" s="47">
        <f>IF(ISBLANK($D455),"",X455*_xlfn.XLOOKUP(Q455,DATA!$B$24:$B$25,DATA!$C$24:$C$25,"error",0,1)/1000)</f>
        <v>0.75110795840859235</v>
      </c>
      <c r="AJ455" s="47">
        <f>IF(ISBLANK($D455),"",Z455*_xlfn.XLOOKUP(Q455,DATA!$B$24:$B$25,DATA!$C$24:$C$25,"error",0,1)/1000)</f>
        <v>5.8154705213409006</v>
      </c>
      <c r="AK455" s="47">
        <f>IF(ISBLANK($D455),"",AB455*_xlfn.XLOOKUP(Q455,DATA!$B$24:$B$25,DATA!$C$24:$C$25,"error",0,1)/1000)</f>
        <v>2.161451047551274</v>
      </c>
      <c r="AL455" s="47">
        <f t="shared" si="368"/>
        <v>46.061385625706798</v>
      </c>
      <c r="AM455" s="47">
        <f t="shared" si="369"/>
        <v>50.010391603311795</v>
      </c>
      <c r="AN455" s="47">
        <f t="shared" si="393"/>
        <v>3.2754850439731236</v>
      </c>
      <c r="AO455" s="47">
        <f t="shared" si="394"/>
        <v>1.2728488331192804</v>
      </c>
      <c r="AP455" s="47">
        <f t="shared" si="395"/>
        <v>2.5608383181168128E-2</v>
      </c>
      <c r="AQ455" s="47">
        <f t="shared" si="396"/>
        <v>0.19827349160940766</v>
      </c>
      <c r="AR455" s="47">
        <f t="shared" si="397"/>
        <v>7.3692824091899659E-2</v>
      </c>
      <c r="AS455" s="47">
        <f t="shared" si="398"/>
        <v>1.5704235320017559</v>
      </c>
      <c r="AT455" s="47">
        <f t="shared" si="370"/>
        <v>1.7050615119713677</v>
      </c>
      <c r="AU455" s="47">
        <f t="shared" si="399"/>
        <v>0.17814196027315127</v>
      </c>
      <c r="AV455" s="47">
        <f t="shared" si="400"/>
        <v>6.9225712594986985E-2</v>
      </c>
      <c r="AW455" s="47">
        <f t="shared" si="401"/>
        <v>1.392748712961829E-3</v>
      </c>
      <c r="AX455" s="47">
        <f t="shared" si="402"/>
        <v>1.0783388716884005E-2</v>
      </c>
      <c r="AY455" s="47">
        <f t="shared" si="403"/>
        <v>4.0078901187323599E-3</v>
      </c>
      <c r="AZ455" s="47">
        <f t="shared" si="404"/>
        <v>8.5409740143565172E-2</v>
      </c>
      <c r="BA455" s="47">
        <f t="shared" si="371"/>
        <v>9.2732220129586096E-2</v>
      </c>
      <c r="BB455" s="23">
        <f>IF(V455&gt;0,J455*DATA!$C$4,0)</f>
        <v>159385.19999999998</v>
      </c>
      <c r="BC455" s="23">
        <f>IF(X455&gt;0,N455*_xlfn.XLOOKUP(Burgas!O455,DATA!$B$5:$B$6,DATA!$C$5:$C$6,"error",0,1),0)</f>
        <v>52470.074999999997</v>
      </c>
      <c r="BD455" s="23">
        <f>IF(Z455&gt;0,(L455-M455)*DATA!$C$7,"0,00 ")</f>
        <v>41373</v>
      </c>
      <c r="BE455" s="23">
        <f>IF(G455="basement",D455*DATA!$C$8,IF(G455="ground",0,"error"))</f>
        <v>23516</v>
      </c>
      <c r="BF455" s="23">
        <f t="shared" si="372"/>
        <v>276744.27499999997</v>
      </c>
      <c r="BG455" s="23">
        <v>1.48</v>
      </c>
      <c r="BH455" s="23">
        <v>1.8873886659489088</v>
      </c>
      <c r="BI455" s="23">
        <f t="shared" si="373"/>
        <v>0.85</v>
      </c>
      <c r="BJ455" s="23">
        <v>0.21</v>
      </c>
      <c r="BK455" s="23">
        <f t="shared" si="374"/>
        <v>0.21630769230769231</v>
      </c>
      <c r="BL455" s="23">
        <f t="shared" si="375"/>
        <v>0.10900763358778627</v>
      </c>
      <c r="BM455" s="5">
        <v>1.1000000000000001</v>
      </c>
      <c r="BN455" s="5">
        <f t="shared" si="376"/>
        <v>0.40124223602484466</v>
      </c>
      <c r="BO455" s="50"/>
      <c r="BP455" s="48">
        <f t="shared" si="377"/>
        <v>14991.449999999999</v>
      </c>
      <c r="BQ455" s="51">
        <f t="shared" si="378"/>
        <v>8</v>
      </c>
      <c r="BR455" s="47">
        <f t="shared" si="379"/>
        <v>4797.2640000000001</v>
      </c>
      <c r="BS455" s="46">
        <f t="shared" si="380"/>
        <v>25.5</v>
      </c>
      <c r="BT455" s="46">
        <f t="shared" si="381"/>
        <v>11993.16</v>
      </c>
      <c r="BU455" s="46">
        <f t="shared" si="388"/>
        <v>209.31679518749999</v>
      </c>
      <c r="BV455" s="46">
        <f t="shared" si="389"/>
        <v>127.97658604903846</v>
      </c>
      <c r="BW455" s="46">
        <f t="shared" si="390"/>
        <v>207.68031551335878</v>
      </c>
      <c r="BX455" s="46">
        <f t="shared" si="391"/>
        <v>196.6463139375</v>
      </c>
      <c r="BY455" s="46">
        <f t="shared" si="392"/>
        <v>204.60752448097827</v>
      </c>
      <c r="BZ455" s="46">
        <f t="shared" si="382"/>
        <v>241216.67477407501</v>
      </c>
      <c r="CA455" s="46">
        <f t="shared" si="383"/>
        <v>147480.21776291193</v>
      </c>
      <c r="CB455" s="46">
        <f t="shared" si="384"/>
        <v>239330.79559759467</v>
      </c>
      <c r="CC455" s="46">
        <f t="shared" si="385"/>
        <v>226615.21218157501</v>
      </c>
      <c r="CD455" s="46">
        <f t="shared" si="386"/>
        <v>235789.71121187939</v>
      </c>
    </row>
    <row r="456" spans="1:82" ht="15" hidden="1" customHeight="1" x14ac:dyDescent="0.35">
      <c r="A456" s="39">
        <v>453</v>
      </c>
      <c r="B456" s="40" t="s">
        <v>125</v>
      </c>
      <c r="C456" s="40" t="s">
        <v>578</v>
      </c>
      <c r="D456" s="41">
        <v>618.9</v>
      </c>
      <c r="E456" s="41">
        <f t="shared" si="353"/>
        <v>3960.96</v>
      </c>
      <c r="F456" s="41">
        <v>129.19999999999999</v>
      </c>
      <c r="G456" s="42" t="s">
        <v>119</v>
      </c>
      <c r="H456" s="43">
        <v>8</v>
      </c>
      <c r="I456" s="44">
        <v>25.5</v>
      </c>
      <c r="J456" s="41">
        <f t="shared" si="354"/>
        <v>2635.68</v>
      </c>
      <c r="K456" s="42" t="s">
        <v>120</v>
      </c>
      <c r="L456" s="44">
        <v>658.92</v>
      </c>
      <c r="M456" s="44">
        <v>658.92</v>
      </c>
      <c r="N456" s="41">
        <v>649.84500000000003</v>
      </c>
      <c r="O456" s="45" t="s">
        <v>70</v>
      </c>
      <c r="P456" s="45" t="s">
        <v>121</v>
      </c>
      <c r="Q456" s="45" t="s">
        <v>108</v>
      </c>
      <c r="R456" s="45" t="s">
        <v>112</v>
      </c>
      <c r="S456" s="46">
        <f t="shared" si="355"/>
        <v>241447.50121432502</v>
      </c>
      <c r="T456" s="46">
        <f t="shared" si="356"/>
        <v>60.956813806331049</v>
      </c>
      <c r="U456" s="47">
        <f t="shared" si="357"/>
        <v>140692.50748851578</v>
      </c>
      <c r="V456" s="47">
        <f t="shared" si="358"/>
        <v>100754.99372580924</v>
      </c>
      <c r="W456" s="47">
        <f t="shared" si="359"/>
        <v>239462.17952301071</v>
      </c>
      <c r="X456" s="47">
        <f t="shared" si="360"/>
        <v>1985.3216913143115</v>
      </c>
      <c r="Y456" s="48">
        <f t="shared" si="361"/>
        <v>241447.50121432502</v>
      </c>
      <c r="Z456" s="47">
        <f t="shared" si="362"/>
        <v>0</v>
      </c>
      <c r="AA456" s="48">
        <f t="shared" si="363"/>
        <v>235734.37355886848</v>
      </c>
      <c r="AB456" s="47">
        <f t="shared" si="364"/>
        <v>5713.1276554565411</v>
      </c>
      <c r="AC456" s="47">
        <f t="shared" si="365"/>
        <v>108453.44307258009</v>
      </c>
      <c r="AD456" s="47">
        <f t="shared" si="366"/>
        <v>132994.05814174493</v>
      </c>
      <c r="AE456" s="47">
        <f t="shared" si="387"/>
        <v>27.380595379044497</v>
      </c>
      <c r="AF456" s="49">
        <f t="shared" si="367"/>
        <v>0.44918022562722459</v>
      </c>
      <c r="AG456" s="47">
        <f>IF(ISBLANK($D456),"",S456*_xlfn.XLOOKUP(Q456,DATA!$B$24:$B$25,DATA!$C$24:$C$25,"error",0,1)/1000)</f>
        <v>96.163710783641378</v>
      </c>
      <c r="AH456" s="47">
        <f>IF(ISBLANK($D456),"",V456*_xlfn.XLOOKUP(Q456,DATA!$B$24:$B$25,DATA!$C$24:$C$25,"error",0,1)/1000)</f>
        <v>40.128698901115307</v>
      </c>
      <c r="AI456" s="47">
        <f>IF(ISBLANK($D456),"",X456*_xlfn.XLOOKUP(Q456,DATA!$B$24:$B$25,DATA!$C$24:$C$25,"error",0,1)/1000)</f>
        <v>0.79071392321666401</v>
      </c>
      <c r="AJ456" s="47">
        <f>IF(ISBLANK($D456),"",Z456*_xlfn.XLOOKUP(Q456,DATA!$B$24:$B$25,DATA!$C$24:$C$25,"error",0,1)/1000)</f>
        <v>0</v>
      </c>
      <c r="AK456" s="47">
        <f>IF(ISBLANK($D456),"",AB456*_xlfn.XLOOKUP(Q456,DATA!$B$24:$B$25,DATA!$C$24:$C$25,"error",0,1)/1000)</f>
        <v>2.2754244826152314</v>
      </c>
      <c r="AL456" s="47">
        <f t="shared" si="368"/>
        <v>43.1948373069472</v>
      </c>
      <c r="AM456" s="47">
        <f t="shared" si="369"/>
        <v>52.968873476694178</v>
      </c>
      <c r="AN456" s="47">
        <f t="shared" si="393"/>
        <v>3.2786194398580704</v>
      </c>
      <c r="AO456" s="47">
        <f t="shared" si="394"/>
        <v>1.3681536542347008</v>
      </c>
      <c r="AP456" s="47">
        <f t="shared" si="395"/>
        <v>2.6958714663760708E-2</v>
      </c>
      <c r="AQ456" s="47">
        <f t="shared" si="396"/>
        <v>0</v>
      </c>
      <c r="AR456" s="47">
        <f t="shared" si="397"/>
        <v>7.7578650842791419E-2</v>
      </c>
      <c r="AS456" s="47">
        <f t="shared" si="398"/>
        <v>1.4726910197412528</v>
      </c>
      <c r="AT456" s="47">
        <f t="shared" si="370"/>
        <v>1.8059284201168175</v>
      </c>
      <c r="AU456" s="47">
        <f t="shared" si="399"/>
        <v>0.17831242889679644</v>
      </c>
      <c r="AV456" s="47">
        <f t="shared" si="400"/>
        <v>7.4409002223563378E-2</v>
      </c>
      <c r="AW456" s="47">
        <f t="shared" si="401"/>
        <v>1.4661884307740668E-3</v>
      </c>
      <c r="AX456" s="47">
        <f t="shared" si="402"/>
        <v>0</v>
      </c>
      <c r="AY456" s="47">
        <f t="shared" si="403"/>
        <v>4.2192263896640211E-3</v>
      </c>
      <c r="AZ456" s="47">
        <f t="shared" si="404"/>
        <v>8.0094417044001456E-2</v>
      </c>
      <c r="BA456" s="47">
        <f t="shared" si="371"/>
        <v>9.8218011852794981E-2</v>
      </c>
      <c r="BB456" s="23">
        <f>IF(V456&gt;0,J456*DATA!$C$4,0)</f>
        <v>171319.19999999998</v>
      </c>
      <c r="BC456" s="23">
        <f>IF(X456&gt;0,N456*_xlfn.XLOOKUP(Burgas!O456,DATA!$B$5:$B$6,DATA!$C$5:$C$6,"error",0,1),0)</f>
        <v>55236.825000000004</v>
      </c>
      <c r="BD456" s="23" t="str">
        <f>IF(Z456&gt;0,(L456-M456)*DATA!$C$7,"0,00 ")</f>
        <v xml:space="preserve">0,00 </v>
      </c>
      <c r="BE456" s="23">
        <f>IF(G456="basement",D456*DATA!$C$8,IF(G456="ground",0,"error"))</f>
        <v>24756</v>
      </c>
      <c r="BF456" s="23">
        <f t="shared" si="372"/>
        <v>251312.02499999999</v>
      </c>
      <c r="BG456" s="23">
        <v>1.48</v>
      </c>
      <c r="BH456" s="23">
        <v>1.1000000000000001</v>
      </c>
      <c r="BI456" s="23">
        <f t="shared" si="373"/>
        <v>0.85</v>
      </c>
      <c r="BJ456" s="23">
        <v>0.21</v>
      </c>
      <c r="BK456" s="23">
        <f t="shared" si="374"/>
        <v>0.21630769230769231</v>
      </c>
      <c r="BL456" s="23">
        <f t="shared" si="375"/>
        <v>0.10900763358778627</v>
      </c>
      <c r="BM456" s="5">
        <v>1.1000000000000001</v>
      </c>
      <c r="BN456" s="5">
        <f t="shared" si="376"/>
        <v>0.40124223602484466</v>
      </c>
      <c r="BO456" s="50"/>
      <c r="BP456" s="48">
        <f t="shared" si="377"/>
        <v>15781.949999999999</v>
      </c>
      <c r="BQ456" s="51">
        <f t="shared" si="378"/>
        <v>8</v>
      </c>
      <c r="BR456" s="47">
        <f t="shared" si="379"/>
        <v>5050.2240000000002</v>
      </c>
      <c r="BS456" s="46">
        <f t="shared" si="380"/>
        <v>25.5</v>
      </c>
      <c r="BT456" s="46">
        <f t="shared" si="381"/>
        <v>12625.56</v>
      </c>
      <c r="BU456" s="46">
        <f t="shared" si="388"/>
        <v>209.5170958125</v>
      </c>
      <c r="BV456" s="46">
        <f t="shared" si="389"/>
        <v>122.08652159711538</v>
      </c>
      <c r="BW456" s="46">
        <f t="shared" si="390"/>
        <v>207.79432447328244</v>
      </c>
      <c r="BX456" s="46">
        <f t="shared" si="391"/>
        <v>209.5170958125</v>
      </c>
      <c r="BY456" s="46">
        <f t="shared" si="392"/>
        <v>204.5595049972826</v>
      </c>
      <c r="BZ456" s="46">
        <f t="shared" si="382"/>
        <v>241447.50121432502</v>
      </c>
      <c r="CA456" s="46">
        <f t="shared" si="383"/>
        <v>140692.50748851578</v>
      </c>
      <c r="CB456" s="46">
        <f t="shared" si="384"/>
        <v>239462.17952301071</v>
      </c>
      <c r="CC456" s="46">
        <f t="shared" si="385"/>
        <v>241447.50121432502</v>
      </c>
      <c r="CD456" s="46">
        <f t="shared" si="386"/>
        <v>235734.37355886848</v>
      </c>
    </row>
    <row r="457" spans="1:82" ht="15" hidden="1" customHeight="1" x14ac:dyDescent="0.35">
      <c r="A457" s="39">
        <v>454</v>
      </c>
      <c r="B457" s="40" t="s">
        <v>125</v>
      </c>
      <c r="C457" s="40" t="s">
        <v>579</v>
      </c>
      <c r="D457" s="41">
        <v>485.2</v>
      </c>
      <c r="E457" s="41">
        <f t="shared" si="353"/>
        <v>3105.28</v>
      </c>
      <c r="F457" s="41">
        <v>101.4</v>
      </c>
      <c r="G457" s="42" t="s">
        <v>119</v>
      </c>
      <c r="H457" s="43">
        <v>8</v>
      </c>
      <c r="I457" s="44">
        <v>25.5</v>
      </c>
      <c r="J457" s="41">
        <f t="shared" si="354"/>
        <v>2068.5600000000004</v>
      </c>
      <c r="K457" s="42" t="s">
        <v>121</v>
      </c>
      <c r="L457" s="44">
        <v>517.14</v>
      </c>
      <c r="M457" s="44">
        <v>180.9</v>
      </c>
      <c r="N457" s="41">
        <v>509.46000000000004</v>
      </c>
      <c r="O457" s="45" t="s">
        <v>70</v>
      </c>
      <c r="P457" s="45" t="s">
        <v>121</v>
      </c>
      <c r="Q457" s="45" t="s">
        <v>108</v>
      </c>
      <c r="R457" s="45" t="s">
        <v>112</v>
      </c>
      <c r="S457" s="46">
        <f t="shared" si="355"/>
        <v>130240.83545550004</v>
      </c>
      <c r="T457" s="46">
        <f t="shared" si="356"/>
        <v>41.941736479641136</v>
      </c>
      <c r="U457" s="47">
        <f t="shared" si="357"/>
        <v>130240.83545550004</v>
      </c>
      <c r="V457" s="47">
        <f t="shared" si="358"/>
        <v>0</v>
      </c>
      <c r="W457" s="47">
        <f t="shared" si="359"/>
        <v>128684.39970719545</v>
      </c>
      <c r="X457" s="47">
        <f t="shared" si="360"/>
        <v>1556.4357483045897</v>
      </c>
      <c r="Y457" s="48">
        <f t="shared" si="361"/>
        <v>112440.83624550002</v>
      </c>
      <c r="Z457" s="47">
        <f t="shared" si="362"/>
        <v>17799.999210000024</v>
      </c>
      <c r="AA457" s="48">
        <f t="shared" si="363"/>
        <v>125761.90584097832</v>
      </c>
      <c r="AB457" s="47">
        <f t="shared" si="364"/>
        <v>4478.9296145217231</v>
      </c>
      <c r="AC457" s="47">
        <f t="shared" si="365"/>
        <v>23835.364572826336</v>
      </c>
      <c r="AD457" s="47">
        <f t="shared" si="366"/>
        <v>106405.4708826737</v>
      </c>
      <c r="AE457" s="47">
        <f t="shared" si="387"/>
        <v>7.6757537397034517</v>
      </c>
      <c r="AF457" s="49">
        <f t="shared" si="367"/>
        <v>0.1830099176611184</v>
      </c>
      <c r="AG457" s="47">
        <f>IF(ISBLANK($D457),"",S457*_xlfn.XLOOKUP(Q457,DATA!$B$24:$B$25,DATA!$C$24:$C$25,"error",0,1)/1000)</f>
        <v>51.87231994521656</v>
      </c>
      <c r="AH457" s="47">
        <f>IF(ISBLANK($D457),"",V457*_xlfn.XLOOKUP(Q457,DATA!$B$24:$B$25,DATA!$C$24:$C$25,"error",0,1)/1000)</f>
        <v>0</v>
      </c>
      <c r="AI457" s="47">
        <f>IF(ISBLANK($D457),"",X457*_xlfn.XLOOKUP(Q457,DATA!$B$24:$B$25,DATA!$C$24:$C$25,"error",0,1)/1000)</f>
        <v>0.61989722983475204</v>
      </c>
      <c r="AJ457" s="47">
        <f>IF(ISBLANK($D457),"",Z457*_xlfn.XLOOKUP(Q457,DATA!$B$24:$B$25,DATA!$C$24:$C$25,"error",0,1)/1000)</f>
        <v>7.0893836853588104</v>
      </c>
      <c r="AK457" s="47">
        <f>IF(ISBLANK($D457),"",AB457*_xlfn.XLOOKUP(Q457,DATA!$B$24:$B$25,DATA!$C$24:$C$25,"error",0,1)/1000)</f>
        <v>1.7838680868717121</v>
      </c>
      <c r="AL457" s="47">
        <f t="shared" si="368"/>
        <v>9.4931490020652749</v>
      </c>
      <c r="AM457" s="47">
        <f t="shared" si="369"/>
        <v>42.379170943151287</v>
      </c>
      <c r="AN457" s="47">
        <f t="shared" si="393"/>
        <v>1.7685423656909822</v>
      </c>
      <c r="AO457" s="47">
        <f t="shared" si="394"/>
        <v>0</v>
      </c>
      <c r="AP457" s="47">
        <f t="shared" si="395"/>
        <v>2.1134865656579065E-2</v>
      </c>
      <c r="AQ457" s="47">
        <f t="shared" si="396"/>
        <v>0.24170647095477965</v>
      </c>
      <c r="AR457" s="47">
        <f t="shared" si="397"/>
        <v>6.081945611394754E-2</v>
      </c>
      <c r="AS457" s="47">
        <f t="shared" si="398"/>
        <v>0.32366079272530623</v>
      </c>
      <c r="AT457" s="47">
        <f t="shared" si="370"/>
        <v>1.4448815729656759</v>
      </c>
      <c r="AU457" s="47">
        <f t="shared" si="399"/>
        <v>9.6184717567250472E-2</v>
      </c>
      <c r="AV457" s="47">
        <f t="shared" si="400"/>
        <v>0</v>
      </c>
      <c r="AW457" s="47">
        <f t="shared" si="401"/>
        <v>1.1494500349193441E-3</v>
      </c>
      <c r="AX457" s="47">
        <f t="shared" si="402"/>
        <v>1.3145553702288024E-2</v>
      </c>
      <c r="AY457" s="47">
        <f t="shared" si="403"/>
        <v>3.3077535050330727E-3</v>
      </c>
      <c r="AZ457" s="47">
        <f t="shared" si="404"/>
        <v>1.760275724224044E-2</v>
      </c>
      <c r="BA457" s="47">
        <f t="shared" si="371"/>
        <v>7.8581960325010025E-2</v>
      </c>
      <c r="BB457" s="23">
        <f>IF(V457&gt;0,J457*DATA!$C$4,0)</f>
        <v>0</v>
      </c>
      <c r="BC457" s="23">
        <f>IF(X457&gt;0,N457*_xlfn.XLOOKUP(Burgas!O457,DATA!$B$5:$B$6,DATA!$C$5:$C$6,"error",0,1),0)</f>
        <v>43304.100000000006</v>
      </c>
      <c r="BD457" s="23">
        <f>IF(Z457&gt;0,(L457-M457)*DATA!$C$7,"0,00 ")</f>
        <v>50436</v>
      </c>
      <c r="BE457" s="23">
        <f>IF(G457="basement",D457*DATA!$C$8,IF(G457="ground",0,"error"))</f>
        <v>19408</v>
      </c>
      <c r="BF457" s="23">
        <f t="shared" si="372"/>
        <v>113148.1</v>
      </c>
      <c r="BG457" s="23">
        <v>0.25</v>
      </c>
      <c r="BH457" s="23">
        <v>2.2378350156630704</v>
      </c>
      <c r="BI457" s="23">
        <f t="shared" si="373"/>
        <v>0.85</v>
      </c>
      <c r="BJ457" s="23">
        <v>0.21</v>
      </c>
      <c r="BK457" s="23">
        <f t="shared" si="374"/>
        <v>0.25</v>
      </c>
      <c r="BL457" s="23">
        <f t="shared" si="375"/>
        <v>0.10900763358778627</v>
      </c>
      <c r="BM457" s="5">
        <v>1.1000000000000001</v>
      </c>
      <c r="BN457" s="5">
        <f t="shared" si="376"/>
        <v>0.40124223602484466</v>
      </c>
      <c r="BO457" s="50"/>
      <c r="BP457" s="48">
        <f t="shared" si="377"/>
        <v>12372.6</v>
      </c>
      <c r="BQ457" s="51">
        <f t="shared" si="378"/>
        <v>8</v>
      </c>
      <c r="BR457" s="47">
        <f t="shared" si="379"/>
        <v>3959.2320000000004</v>
      </c>
      <c r="BS457" s="46">
        <f t="shared" si="380"/>
        <v>25.5</v>
      </c>
      <c r="BT457" s="46">
        <f t="shared" si="381"/>
        <v>9898.0800000000017</v>
      </c>
      <c r="BU457" s="46">
        <f t="shared" si="388"/>
        <v>113.01703875000003</v>
      </c>
      <c r="BV457" s="46">
        <f t="shared" si="389"/>
        <v>113.01703875000003</v>
      </c>
      <c r="BW457" s="46">
        <f t="shared" si="390"/>
        <v>111.6664350114504</v>
      </c>
      <c r="BX457" s="46">
        <f t="shared" si="391"/>
        <v>97.571013750000006</v>
      </c>
      <c r="BY457" s="46">
        <f t="shared" si="392"/>
        <v>109.13042853260873</v>
      </c>
      <c r="BZ457" s="46">
        <f t="shared" si="382"/>
        <v>130240.83545550004</v>
      </c>
      <c r="CA457" s="46">
        <f t="shared" si="383"/>
        <v>130240.83545550004</v>
      </c>
      <c r="CB457" s="46">
        <f t="shared" si="384"/>
        <v>128684.39970719545</v>
      </c>
      <c r="CC457" s="46">
        <f t="shared" si="385"/>
        <v>112440.83624550002</v>
      </c>
      <c r="CD457" s="46">
        <f t="shared" si="386"/>
        <v>125761.90584097832</v>
      </c>
    </row>
    <row r="458" spans="1:82" ht="15" hidden="1" customHeight="1" x14ac:dyDescent="0.35">
      <c r="A458" s="39">
        <v>455</v>
      </c>
      <c r="B458" s="40" t="s">
        <v>125</v>
      </c>
      <c r="C458" s="40" t="s">
        <v>580</v>
      </c>
      <c r="D458" s="41">
        <v>257.10000000000002</v>
      </c>
      <c r="E458" s="41">
        <f t="shared" si="353"/>
        <v>1851.1200000000003</v>
      </c>
      <c r="F458" s="41">
        <v>66.400000000000006</v>
      </c>
      <c r="G458" s="42" t="s">
        <v>119</v>
      </c>
      <c r="H458" s="43">
        <v>9</v>
      </c>
      <c r="I458" s="44">
        <v>29.5</v>
      </c>
      <c r="J458" s="41">
        <f t="shared" si="354"/>
        <v>1567.0400000000002</v>
      </c>
      <c r="K458" s="42" t="s">
        <v>120</v>
      </c>
      <c r="L458" s="44">
        <v>391.76</v>
      </c>
      <c r="M458" s="44">
        <v>176.9</v>
      </c>
      <c r="N458" s="41">
        <v>269.95500000000004</v>
      </c>
      <c r="O458" s="45" t="s">
        <v>70</v>
      </c>
      <c r="P458" s="45" t="s">
        <v>121</v>
      </c>
      <c r="Q458" s="45" t="s">
        <v>108</v>
      </c>
      <c r="R458" s="45" t="s">
        <v>112</v>
      </c>
      <c r="S458" s="46">
        <f t="shared" si="355"/>
        <v>142382.08992157504</v>
      </c>
      <c r="T458" s="46">
        <f t="shared" si="356"/>
        <v>76.916726047784593</v>
      </c>
      <c r="U458" s="47">
        <f t="shared" si="357"/>
        <v>82478.343879531953</v>
      </c>
      <c r="V458" s="47">
        <f t="shared" si="358"/>
        <v>59903.746042043087</v>
      </c>
      <c r="W458" s="47">
        <f t="shared" si="359"/>
        <v>141557.35861306492</v>
      </c>
      <c r="X458" s="47">
        <f t="shared" si="360"/>
        <v>824.73130851011956</v>
      </c>
      <c r="Y458" s="48">
        <f t="shared" si="361"/>
        <v>131007.75066907505</v>
      </c>
      <c r="Z458" s="47">
        <f t="shared" si="362"/>
        <v>11374.339252499994</v>
      </c>
      <c r="AA458" s="48">
        <f t="shared" si="363"/>
        <v>140008.77416746633</v>
      </c>
      <c r="AB458" s="47">
        <f t="shared" si="364"/>
        <v>2373.315754108713</v>
      </c>
      <c r="AC458" s="47">
        <f t="shared" si="365"/>
        <v>74476.132357161914</v>
      </c>
      <c r="AD458" s="47">
        <f t="shared" si="366"/>
        <v>67905.957564413126</v>
      </c>
      <c r="AE458" s="47">
        <f t="shared" si="387"/>
        <v>40.23301155903556</v>
      </c>
      <c r="AF458" s="49">
        <f t="shared" si="367"/>
        <v>0.52307233584072155</v>
      </c>
      <c r="AG458" s="47">
        <f>IF(ISBLANK($D458),"",S458*_xlfn.XLOOKUP(Q458,DATA!$B$24:$B$25,DATA!$C$24:$C$25,"error",0,1)/1000)</f>
        <v>56.707938773964912</v>
      </c>
      <c r="AH458" s="47">
        <f>IF(ISBLANK($D458),"",V458*_xlfn.XLOOKUP(Q458,DATA!$B$24:$B$25,DATA!$C$24:$C$25,"error",0,1)/1000)</f>
        <v>23.858463973624922</v>
      </c>
      <c r="AI458" s="47">
        <f>IF(ISBLANK($D458),"",X458*_xlfn.XLOOKUP(Q458,DATA!$B$24:$B$25,DATA!$C$24:$C$25,"error",0,1)/1000)</f>
        <v>0.32847398555341045</v>
      </c>
      <c r="AJ458" s="47">
        <f>IF(ISBLANK($D458),"",Z458*_xlfn.XLOOKUP(Q458,DATA!$B$24:$B$25,DATA!$C$24:$C$25,"error",0,1)/1000)</f>
        <v>4.5301718374856978</v>
      </c>
      <c r="AK458" s="47">
        <f>IF(ISBLANK($D458),"",AB458*_xlfn.XLOOKUP(Q458,DATA!$B$24:$B$25,DATA!$C$24:$C$25,"error",0,1)/1000)</f>
        <v>0.94524419854641828</v>
      </c>
      <c r="AL458" s="47">
        <f t="shared" si="368"/>
        <v>29.662353995210452</v>
      </c>
      <c r="AM458" s="47">
        <f t="shared" si="369"/>
        <v>27.04558477875446</v>
      </c>
      <c r="AN458" s="47">
        <f t="shared" si="393"/>
        <v>1.933408652219258</v>
      </c>
      <c r="AO458" s="47">
        <f t="shared" si="394"/>
        <v>0.8134339154722674</v>
      </c>
      <c r="AP458" s="47">
        <f t="shared" si="395"/>
        <v>1.1199039489502223E-2</v>
      </c>
      <c r="AQ458" s="47">
        <f t="shared" si="396"/>
        <v>0.15445233270682807</v>
      </c>
      <c r="AR458" s="47">
        <f t="shared" si="397"/>
        <v>3.222729218239094E-2</v>
      </c>
      <c r="AS458" s="47">
        <f t="shared" si="398"/>
        <v>1.0113125798509885</v>
      </c>
      <c r="AT458" s="47">
        <f t="shared" si="370"/>
        <v>0.9220960723682694</v>
      </c>
      <c r="AU458" s="47">
        <f t="shared" si="399"/>
        <v>0.10515120743693923</v>
      </c>
      <c r="AV458" s="47">
        <f t="shared" si="400"/>
        <v>4.4239772219849434E-2</v>
      </c>
      <c r="AW458" s="47">
        <f t="shared" si="401"/>
        <v>6.0907585321055932E-4</v>
      </c>
      <c r="AX458" s="47">
        <f t="shared" si="402"/>
        <v>8.4001120285319992E-3</v>
      </c>
      <c r="AY458" s="47">
        <f t="shared" si="403"/>
        <v>1.7527275889200583E-3</v>
      </c>
      <c r="AZ458" s="47">
        <f t="shared" si="404"/>
        <v>5.5001687690512058E-2</v>
      </c>
      <c r="BA458" s="47">
        <f t="shared" si="371"/>
        <v>5.0149519746427174E-2</v>
      </c>
      <c r="BB458" s="23">
        <f>IF(V458&gt;0,J458*DATA!$C$4,0)</f>
        <v>101857.60000000001</v>
      </c>
      <c r="BC458" s="23">
        <f>IF(X458&gt;0,N458*_xlfn.XLOOKUP(Burgas!O458,DATA!$B$5:$B$6,DATA!$C$5:$C$6,"error",0,1),0)</f>
        <v>22946.175000000003</v>
      </c>
      <c r="BD458" s="23">
        <f>IF(Z458&gt;0,(L458-M458)*DATA!$C$7,"0,00 ")</f>
        <v>32228.999999999996</v>
      </c>
      <c r="BE458" s="23">
        <f>IF(G458="basement",D458*DATA!$C$8,IF(G458="ground",0,"error"))</f>
        <v>10284</v>
      </c>
      <c r="BF458" s="23">
        <f t="shared" si="372"/>
        <v>167316.77499999999</v>
      </c>
      <c r="BG458" s="23">
        <v>1.48</v>
      </c>
      <c r="BH458" s="23">
        <v>2.0597840514600776</v>
      </c>
      <c r="BI458" s="23">
        <f t="shared" si="373"/>
        <v>0.85</v>
      </c>
      <c r="BJ458" s="23">
        <v>0.21</v>
      </c>
      <c r="BK458" s="23">
        <f t="shared" si="374"/>
        <v>0.21630769230769231</v>
      </c>
      <c r="BL458" s="23">
        <f t="shared" si="375"/>
        <v>0.10900763358778627</v>
      </c>
      <c r="BM458" s="5">
        <v>1.1000000000000001</v>
      </c>
      <c r="BN458" s="5">
        <f t="shared" si="376"/>
        <v>0.40124223602484466</v>
      </c>
      <c r="BO458" s="50"/>
      <c r="BP458" s="48">
        <f t="shared" si="377"/>
        <v>7584.4500000000007</v>
      </c>
      <c r="BQ458" s="51">
        <f t="shared" si="378"/>
        <v>9</v>
      </c>
      <c r="BR458" s="47">
        <f t="shared" si="379"/>
        <v>2427.0240000000003</v>
      </c>
      <c r="BS458" s="46">
        <f t="shared" si="380"/>
        <v>29.5</v>
      </c>
      <c r="BT458" s="46">
        <f t="shared" si="381"/>
        <v>6067.5600000000013</v>
      </c>
      <c r="BU458" s="46">
        <f t="shared" si="388"/>
        <v>123.55266393750001</v>
      </c>
      <c r="BV458" s="46">
        <f t="shared" si="389"/>
        <v>71.570933599038483</v>
      </c>
      <c r="BW458" s="46">
        <f t="shared" si="390"/>
        <v>122.83699983778628</v>
      </c>
      <c r="BX458" s="46">
        <f t="shared" si="391"/>
        <v>113.68253268750003</v>
      </c>
      <c r="BY458" s="46">
        <f t="shared" si="392"/>
        <v>121.4932091005435</v>
      </c>
      <c r="BZ458" s="46">
        <f t="shared" si="382"/>
        <v>142382.08992157504</v>
      </c>
      <c r="CA458" s="46">
        <f t="shared" si="383"/>
        <v>82478.343879531953</v>
      </c>
      <c r="CB458" s="46">
        <f t="shared" si="384"/>
        <v>141557.35861306492</v>
      </c>
      <c r="CC458" s="46">
        <f t="shared" si="385"/>
        <v>131007.75066907505</v>
      </c>
      <c r="CD458" s="46">
        <f t="shared" si="386"/>
        <v>140008.77416746633</v>
      </c>
    </row>
    <row r="459" spans="1:82" ht="15" hidden="1" customHeight="1" x14ac:dyDescent="0.35">
      <c r="A459" s="39">
        <v>456</v>
      </c>
      <c r="B459" s="40" t="s">
        <v>125</v>
      </c>
      <c r="C459" s="40" t="s">
        <v>581</v>
      </c>
      <c r="D459" s="41">
        <v>344.7</v>
      </c>
      <c r="E459" s="41">
        <f t="shared" si="353"/>
        <v>1930.32</v>
      </c>
      <c r="F459" s="41">
        <v>80.400000000000006</v>
      </c>
      <c r="G459" s="42" t="s">
        <v>119</v>
      </c>
      <c r="H459" s="43">
        <v>7</v>
      </c>
      <c r="I459" s="44">
        <v>22.25</v>
      </c>
      <c r="J459" s="41">
        <f t="shared" si="354"/>
        <v>1431.1200000000001</v>
      </c>
      <c r="K459" s="42" t="s">
        <v>120</v>
      </c>
      <c r="L459" s="44">
        <v>357.78</v>
      </c>
      <c r="M459" s="44">
        <v>89.7</v>
      </c>
      <c r="N459" s="41">
        <v>361.935</v>
      </c>
      <c r="O459" s="45" t="s">
        <v>70</v>
      </c>
      <c r="P459" s="45" t="s">
        <v>121</v>
      </c>
      <c r="Q459" s="45" t="s">
        <v>108</v>
      </c>
      <c r="R459" s="45" t="s">
        <v>112</v>
      </c>
      <c r="S459" s="46">
        <f t="shared" si="355"/>
        <v>140566.45491157504</v>
      </c>
      <c r="T459" s="46">
        <f t="shared" si="356"/>
        <v>72.820286227970001</v>
      </c>
      <c r="U459" s="47">
        <f t="shared" si="357"/>
        <v>85858.566768522709</v>
      </c>
      <c r="V459" s="47">
        <f t="shared" si="358"/>
        <v>54707.888143052332</v>
      </c>
      <c r="W459" s="47">
        <f t="shared" si="359"/>
        <v>139460.71830308248</v>
      </c>
      <c r="X459" s="47">
        <f t="shared" si="360"/>
        <v>1105.7366084925598</v>
      </c>
      <c r="Y459" s="48">
        <f t="shared" si="361"/>
        <v>126374.73534157504</v>
      </c>
      <c r="Z459" s="47">
        <f t="shared" si="362"/>
        <v>14191.719570000001</v>
      </c>
      <c r="AA459" s="48">
        <f t="shared" si="363"/>
        <v>137384.4948165098</v>
      </c>
      <c r="AB459" s="47">
        <f t="shared" si="364"/>
        <v>3181.9600950652384</v>
      </c>
      <c r="AC459" s="47">
        <f t="shared" si="365"/>
        <v>73187.304416610132</v>
      </c>
      <c r="AD459" s="47">
        <f t="shared" si="366"/>
        <v>67379.15049496491</v>
      </c>
      <c r="AE459" s="47">
        <f t="shared" si="387"/>
        <v>37.914596759402656</v>
      </c>
      <c r="AF459" s="49">
        <f t="shared" si="367"/>
        <v>0.52065981505082037</v>
      </c>
      <c r="AG459" s="47">
        <f>IF(ISBLANK($D459),"",S459*_xlfn.XLOOKUP(Q459,DATA!$B$24:$B$25,DATA!$C$24:$C$25,"error",0,1)/1000)</f>
        <v>55.984807662182106</v>
      </c>
      <c r="AH459" s="47">
        <f>IF(ISBLANK($D459),"",V459*_xlfn.XLOOKUP(Q459,DATA!$B$24:$B$25,DATA!$C$24:$C$25,"error",0,1)/1000)</f>
        <v>21.789057689614886</v>
      </c>
      <c r="AI459" s="47">
        <f>IF(ISBLANK($D459),"",X459*_xlfn.XLOOKUP(Q459,DATA!$B$24:$B$25,DATA!$C$24:$C$25,"error",0,1)/1000)</f>
        <v>0.44039277643041674</v>
      </c>
      <c r="AJ459" s="47">
        <f>IF(ISBLANK($D459),"",Z459*_xlfn.XLOOKUP(Q459,DATA!$B$24:$B$25,DATA!$C$24:$C$25,"error",0,1)/1000)</f>
        <v>5.6522780703396007</v>
      </c>
      <c r="AK459" s="47">
        <f>IF(ISBLANK($D459),"",AB459*_xlfn.XLOOKUP(Q459,DATA!$B$24:$B$25,DATA!$C$24:$C$25,"error",0,1)/1000)</f>
        <v>1.2673110666625833</v>
      </c>
      <c r="AL459" s="47">
        <f t="shared" si="368"/>
        <v>29.149039603047488</v>
      </c>
      <c r="AM459" s="47">
        <f t="shared" si="369"/>
        <v>26.835768059134619</v>
      </c>
      <c r="AN459" s="47">
        <f t="shared" si="393"/>
        <v>1.9087541156863295</v>
      </c>
      <c r="AO459" s="47">
        <f t="shared" si="394"/>
        <v>0.74287927883823734</v>
      </c>
      <c r="AP459" s="47">
        <f t="shared" si="395"/>
        <v>1.5014814904828476E-2</v>
      </c>
      <c r="AQ459" s="47">
        <f t="shared" si="396"/>
        <v>0.19270958462276128</v>
      </c>
      <c r="AR459" s="47">
        <f t="shared" si="397"/>
        <v>4.3207886484909176E-2</v>
      </c>
      <c r="AS459" s="47">
        <f t="shared" si="398"/>
        <v>0.9938115648507363</v>
      </c>
      <c r="AT459" s="47">
        <f t="shared" si="370"/>
        <v>0.91494255083559317</v>
      </c>
      <c r="AU459" s="47">
        <f t="shared" si="399"/>
        <v>0.10381033504441123</v>
      </c>
      <c r="AV459" s="47">
        <f t="shared" si="400"/>
        <v>4.0402556934903348E-2</v>
      </c>
      <c r="AW459" s="47">
        <f t="shared" si="401"/>
        <v>8.1660228160901989E-4</v>
      </c>
      <c r="AX459" s="47">
        <f t="shared" si="402"/>
        <v>1.0480787641296004E-2</v>
      </c>
      <c r="AY459" s="47">
        <f t="shared" si="403"/>
        <v>2.3499229867784662E-3</v>
      </c>
      <c r="AZ459" s="47">
        <f t="shared" si="404"/>
        <v>5.4049869844586845E-2</v>
      </c>
      <c r="BA459" s="47">
        <f t="shared" si="371"/>
        <v>4.9760465199824383E-2</v>
      </c>
      <c r="BB459" s="23">
        <f>IF(V459&gt;0,J459*DATA!$C$4,0)</f>
        <v>93022.8</v>
      </c>
      <c r="BC459" s="23">
        <f>IF(X459&gt;0,N459*_xlfn.XLOOKUP(Burgas!O459,DATA!$B$5:$B$6,DATA!$C$5:$C$6,"error",0,1),0)</f>
        <v>30764.474999999999</v>
      </c>
      <c r="BD459" s="23">
        <f>IF(Z459&gt;0,(L459-M459)*DATA!$C$7,"0,00 ")</f>
        <v>40212</v>
      </c>
      <c r="BE459" s="23">
        <f>IF(G459="basement",D459*DATA!$C$8,IF(G459="ground",0,"error"))</f>
        <v>13788</v>
      </c>
      <c r="BF459" s="23">
        <f t="shared" si="372"/>
        <v>177787.27499999999</v>
      </c>
      <c r="BG459" s="23">
        <v>1.48</v>
      </c>
      <c r="BH459" s="23">
        <v>2.4112527251383535</v>
      </c>
      <c r="BI459" s="23">
        <f t="shared" si="373"/>
        <v>0.85</v>
      </c>
      <c r="BJ459" s="23">
        <v>0.21</v>
      </c>
      <c r="BK459" s="23">
        <f t="shared" si="374"/>
        <v>0.21630769230769231</v>
      </c>
      <c r="BL459" s="23">
        <f t="shared" si="375"/>
        <v>0.10900763358778627</v>
      </c>
      <c r="BM459" s="5">
        <v>1.1000000000000001</v>
      </c>
      <c r="BN459" s="5">
        <f t="shared" si="376"/>
        <v>0.40124223602484466</v>
      </c>
      <c r="BO459" s="50"/>
      <c r="BP459" s="48">
        <f t="shared" si="377"/>
        <v>7669.5749999999998</v>
      </c>
      <c r="BQ459" s="51">
        <f t="shared" si="378"/>
        <v>7</v>
      </c>
      <c r="BR459" s="47">
        <f t="shared" si="379"/>
        <v>2454.2640000000001</v>
      </c>
      <c r="BS459" s="46">
        <f t="shared" si="380"/>
        <v>22.25</v>
      </c>
      <c r="BT459" s="46">
        <f t="shared" si="381"/>
        <v>6135.66</v>
      </c>
      <c r="BU459" s="46">
        <f t="shared" si="388"/>
        <v>121.97713893750002</v>
      </c>
      <c r="BV459" s="46">
        <f t="shared" si="389"/>
        <v>74.504136383653858</v>
      </c>
      <c r="BW459" s="46">
        <f t="shared" si="390"/>
        <v>121.01763129389315</v>
      </c>
      <c r="BX459" s="46">
        <f t="shared" si="391"/>
        <v>109.66221393750003</v>
      </c>
      <c r="BY459" s="46">
        <f t="shared" si="392"/>
        <v>119.2159795353261</v>
      </c>
      <c r="BZ459" s="46">
        <f t="shared" si="382"/>
        <v>140566.45491157504</v>
      </c>
      <c r="CA459" s="46">
        <f t="shared" si="383"/>
        <v>85858.566768522709</v>
      </c>
      <c r="CB459" s="46">
        <f t="shared" si="384"/>
        <v>139460.71830308248</v>
      </c>
      <c r="CC459" s="46">
        <f t="shared" si="385"/>
        <v>126374.73534157504</v>
      </c>
      <c r="CD459" s="46">
        <f t="shared" si="386"/>
        <v>137384.4948165098</v>
      </c>
    </row>
    <row r="460" spans="1:82" ht="15" hidden="1" customHeight="1" x14ac:dyDescent="0.35">
      <c r="A460" s="39">
        <v>457</v>
      </c>
      <c r="B460" s="40" t="s">
        <v>125</v>
      </c>
      <c r="C460" s="40" t="s">
        <v>582</v>
      </c>
      <c r="D460" s="41">
        <v>848.6</v>
      </c>
      <c r="E460" s="41">
        <f t="shared" si="353"/>
        <v>6109.920000000001</v>
      </c>
      <c r="F460" s="41">
        <v>142.6</v>
      </c>
      <c r="G460" s="42" t="s">
        <v>119</v>
      </c>
      <c r="H460" s="43">
        <v>9</v>
      </c>
      <c r="I460" s="44">
        <v>29.5</v>
      </c>
      <c r="J460" s="41">
        <f t="shared" si="354"/>
        <v>3365.3599999999997</v>
      </c>
      <c r="K460" s="42" t="s">
        <v>120</v>
      </c>
      <c r="L460" s="44">
        <v>841.34</v>
      </c>
      <c r="M460" s="44">
        <v>252.4</v>
      </c>
      <c r="N460" s="41">
        <v>891.03000000000009</v>
      </c>
      <c r="O460" s="45" t="s">
        <v>70</v>
      </c>
      <c r="P460" s="45" t="s">
        <v>121</v>
      </c>
      <c r="Q460" s="45" t="s">
        <v>108</v>
      </c>
      <c r="R460" s="45" t="s">
        <v>112</v>
      </c>
      <c r="S460" s="46">
        <f t="shared" si="355"/>
        <v>367661.64774325007</v>
      </c>
      <c r="T460" s="46">
        <f t="shared" si="356"/>
        <v>60.174543650857949</v>
      </c>
      <c r="U460" s="47">
        <f t="shared" si="357"/>
        <v>239012.94012886233</v>
      </c>
      <c r="V460" s="47">
        <f t="shared" si="358"/>
        <v>128648.70761438773</v>
      </c>
      <c r="W460" s="47">
        <f t="shared" si="359"/>
        <v>364939.48909524659</v>
      </c>
      <c r="X460" s="47">
        <f t="shared" si="360"/>
        <v>2722.1586480034748</v>
      </c>
      <c r="Y460" s="48">
        <f t="shared" si="361"/>
        <v>336484.12117075012</v>
      </c>
      <c r="Z460" s="47">
        <f t="shared" si="362"/>
        <v>31177.526572499948</v>
      </c>
      <c r="AA460" s="48">
        <f t="shared" si="363"/>
        <v>359828.1364677283</v>
      </c>
      <c r="AB460" s="47">
        <f t="shared" si="364"/>
        <v>7833.5112755217706</v>
      </c>
      <c r="AC460" s="47">
        <f t="shared" si="365"/>
        <v>170381.90411041293</v>
      </c>
      <c r="AD460" s="47">
        <f t="shared" si="366"/>
        <v>197279.74363283714</v>
      </c>
      <c r="AE460" s="47">
        <f t="shared" si="387"/>
        <v>27.886110474509142</v>
      </c>
      <c r="AF460" s="49">
        <f t="shared" si="367"/>
        <v>0.46342038979653399</v>
      </c>
      <c r="AG460" s="47">
        <f>IF(ISBLANK($D460),"",S460*_xlfn.XLOOKUP(Q460,DATA!$B$24:$B$25,DATA!$C$24:$C$25,"error",0,1)/1000)</f>
        <v>146.43228106318165</v>
      </c>
      <c r="AH460" s="47">
        <f>IF(ISBLANK($D460),"",V460*_xlfn.XLOOKUP(Q460,DATA!$B$24:$B$25,DATA!$C$24:$C$25,"error",0,1)/1000)</f>
        <v>51.23820726865835</v>
      </c>
      <c r="AI460" s="47">
        <f>IF(ISBLANK($D460),"",X460*_xlfn.XLOOKUP(Q460,DATA!$B$24:$B$25,DATA!$C$24:$C$25,"error",0,1)/1000)</f>
        <v>1.0841813463268239</v>
      </c>
      <c r="AJ460" s="47">
        <f>IF(ISBLANK($D460),"",Z460*_xlfn.XLOOKUP(Q460,DATA!$B$24:$B$25,DATA!$C$24:$C$25,"error",0,1)/1000)</f>
        <v>12.41738528329528</v>
      </c>
      <c r="AK460" s="47">
        <f>IF(ISBLANK($D460),"",AB460*_xlfn.XLOOKUP(Q460,DATA!$B$24:$B$25,DATA!$C$24:$C$25,"error",0,1)/1000)</f>
        <v>3.119930870814811</v>
      </c>
      <c r="AL460" s="47">
        <f t="shared" si="368"/>
        <v>67.859704769095259</v>
      </c>
      <c r="AM460" s="47">
        <f t="shared" si="369"/>
        <v>78.572576294086389</v>
      </c>
      <c r="AN460" s="47">
        <f t="shared" si="393"/>
        <v>4.9924833328933715</v>
      </c>
      <c r="AO460" s="47">
        <f t="shared" si="394"/>
        <v>1.7469228365413456</v>
      </c>
      <c r="AP460" s="47">
        <f t="shared" si="395"/>
        <v>3.6964235358971864E-2</v>
      </c>
      <c r="AQ460" s="47">
        <f t="shared" si="396"/>
        <v>0.42336012670743367</v>
      </c>
      <c r="AR460" s="47">
        <f t="shared" si="397"/>
        <v>0.10637137357439462</v>
      </c>
      <c r="AS460" s="47">
        <f t="shared" si="398"/>
        <v>2.3136185721821456</v>
      </c>
      <c r="AT460" s="47">
        <f t="shared" si="370"/>
        <v>2.6788647607112259</v>
      </c>
      <c r="AU460" s="47">
        <f t="shared" si="399"/>
        <v>0.2715233791676438</v>
      </c>
      <c r="AV460" s="47">
        <f t="shared" si="400"/>
        <v>9.5008908411905582E-2</v>
      </c>
      <c r="AW460" s="47">
        <f t="shared" si="401"/>
        <v>2.0103530495312527E-3</v>
      </c>
      <c r="AX460" s="47">
        <f t="shared" si="402"/>
        <v>2.3025048767027972E-2</v>
      </c>
      <c r="AY460" s="47">
        <f t="shared" si="403"/>
        <v>5.7851599842767658E-3</v>
      </c>
      <c r="AZ460" s="47">
        <f t="shared" si="404"/>
        <v>0.12582947021274157</v>
      </c>
      <c r="BA460" s="47">
        <f t="shared" si="371"/>
        <v>0.14569390895490222</v>
      </c>
      <c r="BB460" s="23">
        <f>IF(V460&gt;0,J460*DATA!$C$4,0)</f>
        <v>218748.39999999997</v>
      </c>
      <c r="BC460" s="23">
        <f>IF(X460&gt;0,N460*_xlfn.XLOOKUP(Burgas!O460,DATA!$B$5:$B$6,DATA!$C$5:$C$6,"error",0,1),0)</f>
        <v>75737.55</v>
      </c>
      <c r="BD460" s="23">
        <f>IF(Z460&gt;0,(L460-M460)*DATA!$C$7,"0,00 ")</f>
        <v>88341.000000000015</v>
      </c>
      <c r="BE460" s="23">
        <f>IF(G460="basement",D460*DATA!$C$8,IF(G460="ground",0,"error"))</f>
        <v>33944</v>
      </c>
      <c r="BF460" s="23">
        <f t="shared" si="372"/>
        <v>416770.94999999995</v>
      </c>
      <c r="BG460" s="23">
        <v>1.48</v>
      </c>
      <c r="BH460" s="23">
        <v>2.3250041600304279</v>
      </c>
      <c r="BI460" s="23">
        <f t="shared" si="373"/>
        <v>0.85</v>
      </c>
      <c r="BJ460" s="23">
        <v>0.21</v>
      </c>
      <c r="BK460" s="23">
        <f t="shared" si="374"/>
        <v>0.21630769230769231</v>
      </c>
      <c r="BL460" s="23">
        <f t="shared" si="375"/>
        <v>0.10900763358778627</v>
      </c>
      <c r="BM460" s="5">
        <v>1.1000000000000001</v>
      </c>
      <c r="BN460" s="5">
        <f t="shared" si="376"/>
        <v>0.40124223602484466</v>
      </c>
      <c r="BO460" s="50"/>
      <c r="BP460" s="48">
        <f t="shared" si="377"/>
        <v>25033.7</v>
      </c>
      <c r="BQ460" s="51">
        <f t="shared" si="378"/>
        <v>9</v>
      </c>
      <c r="BR460" s="47">
        <f t="shared" si="379"/>
        <v>8010.7840000000006</v>
      </c>
      <c r="BS460" s="46">
        <f t="shared" si="380"/>
        <v>29.5</v>
      </c>
      <c r="BT460" s="46">
        <f t="shared" si="381"/>
        <v>20026.960000000003</v>
      </c>
      <c r="BU460" s="46">
        <f t="shared" si="388"/>
        <v>319.03995812500006</v>
      </c>
      <c r="BV460" s="46">
        <f t="shared" si="389"/>
        <v>207.40449507884617</v>
      </c>
      <c r="BW460" s="46">
        <f t="shared" si="390"/>
        <v>316.67779338358781</v>
      </c>
      <c r="BX460" s="46">
        <f t="shared" si="391"/>
        <v>291.98552687500006</v>
      </c>
      <c r="BY460" s="46">
        <f t="shared" si="392"/>
        <v>312.24239540760868</v>
      </c>
      <c r="BZ460" s="46">
        <f t="shared" si="382"/>
        <v>367661.64774325007</v>
      </c>
      <c r="CA460" s="46">
        <f t="shared" si="383"/>
        <v>239012.94012886233</v>
      </c>
      <c r="CB460" s="46">
        <f t="shared" si="384"/>
        <v>364939.48909524659</v>
      </c>
      <c r="CC460" s="46">
        <f t="shared" si="385"/>
        <v>336484.12117075012</v>
      </c>
      <c r="CD460" s="46">
        <f t="shared" si="386"/>
        <v>359828.1364677283</v>
      </c>
    </row>
    <row r="461" spans="1:82" ht="15" hidden="1" customHeight="1" x14ac:dyDescent="0.35">
      <c r="A461" s="39">
        <v>458</v>
      </c>
      <c r="B461" s="40" t="s">
        <v>125</v>
      </c>
      <c r="C461" s="40" t="s">
        <v>583</v>
      </c>
      <c r="D461" s="41">
        <v>438.1</v>
      </c>
      <c r="E461" s="41">
        <f t="shared" si="353"/>
        <v>2803.84</v>
      </c>
      <c r="F461" s="41">
        <v>96.6</v>
      </c>
      <c r="G461" s="42" t="s">
        <v>119</v>
      </c>
      <c r="H461" s="43">
        <v>8</v>
      </c>
      <c r="I461" s="44">
        <v>25.5</v>
      </c>
      <c r="J461" s="41">
        <f t="shared" si="354"/>
        <v>1970.6399999999996</v>
      </c>
      <c r="K461" s="42" t="s">
        <v>121</v>
      </c>
      <c r="L461" s="44">
        <v>492.66</v>
      </c>
      <c r="M461" s="44">
        <v>492.66</v>
      </c>
      <c r="N461" s="41">
        <v>460.00500000000005</v>
      </c>
      <c r="O461" s="45" t="s">
        <v>70</v>
      </c>
      <c r="P461" s="45" t="s">
        <v>121</v>
      </c>
      <c r="Q461" s="45" t="s">
        <v>108</v>
      </c>
      <c r="R461" s="45" t="s">
        <v>112</v>
      </c>
      <c r="S461" s="46">
        <f t="shared" si="355"/>
        <v>103159.74840412503</v>
      </c>
      <c r="T461" s="46">
        <f t="shared" si="356"/>
        <v>36.792309263055316</v>
      </c>
      <c r="U461" s="47">
        <f t="shared" si="357"/>
        <v>103159.74840412503</v>
      </c>
      <c r="V461" s="47">
        <f t="shared" si="358"/>
        <v>0</v>
      </c>
      <c r="W461" s="47">
        <f t="shared" si="359"/>
        <v>101754.40112190688</v>
      </c>
      <c r="X461" s="47">
        <f t="shared" si="360"/>
        <v>1405.3472822181502</v>
      </c>
      <c r="Y461" s="48">
        <f t="shared" si="361"/>
        <v>103159.74840412503</v>
      </c>
      <c r="Z461" s="47">
        <f t="shared" si="362"/>
        <v>0</v>
      </c>
      <c r="AA461" s="48">
        <f t="shared" si="363"/>
        <v>99115.603589364153</v>
      </c>
      <c r="AB461" s="47">
        <f t="shared" si="364"/>
        <v>4044.1448147608753</v>
      </c>
      <c r="AC461" s="47">
        <f t="shared" si="365"/>
        <v>5449.4920969790255</v>
      </c>
      <c r="AD461" s="47">
        <f t="shared" si="366"/>
        <v>97710.256307146003</v>
      </c>
      <c r="AE461" s="47">
        <f t="shared" si="387"/>
        <v>1.9435816940264157</v>
      </c>
      <c r="AF461" s="49">
        <f t="shared" si="367"/>
        <v>5.2825759865473998E-2</v>
      </c>
      <c r="AG461" s="47">
        <f>IF(ISBLANK($D461),"",S461*_xlfn.XLOOKUP(Q461,DATA!$B$24:$B$25,DATA!$C$24:$C$25,"error",0,1)/1000)</f>
        <v>41.086464594394918</v>
      </c>
      <c r="AH461" s="47">
        <f>IF(ISBLANK($D461),"",V461*_xlfn.XLOOKUP(Q461,DATA!$B$24:$B$25,DATA!$C$24:$C$25,"error",0,1)/1000)</f>
        <v>0</v>
      </c>
      <c r="AI461" s="47">
        <f>IF(ISBLANK($D461),"",X461*_xlfn.XLOOKUP(Q461,DATA!$B$24:$B$25,DATA!$C$24:$C$25,"error",0,1)/1000)</f>
        <v>0.55972171556184491</v>
      </c>
      <c r="AJ461" s="47">
        <f>IF(ISBLANK($D461),"",Z461*_xlfn.XLOOKUP(Q461,DATA!$B$24:$B$25,DATA!$C$24:$C$25,"error",0,1)/1000)</f>
        <v>0</v>
      </c>
      <c r="AK461" s="47">
        <f>IF(ISBLANK($D461),"",AB461*_xlfn.XLOOKUP(Q461,DATA!$B$24:$B$25,DATA!$C$24:$C$25,"error",0,1)/1000)</f>
        <v>1.6107019968229614</v>
      </c>
      <c r="AL461" s="47">
        <f t="shared" si="368"/>
        <v>2.1704237123848062</v>
      </c>
      <c r="AM461" s="47">
        <f t="shared" si="369"/>
        <v>38.916040882010115</v>
      </c>
      <c r="AN461" s="47">
        <f t="shared" si="393"/>
        <v>1.4008078560664154</v>
      </c>
      <c r="AO461" s="47">
        <f t="shared" si="394"/>
        <v>0</v>
      </c>
      <c r="AP461" s="47">
        <f t="shared" si="395"/>
        <v>1.908323298464008E-2</v>
      </c>
      <c r="AQ461" s="47">
        <f t="shared" si="396"/>
        <v>0</v>
      </c>
      <c r="AR461" s="47">
        <f t="shared" si="397"/>
        <v>5.4915506437593874E-2</v>
      </c>
      <c r="AS461" s="47">
        <f t="shared" si="398"/>
        <v>7.3998739422233964E-2</v>
      </c>
      <c r="AT461" s="47">
        <f t="shared" si="370"/>
        <v>1.3268091166441816</v>
      </c>
      <c r="AU461" s="47">
        <f t="shared" si="399"/>
        <v>7.6184947907137854E-2</v>
      </c>
      <c r="AV461" s="47">
        <f t="shared" si="400"/>
        <v>0</v>
      </c>
      <c r="AW461" s="47">
        <f t="shared" si="401"/>
        <v>1.0378690443078502E-3</v>
      </c>
      <c r="AX461" s="47">
        <f t="shared" si="402"/>
        <v>0</v>
      </c>
      <c r="AY461" s="47">
        <f t="shared" si="403"/>
        <v>2.9866587191982614E-3</v>
      </c>
      <c r="AZ461" s="47">
        <f t="shared" si="404"/>
        <v>4.0245277635061116E-3</v>
      </c>
      <c r="BA461" s="47">
        <f t="shared" si="371"/>
        <v>7.2160420143631748E-2</v>
      </c>
      <c r="BB461" s="23">
        <f>IF(V461&gt;0,J461*DATA!$C$4,0)</f>
        <v>0</v>
      </c>
      <c r="BC461" s="23">
        <f>IF(X461&gt;0,N461*_xlfn.XLOOKUP(Burgas!O461,DATA!$B$5:$B$6,DATA!$C$5:$C$6,"error",0,1),0)</f>
        <v>39100.425000000003</v>
      </c>
      <c r="BD461" s="23" t="str">
        <f>IF(Z461&gt;0,(L461-M461)*DATA!$C$7,"0,00 ")</f>
        <v xml:space="preserve">0,00 </v>
      </c>
      <c r="BE461" s="23">
        <f>IF(G461="basement",D461*DATA!$C$8,IF(G461="ground",0,"error"))</f>
        <v>17524</v>
      </c>
      <c r="BF461" s="23">
        <f t="shared" si="372"/>
        <v>56624.425000000003</v>
      </c>
      <c r="BG461" s="23">
        <v>0.25</v>
      </c>
      <c r="BH461" s="23">
        <v>1.1000000000000001</v>
      </c>
      <c r="BI461" s="23">
        <f t="shared" si="373"/>
        <v>0.85</v>
      </c>
      <c r="BJ461" s="23">
        <v>0.21</v>
      </c>
      <c r="BK461" s="23">
        <f t="shared" si="374"/>
        <v>0.25</v>
      </c>
      <c r="BL461" s="23">
        <f t="shared" si="375"/>
        <v>0.10900763358778627</v>
      </c>
      <c r="BM461" s="5">
        <v>1.1000000000000001</v>
      </c>
      <c r="BN461" s="5">
        <f t="shared" si="376"/>
        <v>0.40124223602484466</v>
      </c>
      <c r="BO461" s="50"/>
      <c r="BP461" s="48">
        <f t="shared" si="377"/>
        <v>11171.550000000001</v>
      </c>
      <c r="BQ461" s="51">
        <f t="shared" si="378"/>
        <v>8</v>
      </c>
      <c r="BR461" s="47">
        <f t="shared" si="379"/>
        <v>3574.8960000000006</v>
      </c>
      <c r="BS461" s="46">
        <f t="shared" si="380"/>
        <v>25.5</v>
      </c>
      <c r="BT461" s="46">
        <f t="shared" si="381"/>
        <v>8937.2400000000016</v>
      </c>
      <c r="BU461" s="46">
        <f t="shared" si="388"/>
        <v>89.517310312500015</v>
      </c>
      <c r="BV461" s="46">
        <f t="shared" si="389"/>
        <v>89.517310312500015</v>
      </c>
      <c r="BW461" s="46">
        <f t="shared" si="390"/>
        <v>88.297814232824422</v>
      </c>
      <c r="BX461" s="46">
        <f t="shared" si="391"/>
        <v>89.517310312500015</v>
      </c>
      <c r="BY461" s="46">
        <f t="shared" si="392"/>
        <v>86.007986453804364</v>
      </c>
      <c r="BZ461" s="46">
        <f t="shared" si="382"/>
        <v>103159.74840412503</v>
      </c>
      <c r="CA461" s="46">
        <f t="shared" si="383"/>
        <v>103159.74840412503</v>
      </c>
      <c r="CB461" s="46">
        <f t="shared" si="384"/>
        <v>101754.40112190688</v>
      </c>
      <c r="CC461" s="46">
        <f t="shared" si="385"/>
        <v>103159.74840412503</v>
      </c>
      <c r="CD461" s="46">
        <f t="shared" si="386"/>
        <v>99115.603589364153</v>
      </c>
    </row>
    <row r="462" spans="1:82" ht="15" hidden="1" customHeight="1" x14ac:dyDescent="0.35">
      <c r="A462" s="39">
        <v>459</v>
      </c>
      <c r="B462" s="40" t="s">
        <v>125</v>
      </c>
      <c r="C462" s="40" t="s">
        <v>584</v>
      </c>
      <c r="D462" s="41">
        <v>718.6</v>
      </c>
      <c r="E462" s="41">
        <f t="shared" si="353"/>
        <v>4599.04</v>
      </c>
      <c r="F462" s="41">
        <v>131.19999999999999</v>
      </c>
      <c r="G462" s="42" t="s">
        <v>119</v>
      </c>
      <c r="H462" s="43">
        <v>8</v>
      </c>
      <c r="I462" s="44">
        <v>25.5</v>
      </c>
      <c r="J462" s="41">
        <f t="shared" si="354"/>
        <v>2676.48</v>
      </c>
      <c r="K462" s="42" t="s">
        <v>121</v>
      </c>
      <c r="L462" s="44">
        <v>669.12</v>
      </c>
      <c r="M462" s="44">
        <v>669.12</v>
      </c>
      <c r="N462" s="41">
        <v>754.53000000000009</v>
      </c>
      <c r="O462" s="45" t="s">
        <v>70</v>
      </c>
      <c r="P462" s="45" t="s">
        <v>121</v>
      </c>
      <c r="Q462" s="45" t="s">
        <v>108</v>
      </c>
      <c r="R462" s="45" t="s">
        <v>112</v>
      </c>
      <c r="S462" s="46">
        <f t="shared" si="355"/>
        <v>160380.90600525003</v>
      </c>
      <c r="T462" s="46">
        <f t="shared" si="356"/>
        <v>34.872692128194153</v>
      </c>
      <c r="U462" s="47">
        <f t="shared" si="357"/>
        <v>160380.90600525003</v>
      </c>
      <c r="V462" s="47">
        <f t="shared" si="358"/>
        <v>0</v>
      </c>
      <c r="W462" s="47">
        <f t="shared" si="359"/>
        <v>158075.76435493742</v>
      </c>
      <c r="X462" s="47">
        <f t="shared" si="360"/>
        <v>2305.1416503126093</v>
      </c>
      <c r="Y462" s="48">
        <f t="shared" si="361"/>
        <v>160380.90600525003</v>
      </c>
      <c r="Z462" s="47">
        <f t="shared" si="362"/>
        <v>0</v>
      </c>
      <c r="AA462" s="48">
        <f t="shared" si="363"/>
        <v>153747.4377014674</v>
      </c>
      <c r="AB462" s="47">
        <f t="shared" si="364"/>
        <v>6633.4683037826326</v>
      </c>
      <c r="AC462" s="47">
        <f t="shared" si="365"/>
        <v>8938.6099540952418</v>
      </c>
      <c r="AD462" s="47">
        <f t="shared" si="366"/>
        <v>151442.29605115479</v>
      </c>
      <c r="AE462" s="47">
        <f t="shared" si="387"/>
        <v>1.9435816940264146</v>
      </c>
      <c r="AF462" s="49">
        <f t="shared" si="367"/>
        <v>5.5733629250121819E-2</v>
      </c>
      <c r="AG462" s="47">
        <f>IF(ISBLANK($D462),"",S462*_xlfn.XLOOKUP(Q462,DATA!$B$24:$B$25,DATA!$C$24:$C$25,"error",0,1)/1000)</f>
        <v>63.87650724377098</v>
      </c>
      <c r="AH462" s="47">
        <f>IF(ISBLANK($D462),"",V462*_xlfn.XLOOKUP(Q462,DATA!$B$24:$B$25,DATA!$C$24:$C$25,"error",0,1)/1000)</f>
        <v>0</v>
      </c>
      <c r="AI462" s="47">
        <f>IF(ISBLANK($D462),"",X462*_xlfn.XLOOKUP(Q462,DATA!$B$24:$B$25,DATA!$C$24:$C$25,"error",0,1)/1000)</f>
        <v>0.91809181648650606</v>
      </c>
      <c r="AJ462" s="47">
        <f>IF(ISBLANK($D462),"",Z462*_xlfn.XLOOKUP(Q462,DATA!$B$24:$B$25,DATA!$C$24:$C$25,"error",0,1)/1000)</f>
        <v>0</v>
      </c>
      <c r="AK462" s="47">
        <f>IF(ISBLANK($D462),"",AB462*_xlfn.XLOOKUP(Q462,DATA!$B$24:$B$25,DATA!$C$24:$C$25,"error",0,1)/1000)</f>
        <v>2.6419777560305469</v>
      </c>
      <c r="AL462" s="47">
        <f t="shared" si="368"/>
        <v>3.5600695725170528</v>
      </c>
      <c r="AM462" s="47">
        <f t="shared" si="369"/>
        <v>60.316437671253929</v>
      </c>
      <c r="AN462" s="47">
        <f t="shared" si="393"/>
        <v>2.1778148606479157</v>
      </c>
      <c r="AO462" s="47">
        <f t="shared" si="394"/>
        <v>0</v>
      </c>
      <c r="AP462" s="47">
        <f t="shared" si="395"/>
        <v>3.1301554948099171E-2</v>
      </c>
      <c r="AQ462" s="47">
        <f t="shared" si="396"/>
        <v>0</v>
      </c>
      <c r="AR462" s="47">
        <f t="shared" si="397"/>
        <v>9.0075971070657485E-2</v>
      </c>
      <c r="AS462" s="47">
        <f t="shared" si="398"/>
        <v>0.12137752601875665</v>
      </c>
      <c r="AT462" s="47">
        <f t="shared" si="370"/>
        <v>2.0564373346291589</v>
      </c>
      <c r="AU462" s="47">
        <f t="shared" si="399"/>
        <v>0.11844359024067727</v>
      </c>
      <c r="AV462" s="47">
        <f t="shared" si="400"/>
        <v>0</v>
      </c>
      <c r="AW462" s="47">
        <f t="shared" si="401"/>
        <v>1.702380039350867E-3</v>
      </c>
      <c r="AX462" s="47">
        <f t="shared" si="402"/>
        <v>0</v>
      </c>
      <c r="AY462" s="47">
        <f t="shared" si="403"/>
        <v>4.8989111061763877E-3</v>
      </c>
      <c r="AZ462" s="47">
        <f t="shared" si="404"/>
        <v>6.6012911455272539E-3</v>
      </c>
      <c r="BA462" s="47">
        <f t="shared" si="371"/>
        <v>0.11184229909515002</v>
      </c>
      <c r="BB462" s="23">
        <f>IF(V462&gt;0,J462*DATA!$C$4,0)</f>
        <v>0</v>
      </c>
      <c r="BC462" s="23">
        <f>IF(X462&gt;0,N462*_xlfn.XLOOKUP(Burgas!O462,DATA!$B$5:$B$6,DATA!$C$5:$C$6,"error",0,1),0)</f>
        <v>64135.05000000001</v>
      </c>
      <c r="BD462" s="23" t="str">
        <f>IF(Z462&gt;0,(L462-M462)*DATA!$C$7,"0,00 ")</f>
        <v xml:space="preserve">0,00 </v>
      </c>
      <c r="BE462" s="23">
        <f>IF(G462="basement",D462*DATA!$C$8,IF(G462="ground",0,"error"))</f>
        <v>28744</v>
      </c>
      <c r="BF462" s="23">
        <f t="shared" si="372"/>
        <v>92879.050000000017</v>
      </c>
      <c r="BG462" s="23">
        <v>0.25</v>
      </c>
      <c r="BH462" s="23">
        <v>1.1000000000000001</v>
      </c>
      <c r="BI462" s="23">
        <f t="shared" si="373"/>
        <v>0.85</v>
      </c>
      <c r="BJ462" s="23">
        <v>0.21</v>
      </c>
      <c r="BK462" s="23">
        <f t="shared" si="374"/>
        <v>0.25</v>
      </c>
      <c r="BL462" s="23">
        <f t="shared" si="375"/>
        <v>0.10900763358778627</v>
      </c>
      <c r="BM462" s="5">
        <v>1.1000000000000001</v>
      </c>
      <c r="BN462" s="5">
        <f t="shared" si="376"/>
        <v>0.40124223602484466</v>
      </c>
      <c r="BO462" s="50"/>
      <c r="BP462" s="48">
        <f t="shared" si="377"/>
        <v>18324.3</v>
      </c>
      <c r="BQ462" s="51">
        <f t="shared" si="378"/>
        <v>8</v>
      </c>
      <c r="BR462" s="47">
        <f t="shared" si="379"/>
        <v>5863.7759999999998</v>
      </c>
      <c r="BS462" s="46">
        <f t="shared" si="380"/>
        <v>25.5</v>
      </c>
      <c r="BT462" s="46">
        <f t="shared" si="381"/>
        <v>14659.44</v>
      </c>
      <c r="BU462" s="46">
        <f t="shared" si="388"/>
        <v>139.17121312500001</v>
      </c>
      <c r="BV462" s="46">
        <f t="shared" si="389"/>
        <v>139.17121312500001</v>
      </c>
      <c r="BW462" s="46">
        <f t="shared" si="390"/>
        <v>137.17091665648854</v>
      </c>
      <c r="BX462" s="46">
        <f t="shared" si="391"/>
        <v>139.17121312500001</v>
      </c>
      <c r="BY462" s="46">
        <f t="shared" si="392"/>
        <v>133.41499279891303</v>
      </c>
      <c r="BZ462" s="46">
        <f t="shared" si="382"/>
        <v>160380.90600525003</v>
      </c>
      <c r="CA462" s="46">
        <f t="shared" si="383"/>
        <v>160380.90600525003</v>
      </c>
      <c r="CB462" s="46">
        <f t="shared" si="384"/>
        <v>158075.76435493742</v>
      </c>
      <c r="CC462" s="46">
        <f t="shared" si="385"/>
        <v>160380.90600525003</v>
      </c>
      <c r="CD462" s="46">
        <f t="shared" si="386"/>
        <v>153747.4377014674</v>
      </c>
    </row>
    <row r="463" spans="1:82" ht="15" hidden="1" customHeight="1" x14ac:dyDescent="0.35">
      <c r="A463" s="39">
        <v>460</v>
      </c>
      <c r="B463" s="40" t="s">
        <v>125</v>
      </c>
      <c r="C463" s="40" t="s">
        <v>585</v>
      </c>
      <c r="D463" s="41">
        <v>745.1</v>
      </c>
      <c r="E463" s="41">
        <f t="shared" si="353"/>
        <v>4768.6400000000003</v>
      </c>
      <c r="F463" s="41">
        <v>138</v>
      </c>
      <c r="G463" s="42" t="s">
        <v>118</v>
      </c>
      <c r="H463" s="43">
        <v>8</v>
      </c>
      <c r="I463" s="44">
        <v>25.5</v>
      </c>
      <c r="J463" s="41">
        <f t="shared" si="354"/>
        <v>2815.2</v>
      </c>
      <c r="K463" s="42" t="s">
        <v>120</v>
      </c>
      <c r="L463" s="44">
        <v>703.8</v>
      </c>
      <c r="M463" s="44">
        <v>457.5</v>
      </c>
      <c r="N463" s="41">
        <v>782.35500000000002</v>
      </c>
      <c r="O463" s="45" t="s">
        <v>69</v>
      </c>
      <c r="P463" s="45" t="s">
        <v>120</v>
      </c>
      <c r="Q463" s="45" t="s">
        <v>108</v>
      </c>
      <c r="R463" s="45" t="s">
        <v>112</v>
      </c>
      <c r="S463" s="46">
        <f t="shared" si="355"/>
        <v>330599.58649315505</v>
      </c>
      <c r="T463" s="46">
        <f t="shared" si="356"/>
        <v>69.327855844256433</v>
      </c>
      <c r="U463" s="47">
        <f t="shared" si="357"/>
        <v>222982.02353524734</v>
      </c>
      <c r="V463" s="47">
        <f t="shared" si="358"/>
        <v>107617.56295790771</v>
      </c>
      <c r="W463" s="47">
        <f t="shared" si="359"/>
        <v>281119.31670622126</v>
      </c>
      <c r="X463" s="47">
        <f t="shared" si="360"/>
        <v>49480.269786933786</v>
      </c>
      <c r="Y463" s="48">
        <f t="shared" si="361"/>
        <v>317560.86473065498</v>
      </c>
      <c r="Z463" s="47">
        <f t="shared" si="362"/>
        <v>13038.721762500063</v>
      </c>
      <c r="AA463" s="48">
        <f t="shared" si="363"/>
        <v>330599.58649315505</v>
      </c>
      <c r="AB463" s="47">
        <f t="shared" si="364"/>
        <v>0</v>
      </c>
      <c r="AC463" s="47">
        <f t="shared" si="365"/>
        <v>170136.55450734156</v>
      </c>
      <c r="AD463" s="47">
        <f t="shared" si="366"/>
        <v>160463.03198581349</v>
      </c>
      <c r="AE463" s="47">
        <f t="shared" si="387"/>
        <v>35.678213181817362</v>
      </c>
      <c r="AF463" s="49">
        <f t="shared" si="367"/>
        <v>0.5146302701466452</v>
      </c>
      <c r="AG463" s="47">
        <f>IF(ISBLANK($D463),"",S463*_xlfn.XLOOKUP(Q463,DATA!$B$24:$B$25,DATA!$C$24:$C$25,"error",0,1)/1000)</f>
        <v>131.6712033084938</v>
      </c>
      <c r="AH463" s="47">
        <f>IF(ISBLANK($D463),"",V463*_xlfn.XLOOKUP(Q463,DATA!$B$24:$B$25,DATA!$C$24:$C$25,"error",0,1)/1000)</f>
        <v>42.861922974875483</v>
      </c>
      <c r="AI463" s="47">
        <f>IF(ISBLANK($D463),"",X463*_xlfn.XLOOKUP(Q463,DATA!$B$24:$B$25,DATA!$C$24:$C$25,"error",0,1)/1000)</f>
        <v>19.707001850739992</v>
      </c>
      <c r="AJ463" s="47">
        <f>IF(ISBLANK($D463),"",Z463*_xlfn.XLOOKUP(Q463,DATA!$B$24:$B$25,DATA!$C$24:$C$25,"error",0,1)/1000)</f>
        <v>5.1930621035685256</v>
      </c>
      <c r="AK463" s="47">
        <f>IF(ISBLANK($D463),"",AB463*_xlfn.XLOOKUP(Q463,DATA!$B$24:$B$25,DATA!$C$24:$C$25,"error",0,1)/1000)</f>
        <v>0</v>
      </c>
      <c r="AL463" s="47">
        <f t="shared" si="368"/>
        <v>67.761986929184005</v>
      </c>
      <c r="AM463" s="47">
        <f t="shared" si="369"/>
        <v>63.909216379309797</v>
      </c>
      <c r="AN463" s="47">
        <f t="shared" si="393"/>
        <v>4.4892170166770384</v>
      </c>
      <c r="AO463" s="47">
        <f t="shared" si="394"/>
        <v>1.4613405904364452</v>
      </c>
      <c r="AP463" s="47">
        <f t="shared" si="395"/>
        <v>0.67189336645426501</v>
      </c>
      <c r="AQ463" s="47">
        <f t="shared" si="396"/>
        <v>0.17705300914871058</v>
      </c>
      <c r="AR463" s="47">
        <f t="shared" si="397"/>
        <v>0</v>
      </c>
      <c r="AS463" s="47">
        <f t="shared" si="398"/>
        <v>2.3102869660394205</v>
      </c>
      <c r="AT463" s="47">
        <f t="shared" si="370"/>
        <v>2.1789300506376179</v>
      </c>
      <c r="AU463" s="47">
        <f t="shared" si="399"/>
        <v>0.24415251747643071</v>
      </c>
      <c r="AV463" s="47">
        <f t="shared" si="400"/>
        <v>7.9477107638171424E-2</v>
      </c>
      <c r="AW463" s="47">
        <f t="shared" si="401"/>
        <v>3.6541886098647572E-2</v>
      </c>
      <c r="AX463" s="47">
        <f t="shared" si="402"/>
        <v>9.6292822890600496E-3</v>
      </c>
      <c r="AY463" s="47">
        <f t="shared" si="403"/>
        <v>0</v>
      </c>
      <c r="AZ463" s="47">
        <f t="shared" si="404"/>
        <v>0.12564827602587905</v>
      </c>
      <c r="BA463" s="47">
        <f t="shared" si="371"/>
        <v>0.11850424145055166</v>
      </c>
      <c r="BB463" s="23">
        <f>IF(V463&gt;0,J463*DATA!$C$4,0)</f>
        <v>182988</v>
      </c>
      <c r="BC463" s="23">
        <f>IF(X463&gt;0,N463*_xlfn.XLOOKUP(Burgas!O463,DATA!$B$5:$B$6,DATA!$C$5:$C$6,"error",0,1),0)</f>
        <v>37553.040000000001</v>
      </c>
      <c r="BD463" s="23">
        <f>IF(Z463&gt;0,(L463-M463)*DATA!$C$7,"0,00 ")</f>
        <v>36944.999999999993</v>
      </c>
      <c r="BE463" s="23">
        <f>IF(G463="basement",D463*DATA!$C$8,IF(G463="ground",0,"error"))</f>
        <v>0</v>
      </c>
      <c r="BF463" s="23">
        <f t="shared" si="372"/>
        <v>257486.04</v>
      </c>
      <c r="BG463" s="23">
        <v>1.48</v>
      </c>
      <c r="BH463" s="23">
        <v>1.7124254049445866</v>
      </c>
      <c r="BI463" s="23">
        <f t="shared" si="373"/>
        <v>0.56999999999999995</v>
      </c>
      <c r="BJ463" s="23">
        <v>2.33</v>
      </c>
      <c r="BK463" s="23">
        <f t="shared" si="374"/>
        <v>0.21630769230769231</v>
      </c>
      <c r="BL463" s="23">
        <f t="shared" si="375"/>
        <v>0.23928112965340181</v>
      </c>
      <c r="BM463" s="5">
        <v>1.1000000000000001</v>
      </c>
      <c r="BN463" s="5">
        <f t="shared" si="376"/>
        <v>0.56999999999999995</v>
      </c>
      <c r="BO463" s="50"/>
      <c r="BP463" s="48">
        <f t="shared" si="377"/>
        <v>19000.05</v>
      </c>
      <c r="BQ463" s="51">
        <f t="shared" si="378"/>
        <v>8</v>
      </c>
      <c r="BR463" s="47">
        <f t="shared" si="379"/>
        <v>6080.0159999999996</v>
      </c>
      <c r="BS463" s="46">
        <f t="shared" si="380"/>
        <v>25.5</v>
      </c>
      <c r="BT463" s="46">
        <f t="shared" si="381"/>
        <v>15200.04</v>
      </c>
      <c r="BU463" s="46">
        <f t="shared" si="388"/>
        <v>286.87919688750003</v>
      </c>
      <c r="BV463" s="46">
        <f t="shared" si="389"/>
        <v>193.49359904134616</v>
      </c>
      <c r="BW463" s="46">
        <f t="shared" si="390"/>
        <v>243.94248238998719</v>
      </c>
      <c r="BX463" s="46">
        <f t="shared" si="391"/>
        <v>275.56479063749998</v>
      </c>
      <c r="BY463" s="46">
        <f t="shared" si="392"/>
        <v>286.87919688750003</v>
      </c>
      <c r="BZ463" s="46">
        <f t="shared" si="382"/>
        <v>330599.58649315505</v>
      </c>
      <c r="CA463" s="46">
        <f t="shared" si="383"/>
        <v>222982.02353524734</v>
      </c>
      <c r="CB463" s="46">
        <f t="shared" si="384"/>
        <v>281119.31670622126</v>
      </c>
      <c r="CC463" s="46">
        <f t="shared" si="385"/>
        <v>317560.86473065498</v>
      </c>
      <c r="CD463" s="46">
        <f t="shared" si="386"/>
        <v>330599.58649315505</v>
      </c>
    </row>
    <row r="464" spans="1:82" ht="15" hidden="1" customHeight="1" x14ac:dyDescent="0.35">
      <c r="A464" s="39">
        <v>461</v>
      </c>
      <c r="B464" s="40" t="s">
        <v>125</v>
      </c>
      <c r="C464" s="40" t="s">
        <v>586</v>
      </c>
      <c r="D464" s="41">
        <v>408.4</v>
      </c>
      <c r="E464" s="41">
        <f t="shared" si="353"/>
        <v>2940.4800000000005</v>
      </c>
      <c r="F464" s="41">
        <v>93.2</v>
      </c>
      <c r="G464" s="42" t="s">
        <v>119</v>
      </c>
      <c r="H464" s="43">
        <v>9</v>
      </c>
      <c r="I464" s="44">
        <v>29.5</v>
      </c>
      <c r="J464" s="41">
        <f t="shared" si="354"/>
        <v>2199.52</v>
      </c>
      <c r="K464" s="42" t="s">
        <v>120</v>
      </c>
      <c r="L464" s="44">
        <v>549.88</v>
      </c>
      <c r="M464" s="44">
        <v>412.4</v>
      </c>
      <c r="N464" s="41">
        <v>428.82</v>
      </c>
      <c r="O464" s="45" t="s">
        <v>70</v>
      </c>
      <c r="P464" s="45" t="s">
        <v>121</v>
      </c>
      <c r="Q464" s="45" t="s">
        <v>108</v>
      </c>
      <c r="R464" s="45" t="s">
        <v>112</v>
      </c>
      <c r="S464" s="46">
        <f t="shared" si="355"/>
        <v>200001.8684447</v>
      </c>
      <c r="T464" s="46">
        <f t="shared" si="356"/>
        <v>68.016741635617308</v>
      </c>
      <c r="U464" s="47">
        <f t="shared" si="357"/>
        <v>115920.10442183232</v>
      </c>
      <c r="V464" s="47">
        <f t="shared" si="358"/>
        <v>84081.764022867676</v>
      </c>
      <c r="W464" s="47">
        <f t="shared" si="359"/>
        <v>198691.79350733897</v>
      </c>
      <c r="X464" s="47">
        <f t="shared" si="360"/>
        <v>1310.0749373610306</v>
      </c>
      <c r="Y464" s="48">
        <f t="shared" si="361"/>
        <v>192723.90064970002</v>
      </c>
      <c r="Z464" s="47">
        <f t="shared" si="362"/>
        <v>7277.967794999975</v>
      </c>
      <c r="AA464" s="48">
        <f t="shared" si="363"/>
        <v>196231.88729348261</v>
      </c>
      <c r="AB464" s="47">
        <f t="shared" si="364"/>
        <v>3769.981151217391</v>
      </c>
      <c r="AC464" s="47">
        <f t="shared" si="365"/>
        <v>96439.787906446072</v>
      </c>
      <c r="AD464" s="47">
        <f t="shared" si="366"/>
        <v>103562.08053825393</v>
      </c>
      <c r="AE464" s="47">
        <f t="shared" si="387"/>
        <v>32.797294287478934</v>
      </c>
      <c r="AF464" s="49">
        <f t="shared" si="367"/>
        <v>0.48219443476405033</v>
      </c>
      <c r="AG464" s="47">
        <f>IF(ISBLANK($D464),"",S464*_xlfn.XLOOKUP(Q464,DATA!$B$24:$B$25,DATA!$C$24:$C$25,"error",0,1)/1000)</f>
        <v>79.656744164155128</v>
      </c>
      <c r="AH464" s="47">
        <f>IF(ISBLANK($D464),"",V464*_xlfn.XLOOKUP(Q464,DATA!$B$24:$B$25,DATA!$C$24:$C$25,"error",0,1)/1000)</f>
        <v>33.488084975027739</v>
      </c>
      <c r="AI464" s="47">
        <f>IF(ISBLANK($D464),"",X464*_xlfn.XLOOKUP(Q464,DATA!$B$24:$B$25,DATA!$C$24:$C$25,"error",0,1)/1000)</f>
        <v>0.52177664605215124</v>
      </c>
      <c r="AJ464" s="47">
        <f>IF(ISBLANK($D464),"",Z464*_xlfn.XLOOKUP(Q464,DATA!$B$24:$B$25,DATA!$C$24:$C$25,"error",0,1)/1000)</f>
        <v>2.8986690133925905</v>
      </c>
      <c r="AK464" s="47">
        <f>IF(ISBLANK($D464),"",AB464*_xlfn.XLOOKUP(Q464,DATA!$B$24:$B$25,DATA!$C$24:$C$25,"error",0,1)/1000)</f>
        <v>1.5015080929068627</v>
      </c>
      <c r="AL464" s="47">
        <f t="shared" si="368"/>
        <v>38.410038727379344</v>
      </c>
      <c r="AM464" s="47">
        <f t="shared" si="369"/>
        <v>41.246705436775784</v>
      </c>
      <c r="AN464" s="47">
        <f t="shared" si="393"/>
        <v>2.7158285366087087</v>
      </c>
      <c r="AO464" s="47">
        <f t="shared" si="394"/>
        <v>1.1417476042472181</v>
      </c>
      <c r="AP464" s="47">
        <f t="shared" si="395"/>
        <v>1.7789528306155374E-2</v>
      </c>
      <c r="AQ464" s="47">
        <f t="shared" si="396"/>
        <v>9.8827639861000918E-2</v>
      </c>
      <c r="AR464" s="47">
        <f t="shared" si="397"/>
        <v>5.1192633711740029E-2</v>
      </c>
      <c r="AS464" s="47">
        <f t="shared" si="398"/>
        <v>1.3095574061261146</v>
      </c>
      <c r="AT464" s="47">
        <f t="shared" si="370"/>
        <v>1.4062711304825941</v>
      </c>
      <c r="AU464" s="47">
        <f t="shared" si="399"/>
        <v>0.14770423701596022</v>
      </c>
      <c r="AV464" s="47">
        <f t="shared" si="400"/>
        <v>6.2095583898945268E-2</v>
      </c>
      <c r="AW464" s="47">
        <f t="shared" si="401"/>
        <v>9.6750905659736955E-4</v>
      </c>
      <c r="AX464" s="47">
        <f t="shared" si="402"/>
        <v>5.3748831875759838E-3</v>
      </c>
      <c r="AY464" s="47">
        <f t="shared" si="403"/>
        <v>2.7841849370476329E-3</v>
      </c>
      <c r="AZ464" s="47">
        <f t="shared" si="404"/>
        <v>7.1222161080166255E-2</v>
      </c>
      <c r="BA464" s="47">
        <f t="shared" si="371"/>
        <v>7.6482075935793967E-2</v>
      </c>
      <c r="BB464" s="23">
        <f>IF(V464&gt;0,J464*DATA!$C$4,0)</f>
        <v>142968.79999999999</v>
      </c>
      <c r="BC464" s="23">
        <f>IF(X464&gt;0,N464*_xlfn.XLOOKUP(Burgas!O464,DATA!$B$5:$B$6,DATA!$C$5:$C$6,"error",0,1),0)</f>
        <v>36449.699999999997</v>
      </c>
      <c r="BD464" s="23">
        <f>IF(Z464&gt;0,(L464-M464)*DATA!$C$7,"0,00 ")</f>
        <v>20622.000000000004</v>
      </c>
      <c r="BE464" s="23">
        <f>IF(G464="basement",D464*DATA!$C$8,IF(G464="ground",0,"error"))</f>
        <v>16336</v>
      </c>
      <c r="BF464" s="23">
        <f t="shared" si="372"/>
        <v>216376.5</v>
      </c>
      <c r="BG464" s="23">
        <v>1.48</v>
      </c>
      <c r="BH464" s="23">
        <v>1.5375318251254821</v>
      </c>
      <c r="BI464" s="23">
        <f t="shared" si="373"/>
        <v>0.85</v>
      </c>
      <c r="BJ464" s="23">
        <v>0.21</v>
      </c>
      <c r="BK464" s="23">
        <f t="shared" si="374"/>
        <v>0.21630769230769231</v>
      </c>
      <c r="BL464" s="23">
        <f t="shared" si="375"/>
        <v>0.10900763358778627</v>
      </c>
      <c r="BM464" s="5">
        <v>1.1000000000000001</v>
      </c>
      <c r="BN464" s="5">
        <f t="shared" si="376"/>
        <v>0.40124223602484466</v>
      </c>
      <c r="BO464" s="50"/>
      <c r="BP464" s="48">
        <f t="shared" si="377"/>
        <v>12047.8</v>
      </c>
      <c r="BQ464" s="51">
        <f t="shared" si="378"/>
        <v>9</v>
      </c>
      <c r="BR464" s="47">
        <f t="shared" si="379"/>
        <v>3855.2959999999998</v>
      </c>
      <c r="BS464" s="46">
        <f t="shared" si="380"/>
        <v>29.5</v>
      </c>
      <c r="BT464" s="46">
        <f t="shared" si="381"/>
        <v>9638.24</v>
      </c>
      <c r="BU464" s="46">
        <f t="shared" si="388"/>
        <v>173.55247175</v>
      </c>
      <c r="BV464" s="46">
        <f t="shared" si="389"/>
        <v>100.59016350384616</v>
      </c>
      <c r="BW464" s="46">
        <f t="shared" si="390"/>
        <v>172.41564865267176</v>
      </c>
      <c r="BX464" s="46">
        <f t="shared" si="391"/>
        <v>167.23698425000001</v>
      </c>
      <c r="BY464" s="46">
        <f t="shared" si="392"/>
        <v>170.28105457608694</v>
      </c>
      <c r="BZ464" s="46">
        <f t="shared" si="382"/>
        <v>200001.8684447</v>
      </c>
      <c r="CA464" s="46">
        <f t="shared" si="383"/>
        <v>115920.10442183232</v>
      </c>
      <c r="CB464" s="46">
        <f t="shared" si="384"/>
        <v>198691.79350733897</v>
      </c>
      <c r="CC464" s="46">
        <f t="shared" si="385"/>
        <v>192723.90064970002</v>
      </c>
      <c r="CD464" s="46">
        <f t="shared" si="386"/>
        <v>196231.88729348261</v>
      </c>
    </row>
    <row r="465" spans="1:82" ht="15" hidden="1" customHeight="1" x14ac:dyDescent="0.35">
      <c r="A465" s="39">
        <v>462</v>
      </c>
      <c r="B465" s="40" t="s">
        <v>125</v>
      </c>
      <c r="C465" s="40" t="s">
        <v>587</v>
      </c>
      <c r="D465" s="41">
        <v>559.29999999999995</v>
      </c>
      <c r="E465" s="41">
        <f t="shared" si="353"/>
        <v>3579.52</v>
      </c>
      <c r="F465" s="41">
        <v>104.6</v>
      </c>
      <c r="G465" s="42" t="s">
        <v>119</v>
      </c>
      <c r="H465" s="43">
        <v>8</v>
      </c>
      <c r="I465" s="44">
        <v>25.5</v>
      </c>
      <c r="J465" s="41">
        <f t="shared" si="354"/>
        <v>2133.8399999999997</v>
      </c>
      <c r="K465" s="42" t="s">
        <v>120</v>
      </c>
      <c r="L465" s="44">
        <v>533.46</v>
      </c>
      <c r="M465" s="44">
        <v>240.1</v>
      </c>
      <c r="N465" s="41">
        <v>587.26499999999999</v>
      </c>
      <c r="O465" s="45" t="s">
        <v>70</v>
      </c>
      <c r="P465" s="45" t="s">
        <v>121</v>
      </c>
      <c r="Q465" s="45" t="s">
        <v>108</v>
      </c>
      <c r="R465" s="45" t="s">
        <v>112</v>
      </c>
      <c r="S465" s="46">
        <f t="shared" si="355"/>
        <v>220558.61739922501</v>
      </c>
      <c r="T465" s="46">
        <f t="shared" si="356"/>
        <v>61.616813818396047</v>
      </c>
      <c r="U465" s="47">
        <f t="shared" si="357"/>
        <v>138987.62402678194</v>
      </c>
      <c r="V465" s="47">
        <f t="shared" si="358"/>
        <v>81570.993372443074</v>
      </c>
      <c r="W465" s="47">
        <f t="shared" si="359"/>
        <v>218764.48196223666</v>
      </c>
      <c r="X465" s="47">
        <f t="shared" si="360"/>
        <v>1794.1354369883484</v>
      </c>
      <c r="Y465" s="48">
        <f t="shared" si="361"/>
        <v>205028.61570922501</v>
      </c>
      <c r="Z465" s="47">
        <f t="shared" si="362"/>
        <v>15530.001690000005</v>
      </c>
      <c r="AA465" s="48">
        <f t="shared" si="363"/>
        <v>215395.66329081199</v>
      </c>
      <c r="AB465" s="47">
        <f t="shared" si="364"/>
        <v>5162.9541084130178</v>
      </c>
      <c r="AC465" s="47">
        <f t="shared" si="365"/>
        <v>104058.08460784444</v>
      </c>
      <c r="AD465" s="47">
        <f t="shared" si="366"/>
        <v>116500.53279138057</v>
      </c>
      <c r="AE465" s="47">
        <f t="shared" si="387"/>
        <v>29.070401787905766</v>
      </c>
      <c r="AF465" s="49">
        <f t="shared" si="367"/>
        <v>0.47179333020342951</v>
      </c>
      <c r="AG465" s="47">
        <f>IF(ISBLANK($D465),"",S465*_xlfn.XLOOKUP(Q465,DATA!$B$24:$B$25,DATA!$C$24:$C$25,"error",0,1)/1000)</f>
        <v>87.844086137763341</v>
      </c>
      <c r="AH465" s="47">
        <f>IF(ISBLANK($D465),"",V465*_xlfn.XLOOKUP(Q465,DATA!$B$24:$B$25,DATA!$C$24:$C$25,"error",0,1)/1000)</f>
        <v>32.48809524037663</v>
      </c>
      <c r="AI465" s="47">
        <f>IF(ISBLANK($D465),"",X465*_xlfn.XLOOKUP(Q465,DATA!$B$24:$B$25,DATA!$C$24:$C$25,"error",0,1)/1000)</f>
        <v>0.71456826184371947</v>
      </c>
      <c r="AJ465" s="47">
        <f>IF(ISBLANK($D465),"",Z465*_xlfn.XLOOKUP(Q465,DATA!$B$24:$B$25,DATA!$C$24:$C$25,"error",0,1)/1000)</f>
        <v>6.1852890730932026</v>
      </c>
      <c r="AK465" s="47">
        <f>IF(ISBLANK($D465),"",AB465*_xlfn.XLOOKUP(Q465,DATA!$B$24:$B$25,DATA!$C$24:$C$25,"error",0,1)/1000)</f>
        <v>2.0563013622987367</v>
      </c>
      <c r="AL465" s="47">
        <f t="shared" si="368"/>
        <v>41.444253937612288</v>
      </c>
      <c r="AM465" s="47">
        <f t="shared" si="369"/>
        <v>46.399832200151053</v>
      </c>
      <c r="AN465" s="47">
        <f t="shared" si="393"/>
        <v>2.9949689559695249</v>
      </c>
      <c r="AO465" s="47">
        <f t="shared" si="394"/>
        <v>1.1076538098525517</v>
      </c>
      <c r="AP465" s="47">
        <f t="shared" si="395"/>
        <v>2.4362593490776036E-2</v>
      </c>
      <c r="AQ465" s="47">
        <f t="shared" si="396"/>
        <v>0.21088213870834549</v>
      </c>
      <c r="AR465" s="47">
        <f t="shared" si="397"/>
        <v>7.0107835541077523E-2</v>
      </c>
      <c r="AS465" s="47">
        <f t="shared" si="398"/>
        <v>1.4130063775927506</v>
      </c>
      <c r="AT465" s="47">
        <f t="shared" si="370"/>
        <v>1.5819625783767743</v>
      </c>
      <c r="AU465" s="47">
        <f t="shared" si="399"/>
        <v>0.16288568978671916</v>
      </c>
      <c r="AV465" s="47">
        <f t="shared" si="400"/>
        <v>6.0241343905454554E-2</v>
      </c>
      <c r="AW465" s="47">
        <f t="shared" si="401"/>
        <v>1.3249946507221384E-3</v>
      </c>
      <c r="AX465" s="47">
        <f t="shared" si="402"/>
        <v>1.1469128105232007E-2</v>
      </c>
      <c r="AY465" s="47">
        <f t="shared" si="403"/>
        <v>3.8129153655502785E-3</v>
      </c>
      <c r="AZ465" s="47">
        <f t="shared" si="404"/>
        <v>7.684838202695897E-2</v>
      </c>
      <c r="BA465" s="47">
        <f t="shared" si="371"/>
        <v>8.6037307759760193E-2</v>
      </c>
      <c r="BB465" s="23">
        <f>IF(V465&gt;0,J465*DATA!$C$4,0)</f>
        <v>138699.59999999998</v>
      </c>
      <c r="BC465" s="23">
        <f>IF(X465&gt;0,N465*_xlfn.XLOOKUP(Burgas!O465,DATA!$B$5:$B$6,DATA!$C$5:$C$6,"error",0,1),0)</f>
        <v>49917.525000000001</v>
      </c>
      <c r="BD465" s="23">
        <f>IF(Z465&gt;0,(L465-M465)*DATA!$C$7,"0,00 ")</f>
        <v>44004</v>
      </c>
      <c r="BE465" s="23">
        <f>IF(G465="basement",D465*DATA!$C$8,IF(G465="ground",0,"error"))</f>
        <v>22372</v>
      </c>
      <c r="BF465" s="23">
        <f t="shared" si="372"/>
        <v>254993.12499999997</v>
      </c>
      <c r="BG465" s="23">
        <v>1.48</v>
      </c>
      <c r="BH465" s="23">
        <v>2.062358939751809</v>
      </c>
      <c r="BI465" s="23">
        <f t="shared" si="373"/>
        <v>0.85</v>
      </c>
      <c r="BJ465" s="23">
        <v>0.21</v>
      </c>
      <c r="BK465" s="23">
        <f t="shared" si="374"/>
        <v>0.21630769230769231</v>
      </c>
      <c r="BL465" s="23">
        <f t="shared" si="375"/>
        <v>0.10900763358778627</v>
      </c>
      <c r="BM465" s="5">
        <v>1.1000000000000001</v>
      </c>
      <c r="BN465" s="5">
        <f t="shared" si="376"/>
        <v>0.40124223602484466</v>
      </c>
      <c r="BO465" s="50"/>
      <c r="BP465" s="48">
        <f t="shared" si="377"/>
        <v>14262.15</v>
      </c>
      <c r="BQ465" s="51">
        <f t="shared" si="378"/>
        <v>8</v>
      </c>
      <c r="BR465" s="47">
        <f t="shared" si="379"/>
        <v>4563.8879999999999</v>
      </c>
      <c r="BS465" s="46">
        <f t="shared" si="380"/>
        <v>25.5</v>
      </c>
      <c r="BT465" s="46">
        <f t="shared" si="381"/>
        <v>11409.720000000001</v>
      </c>
      <c r="BU465" s="46">
        <f t="shared" si="388"/>
        <v>191.3906780625</v>
      </c>
      <c r="BV465" s="46">
        <f t="shared" si="389"/>
        <v>120.60710172403847</v>
      </c>
      <c r="BW465" s="46">
        <f t="shared" si="390"/>
        <v>189.83380940839695</v>
      </c>
      <c r="BX465" s="46">
        <f t="shared" si="391"/>
        <v>177.9144530625</v>
      </c>
      <c r="BY465" s="46">
        <f t="shared" si="392"/>
        <v>186.91050268206524</v>
      </c>
      <c r="BZ465" s="46">
        <f t="shared" si="382"/>
        <v>220558.61739922501</v>
      </c>
      <c r="CA465" s="46">
        <f t="shared" si="383"/>
        <v>138987.62402678194</v>
      </c>
      <c r="CB465" s="46">
        <f t="shared" si="384"/>
        <v>218764.48196223666</v>
      </c>
      <c r="CC465" s="46">
        <f t="shared" si="385"/>
        <v>205028.61570922501</v>
      </c>
      <c r="CD465" s="46">
        <f t="shared" si="386"/>
        <v>215395.66329081199</v>
      </c>
    </row>
    <row r="466" spans="1:82" ht="15" customHeight="1" x14ac:dyDescent="0.35">
      <c r="A466" s="39">
        <v>463</v>
      </c>
      <c r="B466" s="40" t="s">
        <v>125</v>
      </c>
      <c r="C466" s="40" t="s">
        <v>588</v>
      </c>
      <c r="D466" s="41">
        <v>155.4</v>
      </c>
      <c r="E466" s="41">
        <f t="shared" si="353"/>
        <v>621.6</v>
      </c>
      <c r="F466" s="41">
        <v>50.2</v>
      </c>
      <c r="G466" s="42" t="s">
        <v>118</v>
      </c>
      <c r="H466" s="43">
        <v>5</v>
      </c>
      <c r="I466" s="44">
        <v>17.5</v>
      </c>
      <c r="J466" s="41">
        <f t="shared" si="354"/>
        <v>702.8</v>
      </c>
      <c r="K466" s="42" t="s">
        <v>120</v>
      </c>
      <c r="L466" s="44">
        <v>175.7</v>
      </c>
      <c r="M466" s="44">
        <v>26.4</v>
      </c>
      <c r="N466" s="41">
        <v>163.17000000000002</v>
      </c>
      <c r="O466" s="45" t="s">
        <v>69</v>
      </c>
      <c r="P466" s="45" t="s">
        <v>120</v>
      </c>
      <c r="Q466" s="45" t="s">
        <v>122</v>
      </c>
      <c r="R466" s="45" t="s">
        <v>864</v>
      </c>
      <c r="S466" s="46">
        <f t="shared" si="355"/>
        <v>73455.599357070023</v>
      </c>
      <c r="T466" s="46">
        <f t="shared" si="356"/>
        <v>118.17181363750004</v>
      </c>
      <c r="U466" s="47">
        <f t="shared" si="357"/>
        <v>46589.435941746931</v>
      </c>
      <c r="V466" s="47">
        <f t="shared" si="358"/>
        <v>26866.163415323092</v>
      </c>
      <c r="W466" s="47">
        <f t="shared" si="359"/>
        <v>63135.865194018726</v>
      </c>
      <c r="X466" s="47">
        <f t="shared" si="360"/>
        <v>10319.734163051296</v>
      </c>
      <c r="Y466" s="48">
        <f t="shared" si="361"/>
        <v>65551.899969570019</v>
      </c>
      <c r="Z466" s="47">
        <f t="shared" si="362"/>
        <v>7903.6993875000044</v>
      </c>
      <c r="AA466" s="48">
        <f t="shared" si="363"/>
        <v>73455.599357070023</v>
      </c>
      <c r="AB466" s="47">
        <f t="shared" si="364"/>
        <v>0</v>
      </c>
      <c r="AC466" s="47">
        <f t="shared" si="365"/>
        <v>45089.596965874392</v>
      </c>
      <c r="AD466" s="47">
        <f t="shared" si="366"/>
        <v>28366.00239119563</v>
      </c>
      <c r="AE466" s="47">
        <f t="shared" ref="AE466:AE529" si="405">AD466/E466</f>
        <v>45.63385198068795</v>
      </c>
      <c r="AF466" s="49">
        <f t="shared" si="367"/>
        <v>0.61383471594442263</v>
      </c>
      <c r="AG466" s="47">
        <f>IF(ISBLANK($D466),"",S466*_xlfn.XLOOKUP(Q466,DATA!$B$24:$B$25,DATA!$C$24:$C$25,"error",0,1)/1000)</f>
        <v>9.840591953267019</v>
      </c>
      <c r="AH466" s="47">
        <f>IF(ISBLANK($D466),"",V466*_xlfn.XLOOKUP(Q466,DATA!$B$24:$B$25,DATA!$C$24:$C$25,"error",0,1)/1000)</f>
        <v>3.5991667597024248</v>
      </c>
      <c r="AI466" s="47">
        <f>IF(ISBLANK($D466),"",X466*_xlfn.XLOOKUP(Q466,DATA!$B$24:$B$25,DATA!$C$24:$C$25,"error",0,1)/1000)</f>
        <v>1.3824990042097185</v>
      </c>
      <c r="AJ466" s="47">
        <f>IF(ISBLANK($D466),"",Z466*_xlfn.XLOOKUP(Q466,DATA!$B$24:$B$25,DATA!$C$24:$C$25,"error",0,1)/1000)</f>
        <v>1.0588312024464892</v>
      </c>
      <c r="AK466" s="47">
        <f>IF(ISBLANK($D466),"",AB466*_xlfn.XLOOKUP(Q466,DATA!$B$24:$B$25,DATA!$C$24:$C$25,"error",0,1)/1000)</f>
        <v>0</v>
      </c>
      <c r="AL466" s="47">
        <f t="shared" si="368"/>
        <v>6.0404969663586332</v>
      </c>
      <c r="AM466" s="47">
        <f t="shared" si="369"/>
        <v>3.8000949869083858</v>
      </c>
      <c r="AN466" s="47">
        <f t="shared" si="393"/>
        <v>0.99745474609296636</v>
      </c>
      <c r="AO466" s="47">
        <f t="shared" si="394"/>
        <v>0.36481605816948498</v>
      </c>
      <c r="AP466" s="47">
        <f t="shared" si="395"/>
        <v>0.14013183350824443</v>
      </c>
      <c r="AQ466" s="47">
        <f t="shared" si="396"/>
        <v>0.10732445905766291</v>
      </c>
      <c r="AR466" s="47">
        <f t="shared" si="397"/>
        <v>0</v>
      </c>
      <c r="AS466" s="47">
        <f t="shared" si="398"/>
        <v>0.61227235073539221</v>
      </c>
      <c r="AT466" s="47">
        <f t="shared" si="370"/>
        <v>0.38518239535757415</v>
      </c>
      <c r="AU466" s="47">
        <f t="shared" si="399"/>
        <v>5.4248009490901333E-2</v>
      </c>
      <c r="AV466" s="47">
        <f t="shared" si="400"/>
        <v>1.9841045484550617E-2</v>
      </c>
      <c r="AW466" s="47">
        <f t="shared" si="401"/>
        <v>7.6212711041871431E-3</v>
      </c>
      <c r="AX466" s="47">
        <f t="shared" si="402"/>
        <v>5.836994907660006E-3</v>
      </c>
      <c r="AY466" s="47">
        <f t="shared" si="403"/>
        <v>0</v>
      </c>
      <c r="AZ466" s="47">
        <f t="shared" si="404"/>
        <v>3.3299311496397761E-2</v>
      </c>
      <c r="BA466" s="47">
        <f t="shared" si="371"/>
        <v>2.0948697994503572E-2</v>
      </c>
      <c r="BB466" s="23">
        <f>IF(V466&gt;0,J466*DATA!$C$4,0)</f>
        <v>45682</v>
      </c>
      <c r="BC466" s="23">
        <f>IF(X466&gt;0,N466*_xlfn.XLOOKUP(Burgas!O466,DATA!$B$5:$B$6,DATA!$C$5:$C$6,"error",0,1),0)</f>
        <v>7832.1600000000008</v>
      </c>
      <c r="BD466" s="23">
        <f>IF(Z466&gt;0,(L466-M466)*DATA!$C$7,"0,00 ")</f>
        <v>22394.999999999996</v>
      </c>
      <c r="BE466" s="23">
        <f>IF(G466="basement",D466*DATA!$C$8,IF(G466="ground",0,"error"))</f>
        <v>0</v>
      </c>
      <c r="BF466" s="23">
        <f t="shared" si="372"/>
        <v>75909.16</v>
      </c>
      <c r="BG466" s="23">
        <v>1.48</v>
      </c>
      <c r="BH466" s="23">
        <v>2.5870517928286851</v>
      </c>
      <c r="BI466" s="23">
        <f t="shared" si="373"/>
        <v>0.56999999999999995</v>
      </c>
      <c r="BJ466" s="23">
        <v>2.33</v>
      </c>
      <c r="BK466" s="23">
        <f t="shared" si="374"/>
        <v>0.21630769230769231</v>
      </c>
      <c r="BL466" s="23">
        <f t="shared" si="375"/>
        <v>0.23928112965340181</v>
      </c>
      <c r="BM466" s="5">
        <v>1.1000000000000001</v>
      </c>
      <c r="BN466" s="5">
        <f t="shared" si="376"/>
        <v>0.56999999999999995</v>
      </c>
      <c r="BO466" s="50"/>
      <c r="BP466" s="48">
        <f t="shared" si="377"/>
        <v>2719.5</v>
      </c>
      <c r="BQ466" s="51">
        <f t="shared" si="378"/>
        <v>5</v>
      </c>
      <c r="BR466" s="47">
        <f t="shared" si="379"/>
        <v>870.24</v>
      </c>
      <c r="BS466" s="46">
        <f t="shared" si="380"/>
        <v>17.5</v>
      </c>
      <c r="BT466" s="46">
        <f t="shared" si="381"/>
        <v>2175.6</v>
      </c>
      <c r="BU466" s="46">
        <f t="shared" si="388"/>
        <v>63.74140867500001</v>
      </c>
      <c r="BV466" s="46">
        <f t="shared" si="389"/>
        <v>40.428181136538463</v>
      </c>
      <c r="BW466" s="46">
        <f t="shared" si="390"/>
        <v>54.786415475545574</v>
      </c>
      <c r="BX466" s="46">
        <f t="shared" si="391"/>
        <v>56.882939925000009</v>
      </c>
      <c r="BY466" s="46">
        <f t="shared" si="392"/>
        <v>63.74140867500001</v>
      </c>
      <c r="BZ466" s="46">
        <f t="shared" si="382"/>
        <v>73455.599357070023</v>
      </c>
      <c r="CA466" s="46">
        <f t="shared" si="383"/>
        <v>46589.435941746931</v>
      </c>
      <c r="CB466" s="46">
        <f t="shared" si="384"/>
        <v>63135.865194018726</v>
      </c>
      <c r="CC466" s="46">
        <f t="shared" si="385"/>
        <v>65551.899969570019</v>
      </c>
      <c r="CD466" s="46">
        <f t="shared" si="386"/>
        <v>73455.599357070023</v>
      </c>
    </row>
    <row r="467" spans="1:82" ht="15" customHeight="1" x14ac:dyDescent="0.35">
      <c r="A467" s="39">
        <v>464</v>
      </c>
      <c r="B467" s="40" t="s">
        <v>125</v>
      </c>
      <c r="C467" s="40" t="s">
        <v>589</v>
      </c>
      <c r="D467" s="41">
        <v>174.5</v>
      </c>
      <c r="E467" s="41">
        <f t="shared" si="353"/>
        <v>558.4</v>
      </c>
      <c r="F467" s="41">
        <v>55.2</v>
      </c>
      <c r="G467" s="42" t="s">
        <v>119</v>
      </c>
      <c r="H467" s="43">
        <v>4</v>
      </c>
      <c r="I467" s="44">
        <v>14.5</v>
      </c>
      <c r="J467" s="41">
        <f t="shared" si="354"/>
        <v>640.32000000000005</v>
      </c>
      <c r="K467" s="42" t="s">
        <v>120</v>
      </c>
      <c r="L467" s="44">
        <v>160.08000000000001</v>
      </c>
      <c r="M467" s="44">
        <v>120.1</v>
      </c>
      <c r="N467" s="41">
        <v>183.22499999999999</v>
      </c>
      <c r="O467" s="45" t="s">
        <v>69</v>
      </c>
      <c r="P467" s="45" t="s">
        <v>120</v>
      </c>
      <c r="Q467" s="45" t="s">
        <v>122</v>
      </c>
      <c r="R467" s="45" t="s">
        <v>864</v>
      </c>
      <c r="S467" s="46">
        <f t="shared" si="355"/>
        <v>65955.785789425005</v>
      </c>
      <c r="T467" s="46">
        <f t="shared" si="356"/>
        <v>118.11566223034565</v>
      </c>
      <c r="U467" s="47">
        <f t="shared" si="357"/>
        <v>41478.065587234225</v>
      </c>
      <c r="V467" s="47">
        <f t="shared" si="358"/>
        <v>24477.72020219078</v>
      </c>
      <c r="W467" s="47">
        <f t="shared" si="359"/>
        <v>54367.667311610021</v>
      </c>
      <c r="X467" s="47">
        <f t="shared" si="360"/>
        <v>11588.118477814984</v>
      </c>
      <c r="Y467" s="48">
        <f t="shared" si="361"/>
        <v>63839.309556925014</v>
      </c>
      <c r="Z467" s="47">
        <f t="shared" si="362"/>
        <v>2116.4762324999901</v>
      </c>
      <c r="AA467" s="48">
        <f t="shared" si="363"/>
        <v>64344.958877359793</v>
      </c>
      <c r="AB467" s="47">
        <f t="shared" si="364"/>
        <v>1610.8269120652112</v>
      </c>
      <c r="AC467" s="47">
        <f t="shared" si="365"/>
        <v>39793.141824570965</v>
      </c>
      <c r="AD467" s="47">
        <f t="shared" si="366"/>
        <v>26162.64396485404</v>
      </c>
      <c r="AE467" s="47">
        <f t="shared" si="405"/>
        <v>46.852872429896202</v>
      </c>
      <c r="AF467" s="49">
        <f t="shared" si="367"/>
        <v>0.60333056983988176</v>
      </c>
      <c r="AG467" s="47">
        <f>IF(ISBLANK($D467),"",S467*_xlfn.XLOOKUP(Q467,DATA!$B$24:$B$25,DATA!$C$24:$C$25,"error",0,1)/1000)</f>
        <v>8.8358679337131996</v>
      </c>
      <c r="AH467" s="47">
        <f>IF(ISBLANK($D467),"",V467*_xlfn.XLOOKUP(Q467,DATA!$B$24:$B$25,DATA!$C$24:$C$25,"error",0,1)/1000)</f>
        <v>3.2791953038882418</v>
      </c>
      <c r="AI467" s="47">
        <f>IF(ISBLANK($D467),"",X467*_xlfn.XLOOKUP(Q467,DATA!$B$24:$B$25,DATA!$C$24:$C$25,"error",0,1)/1000)</f>
        <v>1.5524200529896752</v>
      </c>
      <c r="AJ467" s="47">
        <f>IF(ISBLANK($D467),"",Z467*_xlfn.XLOOKUP(Q467,DATA!$B$24:$B$25,DATA!$C$24:$C$25,"error",0,1)/1000)</f>
        <v>0.28353698240998271</v>
      </c>
      <c r="AK467" s="47">
        <f>IF(ISBLANK($D467),"",AB467*_xlfn.XLOOKUP(Q467,DATA!$B$24:$B$25,DATA!$C$24:$C$25,"error",0,1)/1000)</f>
        <v>0.21579689618922415</v>
      </c>
      <c r="AL467" s="47">
        <f t="shared" si="368"/>
        <v>5.3309492354771235</v>
      </c>
      <c r="AM467" s="47">
        <f t="shared" si="369"/>
        <v>3.504918698236076</v>
      </c>
      <c r="AN467" s="47">
        <f t="shared" si="393"/>
        <v>0.89561465897454395</v>
      </c>
      <c r="AO467" s="47">
        <f t="shared" si="394"/>
        <v>0.33238334998162289</v>
      </c>
      <c r="AP467" s="47">
        <f t="shared" si="395"/>
        <v>0.15735524419040292</v>
      </c>
      <c r="AQ467" s="47">
        <f t="shared" si="396"/>
        <v>2.8739664254021035E-2</v>
      </c>
      <c r="AR467" s="47">
        <f t="shared" si="397"/>
        <v>2.1873444130016163E-2</v>
      </c>
      <c r="AS467" s="47">
        <f t="shared" si="398"/>
        <v>0.54035170255606302</v>
      </c>
      <c r="AT467" s="47">
        <f t="shared" si="370"/>
        <v>0.35526295641848094</v>
      </c>
      <c r="AU467" s="47">
        <f t="shared" si="399"/>
        <v>4.8709290031001662E-2</v>
      </c>
      <c r="AV467" s="47">
        <f t="shared" si="400"/>
        <v>1.8077146051035071E-2</v>
      </c>
      <c r="AW467" s="47">
        <f t="shared" si="401"/>
        <v>8.5579910404160516E-3</v>
      </c>
      <c r="AX467" s="47">
        <f t="shared" si="402"/>
        <v>1.5630479330759933E-3</v>
      </c>
      <c r="AY467" s="47">
        <f t="shared" si="403"/>
        <v>1.1896186863731887E-3</v>
      </c>
      <c r="AZ467" s="47">
        <f t="shared" si="404"/>
        <v>2.9387803710900308E-2</v>
      </c>
      <c r="BA467" s="47">
        <f t="shared" si="371"/>
        <v>1.9321486320101354E-2</v>
      </c>
      <c r="BB467" s="23">
        <f>IF(V467&gt;0,J467*DATA!$C$4,0)</f>
        <v>41620.800000000003</v>
      </c>
      <c r="BC467" s="23">
        <f>IF(X467&gt;0,N467*_xlfn.XLOOKUP(Burgas!O467,DATA!$B$5:$B$6,DATA!$C$5:$C$6,"error",0,1),0)</f>
        <v>8794.7999999999993</v>
      </c>
      <c r="BD467" s="23">
        <f>IF(Z467&gt;0,(L467-M467)*DATA!$C$7,"0,00 ")</f>
        <v>5997.0000000000027</v>
      </c>
      <c r="BE467" s="23">
        <f>IF(G467="basement",D467*DATA!$C$8,IF(G467="ground",0,"error"))</f>
        <v>6980</v>
      </c>
      <c r="BF467" s="23">
        <f t="shared" si="372"/>
        <v>63392.600000000006</v>
      </c>
      <c r="BG467" s="23">
        <v>1.48</v>
      </c>
      <c r="BH467" s="23">
        <v>1.5370627186406798</v>
      </c>
      <c r="BI467" s="23">
        <f t="shared" si="373"/>
        <v>0.85</v>
      </c>
      <c r="BJ467" s="23">
        <v>2.33</v>
      </c>
      <c r="BK467" s="23">
        <f t="shared" si="374"/>
        <v>0.21630769230769231</v>
      </c>
      <c r="BL467" s="23">
        <f t="shared" si="375"/>
        <v>0.23928112965340181</v>
      </c>
      <c r="BM467" s="5">
        <v>1.1000000000000001</v>
      </c>
      <c r="BN467" s="5">
        <f t="shared" si="376"/>
        <v>0.40124223602484466</v>
      </c>
      <c r="BO467" s="50"/>
      <c r="BP467" s="48">
        <f t="shared" si="377"/>
        <v>2530.25</v>
      </c>
      <c r="BQ467" s="51">
        <f t="shared" si="378"/>
        <v>4</v>
      </c>
      <c r="BR467" s="47">
        <f t="shared" si="379"/>
        <v>809.68000000000006</v>
      </c>
      <c r="BS467" s="46">
        <f t="shared" si="380"/>
        <v>14.5</v>
      </c>
      <c r="BT467" s="46">
        <f t="shared" si="381"/>
        <v>2024.2</v>
      </c>
      <c r="BU467" s="46">
        <f t="shared" si="388"/>
        <v>57.233413562500004</v>
      </c>
      <c r="BV467" s="46">
        <f t="shared" si="389"/>
        <v>35.992767777884609</v>
      </c>
      <c r="BW467" s="46">
        <f t="shared" si="390"/>
        <v>47.177774480744546</v>
      </c>
      <c r="BX467" s="46">
        <f t="shared" si="391"/>
        <v>55.39683231250001</v>
      </c>
      <c r="BY467" s="46">
        <f t="shared" si="392"/>
        <v>55.835611660326094</v>
      </c>
      <c r="BZ467" s="46">
        <f t="shared" si="382"/>
        <v>65955.785789425005</v>
      </c>
      <c r="CA467" s="46">
        <f t="shared" si="383"/>
        <v>41478.065587234225</v>
      </c>
      <c r="CB467" s="46">
        <f t="shared" si="384"/>
        <v>54367.667311610021</v>
      </c>
      <c r="CC467" s="46">
        <f t="shared" si="385"/>
        <v>63839.309556925014</v>
      </c>
      <c r="CD467" s="46">
        <f t="shared" si="386"/>
        <v>64344.958877359793</v>
      </c>
    </row>
    <row r="468" spans="1:82" ht="15" customHeight="1" x14ac:dyDescent="0.35">
      <c r="A468" s="39">
        <v>465</v>
      </c>
      <c r="B468" s="40" t="s">
        <v>125</v>
      </c>
      <c r="C468" s="40" t="s">
        <v>590</v>
      </c>
      <c r="D468" s="41">
        <v>162.80000000000001</v>
      </c>
      <c r="E468" s="41">
        <f t="shared" si="353"/>
        <v>911.68000000000006</v>
      </c>
      <c r="F468" s="41">
        <v>54.3</v>
      </c>
      <c r="G468" s="42" t="s">
        <v>118</v>
      </c>
      <c r="H468" s="43">
        <v>7</v>
      </c>
      <c r="I468" s="44">
        <v>22.25</v>
      </c>
      <c r="J468" s="41">
        <f t="shared" si="354"/>
        <v>966.53499999999997</v>
      </c>
      <c r="K468" s="42" t="s">
        <v>121</v>
      </c>
      <c r="L468" s="44">
        <v>241.64</v>
      </c>
      <c r="M468" s="44">
        <v>241.64</v>
      </c>
      <c r="N468" s="41">
        <v>170.94000000000003</v>
      </c>
      <c r="O468" s="45" t="s">
        <v>69</v>
      </c>
      <c r="P468" s="45" t="s">
        <v>121</v>
      </c>
      <c r="Q468" s="45" t="s">
        <v>122</v>
      </c>
      <c r="R468" s="45" t="s">
        <v>864</v>
      </c>
      <c r="S468" s="46">
        <f t="shared" si="355"/>
        <v>38266.566785615003</v>
      </c>
      <c r="T468" s="46">
        <f t="shared" si="356"/>
        <v>41.973682416653872</v>
      </c>
      <c r="U468" s="47">
        <f t="shared" si="357"/>
        <v>38266.566785615003</v>
      </c>
      <c r="V468" s="47">
        <f t="shared" si="358"/>
        <v>0</v>
      </c>
      <c r="W468" s="47">
        <f t="shared" si="359"/>
        <v>37752.298174488977</v>
      </c>
      <c r="X468" s="47">
        <f t="shared" si="360"/>
        <v>514.26861112602637</v>
      </c>
      <c r="Y468" s="48">
        <f t="shared" si="361"/>
        <v>38266.566785615003</v>
      </c>
      <c r="Z468" s="47">
        <f t="shared" si="362"/>
        <v>0</v>
      </c>
      <c r="AA468" s="48">
        <f t="shared" si="363"/>
        <v>38266.566785615003</v>
      </c>
      <c r="AB468" s="47">
        <f t="shared" si="364"/>
        <v>0</v>
      </c>
      <c r="AC468" s="47">
        <f t="shared" si="365"/>
        <v>514.26861112602637</v>
      </c>
      <c r="AD468" s="47">
        <f t="shared" si="366"/>
        <v>37752.298174488977</v>
      </c>
      <c r="AE468" s="47">
        <f t="shared" si="405"/>
        <v>41.409593469736066</v>
      </c>
      <c r="AF468" s="49">
        <f t="shared" si="367"/>
        <v>1.3439110281493805E-2</v>
      </c>
      <c r="AG468" s="47">
        <f>IF(ISBLANK($D468),"",S468*_xlfn.XLOOKUP(Q468,DATA!$B$24:$B$25,DATA!$C$24:$C$25,"error",0,1)/1000)</f>
        <v>5.1264392706018258</v>
      </c>
      <c r="AH468" s="47">
        <f>IF(ISBLANK($D468),"",V468*_xlfn.XLOOKUP(Q468,DATA!$B$24:$B$25,DATA!$C$24:$C$25,"error",0,1)/1000)</f>
        <v>0</v>
      </c>
      <c r="AI468" s="47">
        <f>IF(ISBLANK($D468),"",X468*_xlfn.XLOOKUP(Q468,DATA!$B$24:$B$25,DATA!$C$24:$C$25,"error",0,1)/1000)</f>
        <v>6.8894782708998389E-2</v>
      </c>
      <c r="AJ468" s="47">
        <f>IF(ISBLANK($D468),"",Z468*_xlfn.XLOOKUP(Q468,DATA!$B$24:$B$25,DATA!$C$24:$C$25,"error",0,1)/1000)</f>
        <v>0</v>
      </c>
      <c r="AK468" s="47">
        <f>IF(ISBLANK($D468),"",AB468*_xlfn.XLOOKUP(Q468,DATA!$B$24:$B$25,DATA!$C$24:$C$25,"error",0,1)/1000)</f>
        <v>0</v>
      </c>
      <c r="AL468" s="47">
        <f t="shared" si="368"/>
        <v>6.8894782708998389E-2</v>
      </c>
      <c r="AM468" s="47">
        <f t="shared" si="369"/>
        <v>5.0575444878928275</v>
      </c>
      <c r="AN468" s="47">
        <f t="shared" si="393"/>
        <v>0.51962231594427</v>
      </c>
      <c r="AO468" s="47">
        <f t="shared" si="394"/>
        <v>0</v>
      </c>
      <c r="AP468" s="47">
        <f t="shared" si="395"/>
        <v>6.9832616087002405E-3</v>
      </c>
      <c r="AQ468" s="47">
        <f t="shared" si="396"/>
        <v>0</v>
      </c>
      <c r="AR468" s="47">
        <f t="shared" si="397"/>
        <v>0</v>
      </c>
      <c r="AS468" s="47">
        <f t="shared" si="398"/>
        <v>6.9832616087002405E-3</v>
      </c>
      <c r="AT468" s="47">
        <f t="shared" si="370"/>
        <v>0.51263905433556978</v>
      </c>
      <c r="AU468" s="47">
        <f t="shared" si="399"/>
        <v>2.8260406236416485E-2</v>
      </c>
      <c r="AV468" s="47">
        <f t="shared" si="400"/>
        <v>0</v>
      </c>
      <c r="AW468" s="47">
        <f t="shared" si="401"/>
        <v>3.7979471601101527E-4</v>
      </c>
      <c r="AX468" s="47">
        <f t="shared" si="402"/>
        <v>0</v>
      </c>
      <c r="AY468" s="47">
        <f t="shared" si="403"/>
        <v>0</v>
      </c>
      <c r="AZ468" s="47">
        <f t="shared" si="404"/>
        <v>3.7979471601101527E-4</v>
      </c>
      <c r="BA468" s="47">
        <f t="shared" si="371"/>
        <v>2.7880611520405472E-2</v>
      </c>
      <c r="BB468" s="23">
        <f>IF(V468&gt;0,J468*DATA!$C$4,0)</f>
        <v>0</v>
      </c>
      <c r="BC468" s="23">
        <f>IF(X468&gt;0,N468*_xlfn.XLOOKUP(Burgas!O468,DATA!$B$5:$B$6,DATA!$C$5:$C$6,"error",0,1),0)</f>
        <v>8205.1200000000008</v>
      </c>
      <c r="BD468" s="23" t="str">
        <f>IF(Z468&gt;0,(L468-M468)*DATA!$C$7,"0,00 ")</f>
        <v xml:space="preserve">0,00 </v>
      </c>
      <c r="BE468" s="23">
        <f>IF(G468="basement",D468*DATA!$C$8,IF(G468="ground",0,"error"))</f>
        <v>0</v>
      </c>
      <c r="BF468" s="23">
        <f t="shared" si="372"/>
        <v>8205.1200000000008</v>
      </c>
      <c r="BG468" s="23">
        <v>0.25</v>
      </c>
      <c r="BH468" s="23">
        <v>1.1000000000000001</v>
      </c>
      <c r="BI468" s="23">
        <f t="shared" si="373"/>
        <v>0.56999999999999995</v>
      </c>
      <c r="BJ468" s="23">
        <v>0.22</v>
      </c>
      <c r="BK468" s="23">
        <f t="shared" si="374"/>
        <v>0.25</v>
      </c>
      <c r="BL468" s="23">
        <f t="shared" si="375"/>
        <v>0.12054794520547943</v>
      </c>
      <c r="BM468" s="5">
        <v>1.1000000000000001</v>
      </c>
      <c r="BN468" s="5">
        <f t="shared" si="376"/>
        <v>0.56999999999999995</v>
      </c>
      <c r="BO468" s="50"/>
      <c r="BP468" s="48">
        <f t="shared" si="377"/>
        <v>3622.3</v>
      </c>
      <c r="BQ468" s="51">
        <f t="shared" si="378"/>
        <v>7</v>
      </c>
      <c r="BR468" s="47">
        <f t="shared" si="379"/>
        <v>1159.1360000000002</v>
      </c>
      <c r="BS468" s="46">
        <f t="shared" si="380"/>
        <v>22.25</v>
      </c>
      <c r="BT468" s="46">
        <f t="shared" si="381"/>
        <v>2897.84</v>
      </c>
      <c r="BU468" s="46">
        <f t="shared" si="388"/>
        <v>33.205976037500001</v>
      </c>
      <c r="BV468" s="46">
        <f t="shared" si="389"/>
        <v>33.205976037500001</v>
      </c>
      <c r="BW468" s="46">
        <f t="shared" si="390"/>
        <v>32.759717263527399</v>
      </c>
      <c r="BX468" s="46">
        <f t="shared" si="391"/>
        <v>33.205976037500001</v>
      </c>
      <c r="BY468" s="46">
        <f t="shared" si="392"/>
        <v>33.205976037500001</v>
      </c>
      <c r="BZ468" s="46">
        <f t="shared" si="382"/>
        <v>38266.566785615003</v>
      </c>
      <c r="CA468" s="46">
        <f t="shared" si="383"/>
        <v>38266.566785615003</v>
      </c>
      <c r="CB468" s="46">
        <f t="shared" si="384"/>
        <v>37752.298174488977</v>
      </c>
      <c r="CC468" s="46">
        <f t="shared" si="385"/>
        <v>38266.566785615003</v>
      </c>
      <c r="CD468" s="46">
        <f t="shared" si="386"/>
        <v>38266.566785615003</v>
      </c>
    </row>
    <row r="469" spans="1:82" ht="15" customHeight="1" x14ac:dyDescent="0.35">
      <c r="A469" s="39">
        <v>466</v>
      </c>
      <c r="B469" s="40" t="s">
        <v>125</v>
      </c>
      <c r="C469" s="40" t="s">
        <v>591</v>
      </c>
      <c r="D469" s="41">
        <v>106.3</v>
      </c>
      <c r="E469" s="41">
        <f t="shared" si="353"/>
        <v>340.16</v>
      </c>
      <c r="F469" s="41">
        <v>41.4</v>
      </c>
      <c r="G469" s="42" t="s">
        <v>119</v>
      </c>
      <c r="H469" s="43">
        <v>4</v>
      </c>
      <c r="I469" s="44">
        <v>14.5</v>
      </c>
      <c r="J469" s="41">
        <f t="shared" si="354"/>
        <v>479.69999999999993</v>
      </c>
      <c r="K469" s="42" t="s">
        <v>120</v>
      </c>
      <c r="L469" s="44">
        <v>120.6</v>
      </c>
      <c r="M469" s="44">
        <v>54.27</v>
      </c>
      <c r="N469" s="41">
        <v>111.61499999999999</v>
      </c>
      <c r="O469" s="45" t="s">
        <v>69</v>
      </c>
      <c r="P469" s="45" t="s">
        <v>120</v>
      </c>
      <c r="Q469" s="45" t="s">
        <v>122</v>
      </c>
      <c r="R469" s="45" t="s">
        <v>864</v>
      </c>
      <c r="S469" s="46">
        <f t="shared" si="355"/>
        <v>47181.583343825005</v>
      </c>
      <c r="T469" s="46">
        <f t="shared" si="356"/>
        <v>138.70409026289099</v>
      </c>
      <c r="U469" s="47">
        <f t="shared" si="357"/>
        <v>28843.935947225</v>
      </c>
      <c r="V469" s="47">
        <f t="shared" si="358"/>
        <v>18337.647396600005</v>
      </c>
      <c r="W469" s="47">
        <f t="shared" si="359"/>
        <v>40122.460167941143</v>
      </c>
      <c r="X469" s="47">
        <f t="shared" si="360"/>
        <v>7059.1231758838621</v>
      </c>
      <c r="Y469" s="48">
        <f t="shared" si="361"/>
        <v>43670.180930075003</v>
      </c>
      <c r="Z469" s="47">
        <f t="shared" si="362"/>
        <v>3511.4024137500019</v>
      </c>
      <c r="AA469" s="48">
        <f t="shared" si="363"/>
        <v>46200.317436933685</v>
      </c>
      <c r="AB469" s="47">
        <f t="shared" si="364"/>
        <v>981.2659068913199</v>
      </c>
      <c r="AC469" s="47">
        <f t="shared" si="365"/>
        <v>29889.438893125189</v>
      </c>
      <c r="AD469" s="47">
        <f t="shared" si="366"/>
        <v>17292.144450699816</v>
      </c>
      <c r="AE469" s="47">
        <f t="shared" si="405"/>
        <v>50.835325878115633</v>
      </c>
      <c r="AF469" s="49">
        <f t="shared" si="367"/>
        <v>0.63349800440804915</v>
      </c>
      <c r="AG469" s="47">
        <f>IF(ISBLANK($D469),"",S469*_xlfn.XLOOKUP(Q469,DATA!$B$24:$B$25,DATA!$C$24:$C$25,"error",0,1)/1000)</f>
        <v>6.3207531278683078</v>
      </c>
      <c r="AH469" s="47">
        <f>IF(ISBLANK($D469),"",V469*_xlfn.XLOOKUP(Q469,DATA!$B$24:$B$25,DATA!$C$24:$C$25,"error",0,1)/1000)</f>
        <v>2.4566310395976845</v>
      </c>
      <c r="AI469" s="47">
        <f>IF(ISBLANK($D469),"",X469*_xlfn.XLOOKUP(Q469,DATA!$B$24:$B$25,DATA!$C$24:$C$25,"error",0,1)/1000)</f>
        <v>0.94568625577537335</v>
      </c>
      <c r="AJ469" s="47">
        <f>IF(ISBLANK($D469),"",Z469*_xlfn.XLOOKUP(Q469,DATA!$B$24:$B$25,DATA!$C$24:$C$25,"error",0,1)/1000)</f>
        <v>0.47041040628449854</v>
      </c>
      <c r="AK469" s="47">
        <f>IF(ISBLANK($D469),"",AB469*_xlfn.XLOOKUP(Q469,DATA!$B$24:$B$25,DATA!$C$24:$C$25,"error",0,1)/1000)</f>
        <v>0.13145679120295117</v>
      </c>
      <c r="AL469" s="47">
        <f t="shared" si="368"/>
        <v>4.0041844928605075</v>
      </c>
      <c r="AM469" s="47">
        <f t="shared" si="369"/>
        <v>2.3165686350078003</v>
      </c>
      <c r="AN469" s="47">
        <f t="shared" si="393"/>
        <v>0.64067946686693911</v>
      </c>
      <c r="AO469" s="47">
        <f t="shared" si="394"/>
        <v>0.24900720418881883</v>
      </c>
      <c r="AP469" s="47">
        <f t="shared" si="395"/>
        <v>9.5855945314841526E-2</v>
      </c>
      <c r="AQ469" s="47">
        <f t="shared" si="396"/>
        <v>4.7681388943702482E-2</v>
      </c>
      <c r="AR469" s="47">
        <f t="shared" si="397"/>
        <v>1.3324625278055955E-2</v>
      </c>
      <c r="AS469" s="47">
        <f t="shared" si="398"/>
        <v>0.40586916372541881</v>
      </c>
      <c r="AT469" s="47">
        <f t="shared" si="370"/>
        <v>0.23481030314152029</v>
      </c>
      <c r="AU469" s="47">
        <f t="shared" si="399"/>
        <v>3.4844273322033978E-2</v>
      </c>
      <c r="AV469" s="47">
        <f t="shared" si="400"/>
        <v>1.3542614568780489E-2</v>
      </c>
      <c r="AW469" s="47">
        <f t="shared" si="401"/>
        <v>5.2132633100070332E-3</v>
      </c>
      <c r="AX469" s="47">
        <f t="shared" si="402"/>
        <v>2.5932208454460025E-3</v>
      </c>
      <c r="AY469" s="47">
        <f t="shared" si="403"/>
        <v>7.2467889032362415E-4</v>
      </c>
      <c r="AZ469" s="47">
        <f t="shared" si="404"/>
        <v>2.2073777614557148E-2</v>
      </c>
      <c r="BA469" s="47">
        <f t="shared" si="371"/>
        <v>1.277049570747683E-2</v>
      </c>
      <c r="BB469" s="23">
        <f>IF(V469&gt;0,J469*DATA!$C$4,0)</f>
        <v>31180.499999999996</v>
      </c>
      <c r="BC469" s="23">
        <f>IF(X469&gt;0,N469*_xlfn.XLOOKUP(Burgas!O469,DATA!$B$5:$B$6,DATA!$C$5:$C$6,"error",0,1),0)</f>
        <v>5357.5199999999995</v>
      </c>
      <c r="BD469" s="23">
        <f>IF(Z469&gt;0,(L469-M469)*DATA!$C$7,"0,00 ")</f>
        <v>9949.4999999999982</v>
      </c>
      <c r="BE469" s="23">
        <f>IF(G469="basement",D469*DATA!$C$8,IF(G469="ground",0,"error"))</f>
        <v>4252</v>
      </c>
      <c r="BF469" s="23">
        <f t="shared" si="372"/>
        <v>50739.519999999997</v>
      </c>
      <c r="BG469" s="23">
        <v>1.48</v>
      </c>
      <c r="BH469" s="23">
        <v>2.0624999999999996</v>
      </c>
      <c r="BI469" s="23">
        <f t="shared" si="373"/>
        <v>0.85</v>
      </c>
      <c r="BJ469" s="23">
        <v>2.33</v>
      </c>
      <c r="BK469" s="23">
        <f t="shared" si="374"/>
        <v>0.21630769230769231</v>
      </c>
      <c r="BL469" s="23">
        <f t="shared" si="375"/>
        <v>0.23928112965340181</v>
      </c>
      <c r="BM469" s="5">
        <v>1.1000000000000001</v>
      </c>
      <c r="BN469" s="5">
        <f t="shared" si="376"/>
        <v>0.40124223602484466</v>
      </c>
      <c r="BO469" s="50"/>
      <c r="BP469" s="48">
        <f t="shared" si="377"/>
        <v>1541.35</v>
      </c>
      <c r="BQ469" s="51">
        <f t="shared" si="378"/>
        <v>4</v>
      </c>
      <c r="BR469" s="47">
        <f t="shared" si="379"/>
        <v>493.23199999999997</v>
      </c>
      <c r="BS469" s="46">
        <f t="shared" si="380"/>
        <v>14.5</v>
      </c>
      <c r="BT469" s="46">
        <f t="shared" si="381"/>
        <v>1233.08</v>
      </c>
      <c r="BU469" s="46">
        <f t="shared" si="388"/>
        <v>40.942019562500001</v>
      </c>
      <c r="BV469" s="46">
        <f t="shared" si="389"/>
        <v>25.029448062499998</v>
      </c>
      <c r="BW469" s="46">
        <f t="shared" si="390"/>
        <v>34.816435411264436</v>
      </c>
      <c r="BX469" s="46">
        <f t="shared" si="391"/>
        <v>37.894985187499998</v>
      </c>
      <c r="BY469" s="46">
        <f t="shared" si="392"/>
        <v>40.090521899456512</v>
      </c>
      <c r="BZ469" s="46">
        <f t="shared" si="382"/>
        <v>47181.583343825005</v>
      </c>
      <c r="CA469" s="46">
        <f t="shared" si="383"/>
        <v>28843.935947225</v>
      </c>
      <c r="CB469" s="46">
        <f t="shared" si="384"/>
        <v>40122.460167941143</v>
      </c>
      <c r="CC469" s="46">
        <f t="shared" si="385"/>
        <v>43670.180930075003</v>
      </c>
      <c r="CD469" s="46">
        <f t="shared" si="386"/>
        <v>46200.317436933685</v>
      </c>
    </row>
    <row r="470" spans="1:82" ht="15" customHeight="1" x14ac:dyDescent="0.35">
      <c r="A470" s="39">
        <v>467</v>
      </c>
      <c r="B470" s="40" t="s">
        <v>125</v>
      </c>
      <c r="C470" s="40" t="s">
        <v>592</v>
      </c>
      <c r="D470" s="41">
        <v>142.6</v>
      </c>
      <c r="E470" s="41">
        <f t="shared" si="353"/>
        <v>798.56</v>
      </c>
      <c r="F470" s="41">
        <v>49.4</v>
      </c>
      <c r="G470" s="42" t="s">
        <v>118</v>
      </c>
      <c r="H470" s="43">
        <v>7</v>
      </c>
      <c r="I470" s="44">
        <v>22.25</v>
      </c>
      <c r="J470" s="41">
        <f t="shared" si="354"/>
        <v>879.31999999999982</v>
      </c>
      <c r="K470" s="42" t="s">
        <v>120</v>
      </c>
      <c r="L470" s="44">
        <v>219.83</v>
      </c>
      <c r="M470" s="44">
        <v>131.80000000000001</v>
      </c>
      <c r="N470" s="41">
        <v>149.72999999999999</v>
      </c>
      <c r="O470" s="45" t="s">
        <v>69</v>
      </c>
      <c r="P470" s="45" t="s">
        <v>120</v>
      </c>
      <c r="Q470" s="45" t="s">
        <v>122</v>
      </c>
      <c r="R470" s="45" t="s">
        <v>864</v>
      </c>
      <c r="S470" s="46">
        <f t="shared" si="355"/>
        <v>80972.881479279997</v>
      </c>
      <c r="T470" s="46">
        <f t="shared" si="356"/>
        <v>101.39861936395512</v>
      </c>
      <c r="U470" s="47">
        <f t="shared" si="357"/>
        <v>47358.830804320009</v>
      </c>
      <c r="V470" s="47">
        <f t="shared" si="358"/>
        <v>33614.050674959988</v>
      </c>
      <c r="W470" s="47">
        <f t="shared" si="359"/>
        <v>71503.164029787629</v>
      </c>
      <c r="X470" s="47">
        <f t="shared" si="360"/>
        <v>9469.7174494923675</v>
      </c>
      <c r="Y470" s="48">
        <f t="shared" si="361"/>
        <v>76312.716328029986</v>
      </c>
      <c r="Z470" s="47">
        <f t="shared" si="362"/>
        <v>4660.1651512500102</v>
      </c>
      <c r="AA470" s="48">
        <f t="shared" si="363"/>
        <v>80972.881479279997</v>
      </c>
      <c r="AB470" s="47">
        <f t="shared" si="364"/>
        <v>0</v>
      </c>
      <c r="AC470" s="47">
        <f t="shared" si="365"/>
        <v>47743.933275702366</v>
      </c>
      <c r="AD470" s="47">
        <f t="shared" si="366"/>
        <v>33228.948203577631</v>
      </c>
      <c r="AE470" s="47">
        <f t="shared" si="405"/>
        <v>41.611085207846166</v>
      </c>
      <c r="AF470" s="49">
        <f t="shared" si="367"/>
        <v>0.58962868065797402</v>
      </c>
      <c r="AG470" s="47">
        <f>IF(ISBLANK($D470),"",S470*_xlfn.XLOOKUP(Q470,DATA!$B$24:$B$25,DATA!$C$24:$C$25,"error",0,1)/1000)</f>
        <v>10.847656174507188</v>
      </c>
      <c r="AH470" s="47">
        <f>IF(ISBLANK($D470),"",V470*_xlfn.XLOOKUP(Q470,DATA!$B$24:$B$25,DATA!$C$24:$C$25,"error",0,1)/1000)</f>
        <v>4.5031578189264847</v>
      </c>
      <c r="AI470" s="47">
        <f>IF(ISBLANK($D470),"",X470*_xlfn.XLOOKUP(Q470,DATA!$B$24:$B$25,DATA!$C$24:$C$25,"error",0,1)/1000)</f>
        <v>1.26862521235718</v>
      </c>
      <c r="AJ470" s="47">
        <f>IF(ISBLANK($D470),"",Z470*_xlfn.XLOOKUP(Q470,DATA!$B$24:$B$25,DATA!$C$24:$C$25,"error",0,1)/1000)</f>
        <v>0.624306167122335</v>
      </c>
      <c r="AK470" s="47">
        <f>IF(ISBLANK($D470),"",AB470*_xlfn.XLOOKUP(Q470,DATA!$B$24:$B$25,DATA!$C$24:$C$25,"error",0,1)/1000)</f>
        <v>0</v>
      </c>
      <c r="AL470" s="47">
        <f t="shared" si="368"/>
        <v>6.396089198406</v>
      </c>
      <c r="AM470" s="47">
        <f t="shared" si="369"/>
        <v>4.451566976101188</v>
      </c>
      <c r="AN470" s="47">
        <f t="shared" si="393"/>
        <v>1.0995320389902636</v>
      </c>
      <c r="AO470" s="47">
        <f t="shared" si="394"/>
        <v>0.45644572605234945</v>
      </c>
      <c r="AP470" s="47">
        <f t="shared" si="395"/>
        <v>0.12858944310344686</v>
      </c>
      <c r="AQ470" s="47">
        <f t="shared" si="396"/>
        <v>6.3280456335204835E-2</v>
      </c>
      <c r="AR470" s="47">
        <f t="shared" si="397"/>
        <v>0</v>
      </c>
      <c r="AS470" s="47">
        <f t="shared" si="398"/>
        <v>0.64831562549100108</v>
      </c>
      <c r="AT470" s="47">
        <f t="shared" si="370"/>
        <v>0.45121641349926256</v>
      </c>
      <c r="AU470" s="47">
        <f t="shared" si="399"/>
        <v>5.9799629727898006E-2</v>
      </c>
      <c r="AV470" s="47">
        <f t="shared" si="400"/>
        <v>2.4824456624181888E-2</v>
      </c>
      <c r="AW470" s="47">
        <f t="shared" si="401"/>
        <v>6.9935216181279663E-3</v>
      </c>
      <c r="AX470" s="47">
        <f t="shared" si="402"/>
        <v>3.4415985379860092E-3</v>
      </c>
      <c r="AY470" s="47">
        <f t="shared" si="403"/>
        <v>0</v>
      </c>
      <c r="AZ470" s="47">
        <f t="shared" si="404"/>
        <v>3.5259576780295863E-2</v>
      </c>
      <c r="BA470" s="47">
        <f t="shared" si="371"/>
        <v>2.4540052947602142E-2</v>
      </c>
      <c r="BB470" s="23">
        <f>IF(V470&gt;0,J470*DATA!$C$4,0)</f>
        <v>57155.799999999988</v>
      </c>
      <c r="BC470" s="23">
        <f>IF(X470&gt;0,N470*_xlfn.XLOOKUP(Burgas!O470,DATA!$B$5:$B$6,DATA!$C$5:$C$6,"error",0,1),0)</f>
        <v>7187.0399999999991</v>
      </c>
      <c r="BD470" s="23">
        <f>IF(Z470&gt;0,(L470-M470)*DATA!$C$7,"0,00 ")</f>
        <v>13204.5</v>
      </c>
      <c r="BE470" s="23">
        <f>IF(G470="basement",D470*DATA!$C$8,IF(G470="ground",0,"error"))</f>
        <v>0</v>
      </c>
      <c r="BF470" s="23">
        <f t="shared" si="372"/>
        <v>77547.34</v>
      </c>
      <c r="BG470" s="23">
        <v>1.48</v>
      </c>
      <c r="BH470" s="23">
        <v>1.8007801482964108</v>
      </c>
      <c r="BI470" s="23">
        <f t="shared" si="373"/>
        <v>0.56999999999999995</v>
      </c>
      <c r="BJ470" s="23">
        <v>2.33</v>
      </c>
      <c r="BK470" s="23">
        <f t="shared" si="374"/>
        <v>0.21630769230769231</v>
      </c>
      <c r="BL470" s="23">
        <f t="shared" si="375"/>
        <v>0.23928112965340181</v>
      </c>
      <c r="BM470" s="5">
        <v>1.1000000000000001</v>
      </c>
      <c r="BN470" s="5">
        <f t="shared" si="376"/>
        <v>0.56999999999999995</v>
      </c>
      <c r="BO470" s="50"/>
      <c r="BP470" s="48">
        <f t="shared" si="377"/>
        <v>3172.85</v>
      </c>
      <c r="BQ470" s="51">
        <f t="shared" si="378"/>
        <v>7</v>
      </c>
      <c r="BR470" s="47">
        <f t="shared" si="379"/>
        <v>1015.312</v>
      </c>
      <c r="BS470" s="46">
        <f t="shared" si="380"/>
        <v>22.25</v>
      </c>
      <c r="BT470" s="46">
        <f t="shared" si="381"/>
        <v>2538.2800000000002</v>
      </c>
      <c r="BU470" s="46">
        <f t="shared" si="388"/>
        <v>70.264562199999986</v>
      </c>
      <c r="BV470" s="46">
        <f t="shared" si="389"/>
        <v>41.095826800000005</v>
      </c>
      <c r="BW470" s="46">
        <f t="shared" si="390"/>
        <v>62.047174618003844</v>
      </c>
      <c r="BX470" s="46">
        <f t="shared" si="391"/>
        <v>66.22068407499998</v>
      </c>
      <c r="BY470" s="46">
        <f t="shared" si="392"/>
        <v>70.264562199999986</v>
      </c>
      <c r="BZ470" s="46">
        <f t="shared" si="382"/>
        <v>80972.881479279997</v>
      </c>
      <c r="CA470" s="46">
        <f t="shared" si="383"/>
        <v>47358.830804320009</v>
      </c>
      <c r="CB470" s="46">
        <f t="shared" si="384"/>
        <v>71503.164029787629</v>
      </c>
      <c r="CC470" s="46">
        <f t="shared" si="385"/>
        <v>76312.716328029986</v>
      </c>
      <c r="CD470" s="46">
        <f t="shared" si="386"/>
        <v>80972.881479279997</v>
      </c>
    </row>
    <row r="471" spans="1:82" ht="15" customHeight="1" x14ac:dyDescent="0.35">
      <c r="A471" s="39">
        <v>468</v>
      </c>
      <c r="B471" s="40" t="s">
        <v>125</v>
      </c>
      <c r="C471" s="40" t="s">
        <v>593</v>
      </c>
      <c r="D471" s="41">
        <v>223.5</v>
      </c>
      <c r="E471" s="41">
        <f t="shared" si="353"/>
        <v>1251.6000000000001</v>
      </c>
      <c r="F471" s="41">
        <v>59.8</v>
      </c>
      <c r="G471" s="42" t="s">
        <v>118</v>
      </c>
      <c r="H471" s="43">
        <v>7</v>
      </c>
      <c r="I471" s="44">
        <v>22.25</v>
      </c>
      <c r="J471" s="41">
        <f t="shared" si="354"/>
        <v>1064.44</v>
      </c>
      <c r="K471" s="42" t="s">
        <v>120</v>
      </c>
      <c r="L471" s="44">
        <v>266.11</v>
      </c>
      <c r="M471" s="44">
        <v>159.6</v>
      </c>
      <c r="N471" s="41">
        <v>234.67500000000001</v>
      </c>
      <c r="O471" s="45" t="s">
        <v>69</v>
      </c>
      <c r="P471" s="45" t="s">
        <v>120</v>
      </c>
      <c r="Q471" s="45" t="s">
        <v>122</v>
      </c>
      <c r="R471" s="45" t="s">
        <v>864</v>
      </c>
      <c r="S471" s="46">
        <f t="shared" si="355"/>
        <v>108588.829839525</v>
      </c>
      <c r="T471" s="46">
        <f t="shared" si="356"/>
        <v>86.760011057466428</v>
      </c>
      <c r="U471" s="47">
        <f t="shared" si="357"/>
        <v>67898.136917205004</v>
      </c>
      <c r="V471" s="47">
        <f t="shared" si="358"/>
        <v>40690.692922319999</v>
      </c>
      <c r="W471" s="47">
        <f t="shared" si="359"/>
        <v>93746.741130117283</v>
      </c>
      <c r="X471" s="47">
        <f t="shared" si="360"/>
        <v>14842.088709407719</v>
      </c>
      <c r="Y471" s="48">
        <f t="shared" si="361"/>
        <v>102950.36351827499</v>
      </c>
      <c r="Z471" s="47">
        <f t="shared" si="362"/>
        <v>5638.4663212500163</v>
      </c>
      <c r="AA471" s="48">
        <f t="shared" si="363"/>
        <v>108588.829839525</v>
      </c>
      <c r="AB471" s="47">
        <f t="shared" si="364"/>
        <v>0</v>
      </c>
      <c r="AC471" s="47">
        <f t="shared" si="365"/>
        <v>61171.247952977734</v>
      </c>
      <c r="AD471" s="47">
        <f t="shared" si="366"/>
        <v>47417.581886547268</v>
      </c>
      <c r="AE471" s="47">
        <f t="shared" si="405"/>
        <v>37.885571977107112</v>
      </c>
      <c r="AF471" s="49">
        <f t="shared" si="367"/>
        <v>0.56332910156024307</v>
      </c>
      <c r="AG471" s="47">
        <f>IF(ISBLANK($D471),"",S471*_xlfn.XLOOKUP(Q471,DATA!$B$24:$B$25,DATA!$C$24:$C$25,"error",0,1)/1000)</f>
        <v>14.547269023551461</v>
      </c>
      <c r="AH471" s="47">
        <f>IF(ISBLANK($D471),"",V471*_xlfn.XLOOKUP(Q471,DATA!$B$24:$B$25,DATA!$C$24:$C$25,"error",0,1)/1000)</f>
        <v>5.4511910439636404</v>
      </c>
      <c r="AI471" s="47">
        <f>IF(ISBLANK($D471),"",X471*_xlfn.XLOOKUP(Q471,DATA!$B$24:$B$25,DATA!$C$24:$C$25,"error",0,1)/1000)</f>
        <v>1.98834316242517</v>
      </c>
      <c r="AJ471" s="47">
        <f>IF(ISBLANK($D471),"",Z471*_xlfn.XLOOKUP(Q471,DATA!$B$24:$B$25,DATA!$C$24:$C$25,"error",0,1)/1000)</f>
        <v>0.75536578280358901</v>
      </c>
      <c r="AK471" s="47">
        <f>IF(ISBLANK($D471),"",AB471*_xlfn.XLOOKUP(Q471,DATA!$B$24:$B$25,DATA!$C$24:$C$25,"error",0,1)/1000)</f>
        <v>0</v>
      </c>
      <c r="AL471" s="47">
        <f t="shared" si="368"/>
        <v>8.1948999891923986</v>
      </c>
      <c r="AM471" s="47">
        <f t="shared" si="369"/>
        <v>6.3523690343590626</v>
      </c>
      <c r="AN471" s="47">
        <f t="shared" si="393"/>
        <v>1.4745294387920722</v>
      </c>
      <c r="AO471" s="47">
        <f t="shared" si="394"/>
        <v>0.55253956311600227</v>
      </c>
      <c r="AP471" s="47">
        <f t="shared" si="395"/>
        <v>0.20154095745876804</v>
      </c>
      <c r="AQ471" s="47">
        <f t="shared" si="396"/>
        <v>7.6564823404097135E-2</v>
      </c>
      <c r="AR471" s="47">
        <f t="shared" si="397"/>
        <v>0</v>
      </c>
      <c r="AS471" s="47">
        <f t="shared" si="398"/>
        <v>0.83064534397886736</v>
      </c>
      <c r="AT471" s="47">
        <f t="shared" si="370"/>
        <v>0.64388409481320485</v>
      </c>
      <c r="AU471" s="47">
        <f t="shared" si="399"/>
        <v>8.0194402105486964E-2</v>
      </c>
      <c r="AV471" s="47">
        <f t="shared" si="400"/>
        <v>3.0050658018746505E-2</v>
      </c>
      <c r="AW471" s="47">
        <f t="shared" si="401"/>
        <v>1.096109454173631E-2</v>
      </c>
      <c r="AX471" s="47">
        <f t="shared" si="402"/>
        <v>4.1640879277620134E-3</v>
      </c>
      <c r="AY471" s="47">
        <f t="shared" si="403"/>
        <v>0</v>
      </c>
      <c r="AZ471" s="47">
        <f t="shared" si="404"/>
        <v>4.5175840488244828E-2</v>
      </c>
      <c r="BA471" s="47">
        <f t="shared" si="371"/>
        <v>3.5018561617242136E-2</v>
      </c>
      <c r="BB471" s="23">
        <f>IF(V471&gt;0,J471*DATA!$C$4,0)</f>
        <v>69188.600000000006</v>
      </c>
      <c r="BC471" s="23">
        <f>IF(X471&gt;0,N471*_xlfn.XLOOKUP(Burgas!O471,DATA!$B$5:$B$6,DATA!$C$5:$C$6,"error",0,1),0)</f>
        <v>11264.400000000001</v>
      </c>
      <c r="BD471" s="23">
        <f>IF(Z471&gt;0,(L471-M471)*DATA!$C$7,"0,00 ")</f>
        <v>15976.500000000004</v>
      </c>
      <c r="BE471" s="23">
        <f>IF(G471="basement",D471*DATA!$C$8,IF(G471="ground",0,"error"))</f>
        <v>0</v>
      </c>
      <c r="BF471" s="23">
        <f t="shared" si="372"/>
        <v>96429.5</v>
      </c>
      <c r="BG471" s="23">
        <v>1.48</v>
      </c>
      <c r="BH471" s="23">
        <v>1.8004340310397957</v>
      </c>
      <c r="BI471" s="23">
        <f t="shared" si="373"/>
        <v>0.56999999999999995</v>
      </c>
      <c r="BJ471" s="23">
        <v>2.33</v>
      </c>
      <c r="BK471" s="23">
        <f t="shared" si="374"/>
        <v>0.21630769230769231</v>
      </c>
      <c r="BL471" s="23">
        <f t="shared" si="375"/>
        <v>0.23928112965340181</v>
      </c>
      <c r="BM471" s="5">
        <v>1.1000000000000001</v>
      </c>
      <c r="BN471" s="5">
        <f t="shared" si="376"/>
        <v>0.56999999999999995</v>
      </c>
      <c r="BO471" s="50"/>
      <c r="BP471" s="48">
        <f t="shared" si="377"/>
        <v>4972.875</v>
      </c>
      <c r="BQ471" s="51">
        <f t="shared" si="378"/>
        <v>7</v>
      </c>
      <c r="BR471" s="47">
        <f t="shared" si="379"/>
        <v>1591.32</v>
      </c>
      <c r="BS471" s="46">
        <f t="shared" si="380"/>
        <v>22.25</v>
      </c>
      <c r="BT471" s="46">
        <f t="shared" si="381"/>
        <v>3978.3</v>
      </c>
      <c r="BU471" s="46">
        <f t="shared" si="388"/>
        <v>94.228418812499996</v>
      </c>
      <c r="BV471" s="46">
        <f t="shared" si="389"/>
        <v>58.918897012500004</v>
      </c>
      <c r="BW471" s="46">
        <f t="shared" si="390"/>
        <v>81.349133226412079</v>
      </c>
      <c r="BX471" s="46">
        <f t="shared" si="391"/>
        <v>89.335615687499981</v>
      </c>
      <c r="BY471" s="46">
        <f t="shared" si="392"/>
        <v>94.228418812499996</v>
      </c>
      <c r="BZ471" s="46">
        <f t="shared" si="382"/>
        <v>108588.829839525</v>
      </c>
      <c r="CA471" s="46">
        <f t="shared" si="383"/>
        <v>67898.136917205004</v>
      </c>
      <c r="CB471" s="46">
        <f t="shared" si="384"/>
        <v>93746.741130117283</v>
      </c>
      <c r="CC471" s="46">
        <f t="shared" si="385"/>
        <v>102950.36351827499</v>
      </c>
      <c r="CD471" s="46">
        <f t="shared" si="386"/>
        <v>108588.829839525</v>
      </c>
    </row>
    <row r="472" spans="1:82" ht="15" customHeight="1" x14ac:dyDescent="0.35">
      <c r="A472" s="39">
        <v>469</v>
      </c>
      <c r="B472" s="40" t="s">
        <v>125</v>
      </c>
      <c r="C472" s="40" t="s">
        <v>594</v>
      </c>
      <c r="D472" s="41">
        <v>216.5</v>
      </c>
      <c r="E472" s="41">
        <f t="shared" si="353"/>
        <v>1212.4000000000001</v>
      </c>
      <c r="F472" s="41">
        <v>59</v>
      </c>
      <c r="G472" s="42" t="s">
        <v>118</v>
      </c>
      <c r="H472" s="43">
        <v>7</v>
      </c>
      <c r="I472" s="44">
        <v>22.25</v>
      </c>
      <c r="J472" s="41">
        <f t="shared" si="354"/>
        <v>1050.2</v>
      </c>
      <c r="K472" s="42" t="s">
        <v>120</v>
      </c>
      <c r="L472" s="44">
        <v>262.55</v>
      </c>
      <c r="M472" s="44">
        <v>118.2</v>
      </c>
      <c r="N472" s="41">
        <v>227.32500000000002</v>
      </c>
      <c r="O472" s="45" t="s">
        <v>69</v>
      </c>
      <c r="P472" s="45" t="s">
        <v>120</v>
      </c>
      <c r="Q472" s="45" t="s">
        <v>122</v>
      </c>
      <c r="R472" s="45" t="s">
        <v>864</v>
      </c>
      <c r="S472" s="46">
        <f t="shared" si="355"/>
        <v>108381.53627157501</v>
      </c>
      <c r="T472" s="46">
        <f t="shared" si="356"/>
        <v>89.394206756495379</v>
      </c>
      <c r="U472" s="47">
        <f t="shared" si="357"/>
        <v>68235.200445205788</v>
      </c>
      <c r="V472" s="47">
        <f t="shared" si="358"/>
        <v>40146.335826369221</v>
      </c>
      <c r="W472" s="47">
        <f t="shared" si="359"/>
        <v>94004.300452394818</v>
      </c>
      <c r="X472" s="47">
        <f t="shared" si="360"/>
        <v>14377.23581918019</v>
      </c>
      <c r="Y472" s="48">
        <f t="shared" si="361"/>
        <v>100739.88184032502</v>
      </c>
      <c r="Z472" s="47">
        <f t="shared" si="362"/>
        <v>7641.65443124999</v>
      </c>
      <c r="AA472" s="48">
        <f t="shared" si="363"/>
        <v>108381.53627157501</v>
      </c>
      <c r="AB472" s="47">
        <f t="shared" si="364"/>
        <v>0</v>
      </c>
      <c r="AC472" s="47">
        <f t="shared" si="365"/>
        <v>62165.226076799401</v>
      </c>
      <c r="AD472" s="47">
        <f t="shared" si="366"/>
        <v>46216.310194775608</v>
      </c>
      <c r="AE472" s="47">
        <f t="shared" si="405"/>
        <v>38.119688382361929</v>
      </c>
      <c r="AF472" s="49">
        <f t="shared" si="367"/>
        <v>0.57357764260722455</v>
      </c>
      <c r="AG472" s="47">
        <f>IF(ISBLANK($D472),"",S472*_xlfn.XLOOKUP(Q472,DATA!$B$24:$B$25,DATA!$C$24:$C$25,"error",0,1)/1000)</f>
        <v>14.519498623002189</v>
      </c>
      <c r="AH472" s="47">
        <f>IF(ISBLANK($D472),"",V472*_xlfn.XLOOKUP(Q472,DATA!$B$24:$B$25,DATA!$C$24:$C$25,"error",0,1)/1000)</f>
        <v>5.3782654112684742</v>
      </c>
      <c r="AI472" s="47">
        <f>IF(ISBLANK($D472),"",X472*_xlfn.XLOOKUP(Q472,DATA!$B$24:$B$25,DATA!$C$24:$C$25,"error",0,1)/1000)</f>
        <v>1.9260684325058144</v>
      </c>
      <c r="AJ472" s="47">
        <f>IF(ISBLANK($D472),"",Z472*_xlfn.XLOOKUP(Q472,DATA!$B$24:$B$25,DATA!$C$24:$C$25,"error",0,1)/1000)</f>
        <v>1.0237259482461516</v>
      </c>
      <c r="AK472" s="47">
        <f>IF(ISBLANK($D472),"",AB472*_xlfn.XLOOKUP(Q472,DATA!$B$24:$B$25,DATA!$C$24:$C$25,"error",0,1)/1000)</f>
        <v>0</v>
      </c>
      <c r="AL472" s="47">
        <f t="shared" si="368"/>
        <v>8.32805979202044</v>
      </c>
      <c r="AM472" s="47">
        <f t="shared" si="369"/>
        <v>6.191438830981749</v>
      </c>
      <c r="AN472" s="47">
        <f t="shared" si="393"/>
        <v>1.4717145961524909</v>
      </c>
      <c r="AO472" s="47">
        <f t="shared" si="394"/>
        <v>0.5451477294957211</v>
      </c>
      <c r="AP472" s="47">
        <f t="shared" si="395"/>
        <v>0.19522871270614453</v>
      </c>
      <c r="AQ472" s="47">
        <f t="shared" si="396"/>
        <v>0.10376614644992373</v>
      </c>
      <c r="AR472" s="47">
        <f t="shared" si="397"/>
        <v>0</v>
      </c>
      <c r="AS472" s="47">
        <f t="shared" si="398"/>
        <v>0.84414258865178926</v>
      </c>
      <c r="AT472" s="47">
        <f t="shared" si="370"/>
        <v>0.62757200750070163</v>
      </c>
      <c r="AU472" s="47">
        <f t="shared" si="399"/>
        <v>8.0041312844219198E-2</v>
      </c>
      <c r="AV472" s="47">
        <f t="shared" si="400"/>
        <v>2.9648642526856915E-2</v>
      </c>
      <c r="AW472" s="47">
        <f t="shared" si="401"/>
        <v>1.0617794041547706E-2</v>
      </c>
      <c r="AX472" s="47">
        <f t="shared" si="402"/>
        <v>5.6434709639699952E-3</v>
      </c>
      <c r="AY472" s="47">
        <f t="shared" si="403"/>
        <v>0</v>
      </c>
      <c r="AZ472" s="47">
        <f t="shared" si="404"/>
        <v>4.5909907532374616E-2</v>
      </c>
      <c r="BA472" s="47">
        <f t="shared" si="371"/>
        <v>3.4131405311844581E-2</v>
      </c>
      <c r="BB472" s="23">
        <f>IF(V472&gt;0,J472*DATA!$C$4,0)</f>
        <v>68263</v>
      </c>
      <c r="BC472" s="23">
        <f>IF(X472&gt;0,N472*_xlfn.XLOOKUP(Burgas!O472,DATA!$B$5:$B$6,DATA!$C$5:$C$6,"error",0,1),0)</f>
        <v>10911.6</v>
      </c>
      <c r="BD472" s="23">
        <f>IF(Z472&gt;0,(L472-M472)*DATA!$C$7,"0,00 ")</f>
        <v>21652.500000000004</v>
      </c>
      <c r="BE472" s="23">
        <f>IF(G472="basement",D472*DATA!$C$8,IF(G472="ground",0,"error"))</f>
        <v>0</v>
      </c>
      <c r="BF472" s="23">
        <f t="shared" si="372"/>
        <v>100827.1</v>
      </c>
      <c r="BG472" s="23">
        <v>1.48</v>
      </c>
      <c r="BH472" s="23">
        <v>2.0621500666539712</v>
      </c>
      <c r="BI472" s="23">
        <f t="shared" si="373"/>
        <v>0.56999999999999995</v>
      </c>
      <c r="BJ472" s="23">
        <v>2.33</v>
      </c>
      <c r="BK472" s="23">
        <f t="shared" si="374"/>
        <v>0.21630769230769231</v>
      </c>
      <c r="BL472" s="23">
        <f t="shared" si="375"/>
        <v>0.23928112965340181</v>
      </c>
      <c r="BM472" s="5">
        <v>1.1000000000000001</v>
      </c>
      <c r="BN472" s="5">
        <f t="shared" si="376"/>
        <v>0.56999999999999995</v>
      </c>
      <c r="BO472" s="50"/>
      <c r="BP472" s="48">
        <f t="shared" si="377"/>
        <v>4817.125</v>
      </c>
      <c r="BQ472" s="51">
        <f t="shared" si="378"/>
        <v>7</v>
      </c>
      <c r="BR472" s="47">
        <f t="shared" si="379"/>
        <v>1541.48</v>
      </c>
      <c r="BS472" s="46">
        <f t="shared" si="380"/>
        <v>22.25</v>
      </c>
      <c r="BT472" s="46">
        <f t="shared" si="381"/>
        <v>3853.7000000000003</v>
      </c>
      <c r="BU472" s="46">
        <f t="shared" si="388"/>
        <v>94.048538937499998</v>
      </c>
      <c r="BV472" s="46">
        <f t="shared" si="389"/>
        <v>59.211385322115397</v>
      </c>
      <c r="BW472" s="46">
        <f t="shared" si="390"/>
        <v>81.572631423459569</v>
      </c>
      <c r="BX472" s="46">
        <f t="shared" si="391"/>
        <v>87.417460812500011</v>
      </c>
      <c r="BY472" s="46">
        <f t="shared" si="392"/>
        <v>94.048538937499998</v>
      </c>
      <c r="BZ472" s="46">
        <f t="shared" si="382"/>
        <v>108381.53627157501</v>
      </c>
      <c r="CA472" s="46">
        <f t="shared" si="383"/>
        <v>68235.200445205788</v>
      </c>
      <c r="CB472" s="46">
        <f t="shared" si="384"/>
        <v>94004.300452394818</v>
      </c>
      <c r="CC472" s="46">
        <f t="shared" si="385"/>
        <v>100739.88184032502</v>
      </c>
      <c r="CD472" s="46">
        <f t="shared" si="386"/>
        <v>108381.53627157501</v>
      </c>
    </row>
    <row r="473" spans="1:82" ht="15" customHeight="1" x14ac:dyDescent="0.35">
      <c r="A473" s="39">
        <v>470</v>
      </c>
      <c r="B473" s="40" t="s">
        <v>125</v>
      </c>
      <c r="C473" s="40" t="s">
        <v>595</v>
      </c>
      <c r="D473" s="41">
        <v>152.5</v>
      </c>
      <c r="E473" s="41">
        <f t="shared" si="353"/>
        <v>854</v>
      </c>
      <c r="F473" s="41">
        <v>50.6</v>
      </c>
      <c r="G473" s="42" t="s">
        <v>118</v>
      </c>
      <c r="H473" s="43">
        <v>7</v>
      </c>
      <c r="I473" s="44">
        <v>22.25</v>
      </c>
      <c r="J473" s="41">
        <f t="shared" si="354"/>
        <v>900.68000000000018</v>
      </c>
      <c r="K473" s="42" t="s">
        <v>120</v>
      </c>
      <c r="L473" s="44">
        <v>225.17</v>
      </c>
      <c r="M473" s="44">
        <v>56.29</v>
      </c>
      <c r="N473" s="41">
        <v>160.125</v>
      </c>
      <c r="O473" s="45" t="s">
        <v>69</v>
      </c>
      <c r="P473" s="45" t="s">
        <v>120</v>
      </c>
      <c r="Q473" s="45" t="s">
        <v>122</v>
      </c>
      <c r="R473" s="45" t="s">
        <v>864</v>
      </c>
      <c r="S473" s="46">
        <f t="shared" si="355"/>
        <v>88444.001439325017</v>
      </c>
      <c r="T473" s="46">
        <f t="shared" si="356"/>
        <v>103.56440449569673</v>
      </c>
      <c r="U473" s="47">
        <f t="shared" si="357"/>
        <v>54013.415120438855</v>
      </c>
      <c r="V473" s="47">
        <f t="shared" si="358"/>
        <v>34430.586318886162</v>
      </c>
      <c r="W473" s="47">
        <f t="shared" si="359"/>
        <v>78316.849187939413</v>
      </c>
      <c r="X473" s="47">
        <f t="shared" si="360"/>
        <v>10127.152251385603</v>
      </c>
      <c r="Y473" s="48">
        <f t="shared" si="361"/>
        <v>79503.768669325014</v>
      </c>
      <c r="Z473" s="47">
        <f t="shared" si="362"/>
        <v>8940.2327700000023</v>
      </c>
      <c r="AA473" s="48">
        <f t="shared" si="363"/>
        <v>88444.001439325017</v>
      </c>
      <c r="AB473" s="47">
        <f t="shared" si="364"/>
        <v>0</v>
      </c>
      <c r="AC473" s="47">
        <f t="shared" si="365"/>
        <v>53497.971340271768</v>
      </c>
      <c r="AD473" s="47">
        <f t="shared" si="366"/>
        <v>34946.030099053249</v>
      </c>
      <c r="AE473" s="47">
        <f t="shared" si="405"/>
        <v>40.920409952052985</v>
      </c>
      <c r="AF473" s="49">
        <f t="shared" si="367"/>
        <v>0.60487959013221293</v>
      </c>
      <c r="AG473" s="47">
        <f>IF(ISBLANK($D473),"",S473*_xlfn.XLOOKUP(Q473,DATA!$B$24:$B$25,DATA!$C$24:$C$25,"error",0,1)/1000)</f>
        <v>11.848536210940182</v>
      </c>
      <c r="AH473" s="47">
        <f>IF(ISBLANK($D473),"",V473*_xlfn.XLOOKUP(Q473,DATA!$B$24:$B$25,DATA!$C$24:$C$25,"error",0,1)/1000)</f>
        <v>4.6125462679692353</v>
      </c>
      <c r="AI473" s="47">
        <f>IF(ISBLANK($D473),"",X473*_xlfn.XLOOKUP(Q473,DATA!$B$24:$B$25,DATA!$C$24:$C$25,"error",0,1)/1000)</f>
        <v>1.3566994732431281</v>
      </c>
      <c r="AJ473" s="47">
        <f>IF(ISBLANK($D473),"",Z473*_xlfn.XLOOKUP(Q473,DATA!$B$24:$B$25,DATA!$C$24:$C$25,"error",0,1)/1000)</f>
        <v>1.197691985727817</v>
      </c>
      <c r="AK473" s="47">
        <f>IF(ISBLANK($D473),"",AB473*_xlfn.XLOOKUP(Q473,DATA!$B$24:$B$25,DATA!$C$24:$C$25,"error",0,1)/1000)</f>
        <v>0</v>
      </c>
      <c r="AL473" s="47">
        <f t="shared" si="368"/>
        <v>7.1669377269401799</v>
      </c>
      <c r="AM473" s="47">
        <f t="shared" si="369"/>
        <v>4.681598484000002</v>
      </c>
      <c r="AN473" s="47">
        <f t="shared" si="393"/>
        <v>1.2009824951570138</v>
      </c>
      <c r="AO473" s="47">
        <f t="shared" si="394"/>
        <v>0.46753347648277122</v>
      </c>
      <c r="AP473" s="47">
        <f t="shared" si="395"/>
        <v>0.13751676068215749</v>
      </c>
      <c r="AQ473" s="47">
        <f t="shared" si="396"/>
        <v>0.12139956226160821</v>
      </c>
      <c r="AR473" s="47">
        <f t="shared" si="397"/>
        <v>0</v>
      </c>
      <c r="AS473" s="47">
        <f t="shared" si="398"/>
        <v>0.72644979942653687</v>
      </c>
      <c r="AT473" s="47">
        <f t="shared" si="370"/>
        <v>0.47453269573047696</v>
      </c>
      <c r="AU473" s="47">
        <f t="shared" si="399"/>
        <v>6.5317158548676396E-2</v>
      </c>
      <c r="AV473" s="47">
        <f t="shared" si="400"/>
        <v>2.5427479862016281E-2</v>
      </c>
      <c r="AW473" s="47">
        <f t="shared" si="401"/>
        <v>7.479046611251863E-3</v>
      </c>
      <c r="AX473" s="47">
        <f t="shared" si="402"/>
        <v>6.6024896182560041E-3</v>
      </c>
      <c r="AY473" s="47">
        <f t="shared" si="403"/>
        <v>0</v>
      </c>
      <c r="AZ473" s="47">
        <f t="shared" si="404"/>
        <v>3.9509016091524143E-2</v>
      </c>
      <c r="BA473" s="47">
        <f t="shared" si="371"/>
        <v>2.5808142457152253E-2</v>
      </c>
      <c r="BB473" s="23">
        <f>IF(V473&gt;0,J473*DATA!$C$4,0)</f>
        <v>58544.200000000012</v>
      </c>
      <c r="BC473" s="23">
        <f>IF(X473&gt;0,N473*_xlfn.XLOOKUP(Burgas!O473,DATA!$B$5:$B$6,DATA!$C$5:$C$6,"error",0,1),0)</f>
        <v>7686</v>
      </c>
      <c r="BD473" s="23">
        <f>IF(Z473&gt;0,(L473-M473)*DATA!$C$7,"0,00 ")</f>
        <v>25332</v>
      </c>
      <c r="BE473" s="23">
        <f>IF(G473="basement",D473*DATA!$C$8,IF(G473="ground",0,"error"))</f>
        <v>0</v>
      </c>
      <c r="BF473" s="23">
        <f t="shared" si="372"/>
        <v>91562.200000000012</v>
      </c>
      <c r="BG473" s="23">
        <v>1.48</v>
      </c>
      <c r="BH473" s="23">
        <v>2.4125194297641781</v>
      </c>
      <c r="BI473" s="23">
        <f t="shared" si="373"/>
        <v>0.56999999999999995</v>
      </c>
      <c r="BJ473" s="23">
        <v>2.33</v>
      </c>
      <c r="BK473" s="23">
        <f t="shared" si="374"/>
        <v>0.21630769230769231</v>
      </c>
      <c r="BL473" s="23">
        <f t="shared" si="375"/>
        <v>0.23928112965340181</v>
      </c>
      <c r="BM473" s="5">
        <v>1.1000000000000001</v>
      </c>
      <c r="BN473" s="5">
        <f t="shared" si="376"/>
        <v>0.56999999999999995</v>
      </c>
      <c r="BO473" s="50"/>
      <c r="BP473" s="48">
        <f t="shared" si="377"/>
        <v>3393.125</v>
      </c>
      <c r="BQ473" s="51">
        <f t="shared" si="378"/>
        <v>7</v>
      </c>
      <c r="BR473" s="47">
        <f t="shared" si="379"/>
        <v>1085.8</v>
      </c>
      <c r="BS473" s="46">
        <f t="shared" si="380"/>
        <v>22.25</v>
      </c>
      <c r="BT473" s="46">
        <f t="shared" si="381"/>
        <v>2714.5</v>
      </c>
      <c r="BU473" s="46">
        <f t="shared" si="388"/>
        <v>76.747658312500008</v>
      </c>
      <c r="BV473" s="46">
        <f t="shared" si="389"/>
        <v>46.870370635576926</v>
      </c>
      <c r="BW473" s="46">
        <f t="shared" si="390"/>
        <v>67.959778885750964</v>
      </c>
      <c r="BX473" s="46">
        <f t="shared" si="391"/>
        <v>68.989733312500007</v>
      </c>
      <c r="BY473" s="46">
        <f t="shared" si="392"/>
        <v>76.747658312500008</v>
      </c>
      <c r="BZ473" s="46">
        <f t="shared" si="382"/>
        <v>88444.001439325017</v>
      </c>
      <c r="CA473" s="46">
        <f t="shared" si="383"/>
        <v>54013.415120438855</v>
      </c>
      <c r="CB473" s="46">
        <f t="shared" si="384"/>
        <v>78316.849187939413</v>
      </c>
      <c r="CC473" s="46">
        <f t="shared" si="385"/>
        <v>79503.768669325014</v>
      </c>
      <c r="CD473" s="46">
        <f t="shared" si="386"/>
        <v>88444.001439325017</v>
      </c>
    </row>
    <row r="474" spans="1:82" ht="15" customHeight="1" x14ac:dyDescent="0.35">
      <c r="A474" s="39">
        <v>471</v>
      </c>
      <c r="B474" s="40" t="s">
        <v>125</v>
      </c>
      <c r="C474" s="40" t="s">
        <v>596</v>
      </c>
      <c r="D474" s="41">
        <v>128.80000000000001</v>
      </c>
      <c r="E474" s="41">
        <f t="shared" si="353"/>
        <v>721.2800000000002</v>
      </c>
      <c r="F474" s="41">
        <v>48</v>
      </c>
      <c r="G474" s="42" t="s">
        <v>118</v>
      </c>
      <c r="H474" s="43">
        <v>7</v>
      </c>
      <c r="I474" s="44">
        <v>22.25</v>
      </c>
      <c r="J474" s="41">
        <f t="shared" si="354"/>
        <v>854.4</v>
      </c>
      <c r="K474" s="42" t="s">
        <v>120</v>
      </c>
      <c r="L474" s="44">
        <v>213.6</v>
      </c>
      <c r="M474" s="44">
        <v>96.2</v>
      </c>
      <c r="N474" s="41">
        <v>135.24</v>
      </c>
      <c r="O474" s="45" t="s">
        <v>69</v>
      </c>
      <c r="P474" s="45" t="s">
        <v>120</v>
      </c>
      <c r="Q474" s="45" t="s">
        <v>122</v>
      </c>
      <c r="R474" s="45" t="s">
        <v>864</v>
      </c>
      <c r="S474" s="46">
        <f t="shared" si="355"/>
        <v>78337.273996240023</v>
      </c>
      <c r="T474" s="46">
        <f t="shared" si="356"/>
        <v>108.60868732841615</v>
      </c>
      <c r="U474" s="47">
        <f t="shared" si="357"/>
        <v>45675.848239193852</v>
      </c>
      <c r="V474" s="47">
        <f t="shared" si="358"/>
        <v>32661.42575704617</v>
      </c>
      <c r="W474" s="47">
        <f t="shared" si="359"/>
        <v>69783.980816053372</v>
      </c>
      <c r="X474" s="47">
        <f t="shared" si="360"/>
        <v>8553.2931801866507</v>
      </c>
      <c r="Y474" s="48">
        <f t="shared" si="361"/>
        <v>72122.308771240016</v>
      </c>
      <c r="Z474" s="47">
        <f t="shared" si="362"/>
        <v>6214.9652250000072</v>
      </c>
      <c r="AA474" s="48">
        <f t="shared" si="363"/>
        <v>78337.273996240023</v>
      </c>
      <c r="AB474" s="47">
        <f t="shared" si="364"/>
        <v>0</v>
      </c>
      <c r="AC474" s="47">
        <f t="shared" si="365"/>
        <v>47429.684162232828</v>
      </c>
      <c r="AD474" s="47">
        <f t="shared" si="366"/>
        <v>30907.589834007194</v>
      </c>
      <c r="AE474" s="47">
        <f t="shared" si="405"/>
        <v>42.851028496571629</v>
      </c>
      <c r="AF474" s="49">
        <f t="shared" si="367"/>
        <v>0.60545487151505073</v>
      </c>
      <c r="AG474" s="47">
        <f>IF(ISBLANK($D474),"",S474*_xlfn.XLOOKUP(Q474,DATA!$B$24:$B$25,DATA!$C$24:$C$25,"error",0,1)/1000)</f>
        <v>10.494572978446149</v>
      </c>
      <c r="AH474" s="47">
        <f>IF(ISBLANK($D474),"",V474*_xlfn.XLOOKUP(Q474,DATA!$B$24:$B$25,DATA!$C$24:$C$25,"error",0,1)/1000)</f>
        <v>4.3755379617099477</v>
      </c>
      <c r="AI474" s="47">
        <f>IF(ISBLANK($D474),"",X474*_xlfn.XLOOKUP(Q474,DATA!$B$24:$B$25,DATA!$C$24:$C$25,"error",0,1)/1000)</f>
        <v>1.1458550305161621</v>
      </c>
      <c r="AJ474" s="47">
        <f>IF(ISBLANK($D474),"",Z474*_xlfn.XLOOKUP(Q474,DATA!$B$24:$B$25,DATA!$C$24:$C$25,"error",0,1)/1000)</f>
        <v>0.83259734204432634</v>
      </c>
      <c r="AK474" s="47">
        <f>IF(ISBLANK($D474),"",AB474*_xlfn.XLOOKUP(Q474,DATA!$B$24:$B$25,DATA!$C$24:$C$25,"error",0,1)/1000)</f>
        <v>0</v>
      </c>
      <c r="AL474" s="47">
        <f t="shared" si="368"/>
        <v>6.3539903342704358</v>
      </c>
      <c r="AM474" s="47">
        <f t="shared" si="369"/>
        <v>4.140582644175713</v>
      </c>
      <c r="AN474" s="47">
        <f t="shared" si="393"/>
        <v>1.0637430832699897</v>
      </c>
      <c r="AO474" s="47">
        <f t="shared" si="394"/>
        <v>0.44351001721685818</v>
      </c>
      <c r="AP474" s="47">
        <f t="shared" si="395"/>
        <v>0.11614530344827453</v>
      </c>
      <c r="AQ474" s="47">
        <f t="shared" si="396"/>
        <v>8.4393111141122787E-2</v>
      </c>
      <c r="AR474" s="47">
        <f t="shared" si="397"/>
        <v>0</v>
      </c>
      <c r="AS474" s="47">
        <f t="shared" si="398"/>
        <v>0.64404843180625548</v>
      </c>
      <c r="AT474" s="47">
        <f t="shared" si="370"/>
        <v>0.41969465146373419</v>
      </c>
      <c r="AU474" s="47">
        <f t="shared" si="399"/>
        <v>5.7853195950137513E-2</v>
      </c>
      <c r="AV474" s="47">
        <f t="shared" si="400"/>
        <v>2.4120929513375133E-2</v>
      </c>
      <c r="AW474" s="47">
        <f t="shared" si="401"/>
        <v>6.3167292034704177E-3</v>
      </c>
      <c r="AX474" s="47">
        <f t="shared" si="402"/>
        <v>4.5898406038800072E-3</v>
      </c>
      <c r="AY474" s="47">
        <f t="shared" si="403"/>
        <v>0</v>
      </c>
      <c r="AZ474" s="47">
        <f t="shared" si="404"/>
        <v>3.5027499320725561E-2</v>
      </c>
      <c r="BA474" s="47">
        <f t="shared" si="371"/>
        <v>2.2825696629411953E-2</v>
      </c>
      <c r="BB474" s="23">
        <f>IF(V474&gt;0,J474*DATA!$C$4,0)</f>
        <v>55536</v>
      </c>
      <c r="BC474" s="23">
        <f>IF(X474&gt;0,N474*_xlfn.XLOOKUP(Burgas!O474,DATA!$B$5:$B$6,DATA!$C$5:$C$6,"error",0,1),0)</f>
        <v>6491.52</v>
      </c>
      <c r="BD474" s="23">
        <f>IF(Z474&gt;0,(L474-M474)*DATA!$C$7,"0,00 ")</f>
        <v>17610</v>
      </c>
      <c r="BE474" s="23">
        <f>IF(G474="basement",D474*DATA!$C$8,IF(G474="ground",0,"error"))</f>
        <v>0</v>
      </c>
      <c r="BF474" s="23">
        <f t="shared" si="372"/>
        <v>79637.52</v>
      </c>
      <c r="BG474" s="23">
        <v>1.48</v>
      </c>
      <c r="BH474" s="23">
        <v>2.0618445692883896</v>
      </c>
      <c r="BI474" s="23">
        <f t="shared" si="373"/>
        <v>0.56999999999999995</v>
      </c>
      <c r="BJ474" s="23">
        <v>2.33</v>
      </c>
      <c r="BK474" s="23">
        <f t="shared" si="374"/>
        <v>0.21630769230769231</v>
      </c>
      <c r="BL474" s="23">
        <f t="shared" si="375"/>
        <v>0.23928112965340181</v>
      </c>
      <c r="BM474" s="5">
        <v>1.1000000000000001</v>
      </c>
      <c r="BN474" s="5">
        <f t="shared" si="376"/>
        <v>0.56999999999999995</v>
      </c>
      <c r="BO474" s="50"/>
      <c r="BP474" s="48">
        <f t="shared" si="377"/>
        <v>2865.8</v>
      </c>
      <c r="BQ474" s="51">
        <f t="shared" si="378"/>
        <v>7</v>
      </c>
      <c r="BR474" s="47">
        <f t="shared" si="379"/>
        <v>917.05600000000004</v>
      </c>
      <c r="BS474" s="46">
        <f t="shared" si="380"/>
        <v>22.25</v>
      </c>
      <c r="BT474" s="46">
        <f t="shared" si="381"/>
        <v>2292.6400000000003</v>
      </c>
      <c r="BU474" s="46">
        <f t="shared" si="388"/>
        <v>67.977502600000008</v>
      </c>
      <c r="BV474" s="46">
        <f t="shared" si="389"/>
        <v>39.635411523076925</v>
      </c>
      <c r="BW474" s="46">
        <f t="shared" si="390"/>
        <v>60.555346074326067</v>
      </c>
      <c r="BX474" s="46">
        <f t="shared" si="391"/>
        <v>62.584440100000009</v>
      </c>
      <c r="BY474" s="46">
        <f t="shared" si="392"/>
        <v>67.977502600000008</v>
      </c>
      <c r="BZ474" s="46">
        <f t="shared" si="382"/>
        <v>78337.273996240023</v>
      </c>
      <c r="CA474" s="46">
        <f t="shared" si="383"/>
        <v>45675.848239193852</v>
      </c>
      <c r="CB474" s="46">
        <f t="shared" si="384"/>
        <v>69783.980816053372</v>
      </c>
      <c r="CC474" s="46">
        <f t="shared" si="385"/>
        <v>72122.308771240016</v>
      </c>
      <c r="CD474" s="46">
        <f t="shared" si="386"/>
        <v>78337.273996240023</v>
      </c>
    </row>
    <row r="475" spans="1:82" ht="15" customHeight="1" x14ac:dyDescent="0.35">
      <c r="A475" s="39">
        <v>472</v>
      </c>
      <c r="B475" s="40" t="s">
        <v>125</v>
      </c>
      <c r="C475" s="40" t="s">
        <v>597</v>
      </c>
      <c r="D475" s="41">
        <v>115.7</v>
      </c>
      <c r="E475" s="41">
        <f t="shared" si="353"/>
        <v>647.92000000000007</v>
      </c>
      <c r="F475" s="41">
        <v>43.8</v>
      </c>
      <c r="G475" s="42" t="s">
        <v>118</v>
      </c>
      <c r="H475" s="43">
        <v>7</v>
      </c>
      <c r="I475" s="44">
        <v>22.25</v>
      </c>
      <c r="J475" s="41">
        <f t="shared" si="354"/>
        <v>779.64</v>
      </c>
      <c r="K475" s="42" t="s">
        <v>120</v>
      </c>
      <c r="L475" s="44">
        <v>194.91</v>
      </c>
      <c r="M475" s="44">
        <v>58.5</v>
      </c>
      <c r="N475" s="41">
        <v>121.48500000000001</v>
      </c>
      <c r="O475" s="45" t="s">
        <v>69</v>
      </c>
      <c r="P475" s="45" t="s">
        <v>120</v>
      </c>
      <c r="Q475" s="45" t="s">
        <v>122</v>
      </c>
      <c r="R475" s="45" t="s">
        <v>864</v>
      </c>
      <c r="S475" s="46">
        <f t="shared" si="355"/>
        <v>72652.686451835019</v>
      </c>
      <c r="T475" s="46">
        <f t="shared" si="356"/>
        <v>112.13218676971695</v>
      </c>
      <c r="U475" s="47">
        <f t="shared" si="357"/>
        <v>42849.135448530396</v>
      </c>
      <c r="V475" s="47">
        <f t="shared" si="358"/>
        <v>29803.551003304623</v>
      </c>
      <c r="W475" s="47">
        <f t="shared" si="359"/>
        <v>64969.332251931322</v>
      </c>
      <c r="X475" s="47">
        <f t="shared" si="360"/>
        <v>7683.354199903697</v>
      </c>
      <c r="Y475" s="48">
        <f t="shared" si="361"/>
        <v>65431.362718085009</v>
      </c>
      <c r="Z475" s="47">
        <f t="shared" si="362"/>
        <v>7221.3237337500104</v>
      </c>
      <c r="AA475" s="48">
        <f t="shared" si="363"/>
        <v>72652.686451835019</v>
      </c>
      <c r="AB475" s="47">
        <f t="shared" si="364"/>
        <v>0</v>
      </c>
      <c r="AC475" s="47">
        <f t="shared" si="365"/>
        <v>44708.22893695833</v>
      </c>
      <c r="AD475" s="47">
        <f t="shared" si="366"/>
        <v>27944.457514876689</v>
      </c>
      <c r="AE475" s="47">
        <f t="shared" si="405"/>
        <v>43.129487459681265</v>
      </c>
      <c r="AF475" s="49">
        <f t="shared" si="367"/>
        <v>0.61536924676002969</v>
      </c>
      <c r="AG475" s="47">
        <f>IF(ISBLANK($D475),"",S475*_xlfn.XLOOKUP(Q475,DATA!$B$24:$B$25,DATA!$C$24:$C$25,"error",0,1)/1000)</f>
        <v>9.7330284952926025</v>
      </c>
      <c r="AH475" s="47">
        <f>IF(ISBLANK($D475),"",V475*_xlfn.XLOOKUP(Q475,DATA!$B$24:$B$25,DATA!$C$24:$C$25,"error",0,1)/1000)</f>
        <v>3.9926783900603269</v>
      </c>
      <c r="AI475" s="47">
        <f>IF(ISBLANK($D475),"",X475*_xlfn.XLOOKUP(Q475,DATA!$B$24:$B$25,DATA!$C$24:$C$25,"error",0,1)/1000)</f>
        <v>1.029312321667081</v>
      </c>
      <c r="AJ475" s="47">
        <f>IF(ISBLANK($D475),"",Z475*_xlfn.XLOOKUP(Q475,DATA!$B$24:$B$25,DATA!$C$24:$C$25,"error",0,1)/1000)</f>
        <v>0.96741570211470684</v>
      </c>
      <c r="AK475" s="47">
        <f>IF(ISBLANK($D475),"",AB475*_xlfn.XLOOKUP(Q475,DATA!$B$24:$B$25,DATA!$C$24:$C$25,"error",0,1)/1000)</f>
        <v>0</v>
      </c>
      <c r="AL475" s="47">
        <f t="shared" si="368"/>
        <v>5.989406413842115</v>
      </c>
      <c r="AM475" s="47">
        <f t="shared" si="369"/>
        <v>3.7436220814504875</v>
      </c>
      <c r="AN475" s="47">
        <f t="shared" si="393"/>
        <v>0.9865519790468098</v>
      </c>
      <c r="AO475" s="47">
        <f t="shared" si="394"/>
        <v>0.40470289071038296</v>
      </c>
      <c r="AP475" s="47">
        <f t="shared" si="395"/>
        <v>0.10433238826836469</v>
      </c>
      <c r="AQ475" s="47">
        <f t="shared" si="396"/>
        <v>9.8058469256904285E-2</v>
      </c>
      <c r="AR475" s="47">
        <f t="shared" si="397"/>
        <v>0</v>
      </c>
      <c r="AS475" s="47">
        <f t="shared" si="398"/>
        <v>0.60709374823565188</v>
      </c>
      <c r="AT475" s="47">
        <f t="shared" si="370"/>
        <v>0.37945823081115793</v>
      </c>
      <c r="AU475" s="47">
        <f t="shared" si="399"/>
        <v>5.3655046840200928E-2</v>
      </c>
      <c r="AV475" s="47">
        <f t="shared" si="400"/>
        <v>2.2010348180954806E-2</v>
      </c>
      <c r="AW475" s="47">
        <f t="shared" si="401"/>
        <v>5.6742668388317383E-3</v>
      </c>
      <c r="AX475" s="47">
        <f t="shared" si="402"/>
        <v>5.3330507391420095E-3</v>
      </c>
      <c r="AY475" s="47">
        <f t="shared" si="403"/>
        <v>0</v>
      </c>
      <c r="AZ475" s="47">
        <f t="shared" si="404"/>
        <v>3.3017665758928554E-2</v>
      </c>
      <c r="BA475" s="47">
        <f t="shared" si="371"/>
        <v>2.0637381081272374E-2</v>
      </c>
      <c r="BB475" s="23">
        <f>IF(V475&gt;0,J475*DATA!$C$4,0)</f>
        <v>50676.6</v>
      </c>
      <c r="BC475" s="23">
        <f>IF(X475&gt;0,N475*_xlfn.XLOOKUP(Burgas!O475,DATA!$B$5:$B$6,DATA!$C$5:$C$6,"error",0,1),0)</f>
        <v>5831.2800000000007</v>
      </c>
      <c r="BD475" s="23">
        <f>IF(Z475&gt;0,(L475-M475)*DATA!$C$7,"0,00 ")</f>
        <v>20461.5</v>
      </c>
      <c r="BE475" s="23">
        <f>IF(G475="basement",D475*DATA!$C$8,IF(G475="ground",0,"error"))</f>
        <v>0</v>
      </c>
      <c r="BF475" s="23">
        <f t="shared" si="372"/>
        <v>76969.38</v>
      </c>
      <c r="BG475" s="23">
        <v>1.48</v>
      </c>
      <c r="BH475" s="23">
        <v>2.3247575804217333</v>
      </c>
      <c r="BI475" s="23">
        <f t="shared" si="373"/>
        <v>0.56999999999999995</v>
      </c>
      <c r="BJ475" s="23">
        <v>2.33</v>
      </c>
      <c r="BK475" s="23">
        <f t="shared" si="374"/>
        <v>0.21630769230769231</v>
      </c>
      <c r="BL475" s="23">
        <f t="shared" si="375"/>
        <v>0.23928112965340181</v>
      </c>
      <c r="BM475" s="5">
        <v>1.1000000000000001</v>
      </c>
      <c r="BN475" s="5">
        <f t="shared" si="376"/>
        <v>0.56999999999999995</v>
      </c>
      <c r="BO475" s="50"/>
      <c r="BP475" s="48">
        <f t="shared" si="377"/>
        <v>2574.3250000000003</v>
      </c>
      <c r="BQ475" s="51">
        <f t="shared" si="378"/>
        <v>7</v>
      </c>
      <c r="BR475" s="47">
        <f t="shared" si="379"/>
        <v>823.78400000000011</v>
      </c>
      <c r="BS475" s="46">
        <f t="shared" si="380"/>
        <v>22.25</v>
      </c>
      <c r="BT475" s="46">
        <f t="shared" si="381"/>
        <v>2059.4600000000005</v>
      </c>
      <c r="BU475" s="46">
        <f t="shared" si="388"/>
        <v>63.044677587500011</v>
      </c>
      <c r="BV475" s="46">
        <f t="shared" si="389"/>
        <v>37.182519479807702</v>
      </c>
      <c r="BW475" s="46">
        <f t="shared" si="390"/>
        <v>56.377414310943522</v>
      </c>
      <c r="BX475" s="46">
        <f t="shared" si="391"/>
        <v>56.778343212500005</v>
      </c>
      <c r="BY475" s="46">
        <f t="shared" si="392"/>
        <v>63.044677587500011</v>
      </c>
      <c r="BZ475" s="46">
        <f t="shared" si="382"/>
        <v>72652.686451835019</v>
      </c>
      <c r="CA475" s="46">
        <f t="shared" si="383"/>
        <v>42849.135448530396</v>
      </c>
      <c r="CB475" s="46">
        <f t="shared" si="384"/>
        <v>64969.332251931322</v>
      </c>
      <c r="CC475" s="46">
        <f t="shared" si="385"/>
        <v>65431.362718085009</v>
      </c>
      <c r="CD475" s="46">
        <f t="shared" si="386"/>
        <v>72652.686451835019</v>
      </c>
    </row>
    <row r="476" spans="1:82" ht="15" customHeight="1" x14ac:dyDescent="0.35">
      <c r="A476" s="39">
        <v>473</v>
      </c>
      <c r="B476" s="40" t="s">
        <v>125</v>
      </c>
      <c r="C476" s="40" t="s">
        <v>598</v>
      </c>
      <c r="D476" s="41">
        <v>142.5</v>
      </c>
      <c r="E476" s="41">
        <f t="shared" si="353"/>
        <v>798</v>
      </c>
      <c r="F476" s="41">
        <v>47.8</v>
      </c>
      <c r="G476" s="42" t="s">
        <v>118</v>
      </c>
      <c r="H476" s="43">
        <v>7</v>
      </c>
      <c r="I476" s="44">
        <v>22.25</v>
      </c>
      <c r="J476" s="41">
        <f t="shared" si="354"/>
        <v>850.83999999999992</v>
      </c>
      <c r="K476" s="42" t="s">
        <v>120</v>
      </c>
      <c r="L476" s="44">
        <v>212.71</v>
      </c>
      <c r="M476" s="44">
        <v>212.71</v>
      </c>
      <c r="N476" s="41">
        <v>149.625</v>
      </c>
      <c r="O476" s="45" t="s">
        <v>69</v>
      </c>
      <c r="P476" s="45" t="s">
        <v>120</v>
      </c>
      <c r="Q476" s="45" t="s">
        <v>122</v>
      </c>
      <c r="R476" s="45" t="s">
        <v>864</v>
      </c>
      <c r="S476" s="46">
        <f t="shared" si="355"/>
        <v>74779.945374225004</v>
      </c>
      <c r="T476" s="46">
        <f t="shared" si="356"/>
        <v>93.709204729605275</v>
      </c>
      <c r="U476" s="47">
        <f t="shared" si="357"/>
        <v>42254.608891166543</v>
      </c>
      <c r="V476" s="47">
        <f t="shared" si="358"/>
        <v>32525.336483058461</v>
      </c>
      <c r="W476" s="47">
        <f t="shared" si="359"/>
        <v>65316.868680307321</v>
      </c>
      <c r="X476" s="47">
        <f t="shared" si="360"/>
        <v>9463.0766939176829</v>
      </c>
      <c r="Y476" s="48">
        <f t="shared" si="361"/>
        <v>74779.945374225004</v>
      </c>
      <c r="Z476" s="47">
        <f t="shared" si="362"/>
        <v>0</v>
      </c>
      <c r="AA476" s="48">
        <f t="shared" si="363"/>
        <v>74779.945374225004</v>
      </c>
      <c r="AB476" s="47">
        <f t="shared" si="364"/>
        <v>0</v>
      </c>
      <c r="AC476" s="47">
        <f t="shared" si="365"/>
        <v>41988.413176976144</v>
      </c>
      <c r="AD476" s="47">
        <f t="shared" si="366"/>
        <v>32791.53219724886</v>
      </c>
      <c r="AE476" s="47">
        <f t="shared" si="405"/>
        <v>41.092145610587544</v>
      </c>
      <c r="AF476" s="49">
        <f t="shared" si="367"/>
        <v>0.56149296401396709</v>
      </c>
      <c r="AG476" s="47">
        <f>IF(ISBLANK($D476),"",S476*_xlfn.XLOOKUP(Q476,DATA!$B$24:$B$25,DATA!$C$24:$C$25,"error",0,1)/1000)</f>
        <v>10.018009997280327</v>
      </c>
      <c r="AH476" s="47">
        <f>IF(ISBLANK($D476),"",V476*_xlfn.XLOOKUP(Q476,DATA!$B$24:$B$25,DATA!$C$24:$C$25,"error",0,1)/1000)</f>
        <v>4.357306553536155</v>
      </c>
      <c r="AI476" s="47">
        <f>IF(ISBLANK($D476),"",X476*_xlfn.XLOOKUP(Q476,DATA!$B$24:$B$25,DATA!$C$24:$C$25,"error",0,1)/1000)</f>
        <v>1.2677355733583311</v>
      </c>
      <c r="AJ476" s="47">
        <f>IF(ISBLANK($D476),"",Z476*_xlfn.XLOOKUP(Q476,DATA!$B$24:$B$25,DATA!$C$24:$C$25,"error",0,1)/1000)</f>
        <v>0</v>
      </c>
      <c r="AK476" s="47">
        <f>IF(ISBLANK($D476),"",AB476*_xlfn.XLOOKUP(Q476,DATA!$B$24:$B$25,DATA!$C$24:$C$25,"error",0,1)/1000)</f>
        <v>0</v>
      </c>
      <c r="AL476" s="47">
        <f t="shared" si="368"/>
        <v>5.6250421268944866</v>
      </c>
      <c r="AM476" s="47">
        <f t="shared" si="369"/>
        <v>4.3929678703858404</v>
      </c>
      <c r="AN476" s="47">
        <f t="shared" si="393"/>
        <v>1.0154380616174814</v>
      </c>
      <c r="AO476" s="47">
        <f t="shared" si="394"/>
        <v>0.44166205881178766</v>
      </c>
      <c r="AP476" s="47">
        <f t="shared" si="395"/>
        <v>0.12849926817840929</v>
      </c>
      <c r="AQ476" s="47">
        <f t="shared" si="396"/>
        <v>0</v>
      </c>
      <c r="AR476" s="47">
        <f t="shared" si="397"/>
        <v>0</v>
      </c>
      <c r="AS476" s="47">
        <f t="shared" si="398"/>
        <v>0.57016132699019706</v>
      </c>
      <c r="AT476" s="47">
        <f t="shared" si="370"/>
        <v>0.44527673462728434</v>
      </c>
      <c r="AU476" s="47">
        <f t="shared" si="399"/>
        <v>5.5226057943799103E-2</v>
      </c>
      <c r="AV476" s="47">
        <f t="shared" si="400"/>
        <v>2.4020425640402729E-2</v>
      </c>
      <c r="AW476" s="47">
        <f t="shared" si="401"/>
        <v>6.9886173252681249E-3</v>
      </c>
      <c r="AX476" s="47">
        <f t="shared" si="402"/>
        <v>0</v>
      </c>
      <c r="AY476" s="47">
        <f t="shared" si="403"/>
        <v>0</v>
      </c>
      <c r="AZ476" s="47">
        <f t="shared" si="404"/>
        <v>3.1009042965670849E-2</v>
      </c>
      <c r="BA476" s="47">
        <f t="shared" si="371"/>
        <v>2.4217014978128254E-2</v>
      </c>
      <c r="BB476" s="23">
        <f>IF(V476&gt;0,J476*DATA!$C$4,0)</f>
        <v>55304.599999999991</v>
      </c>
      <c r="BC476" s="23">
        <f>IF(X476&gt;0,N476*_xlfn.XLOOKUP(Burgas!O476,DATA!$B$5:$B$6,DATA!$C$5:$C$6,"error",0,1),0)</f>
        <v>7182</v>
      </c>
      <c r="BD476" s="23" t="str">
        <f>IF(Z476&gt;0,(L476-M476)*DATA!$C$7,"0,00 ")</f>
        <v xml:space="preserve">0,00 </v>
      </c>
      <c r="BE476" s="23">
        <f>IF(G476="basement",D476*DATA!$C$8,IF(G476="ground",0,"error"))</f>
        <v>0</v>
      </c>
      <c r="BF476" s="23">
        <f t="shared" si="372"/>
        <v>62486.599999999991</v>
      </c>
      <c r="BG476" s="23">
        <v>1.48</v>
      </c>
      <c r="BH476" s="23">
        <v>1.1000000000000001</v>
      </c>
      <c r="BI476" s="23">
        <f t="shared" si="373"/>
        <v>0.56999999999999995</v>
      </c>
      <c r="BJ476" s="23">
        <v>2.33</v>
      </c>
      <c r="BK476" s="23">
        <f t="shared" si="374"/>
        <v>0.21630769230769231</v>
      </c>
      <c r="BL476" s="23">
        <f t="shared" si="375"/>
        <v>0.23928112965340181</v>
      </c>
      <c r="BM476" s="5">
        <v>1.1000000000000001</v>
      </c>
      <c r="BN476" s="5">
        <f t="shared" si="376"/>
        <v>0.56999999999999995</v>
      </c>
      <c r="BO476" s="50"/>
      <c r="BP476" s="48">
        <f t="shared" si="377"/>
        <v>3170.625</v>
      </c>
      <c r="BQ476" s="51">
        <f t="shared" si="378"/>
        <v>7</v>
      </c>
      <c r="BR476" s="47">
        <f t="shared" si="379"/>
        <v>1014.6</v>
      </c>
      <c r="BS476" s="46">
        <f t="shared" si="380"/>
        <v>22.25</v>
      </c>
      <c r="BT476" s="46">
        <f t="shared" si="381"/>
        <v>2536.5</v>
      </c>
      <c r="BU476" s="46">
        <f t="shared" si="388"/>
        <v>64.890615562500003</v>
      </c>
      <c r="BV476" s="46">
        <f t="shared" si="389"/>
        <v>36.666616531730767</v>
      </c>
      <c r="BW476" s="46">
        <f t="shared" si="390"/>
        <v>56.678990524390244</v>
      </c>
      <c r="BX476" s="46">
        <f t="shared" si="391"/>
        <v>64.890615562500003</v>
      </c>
      <c r="BY476" s="46">
        <f t="shared" si="392"/>
        <v>64.890615562500003</v>
      </c>
      <c r="BZ476" s="46">
        <f t="shared" si="382"/>
        <v>74779.945374225004</v>
      </c>
      <c r="CA476" s="46">
        <f t="shared" si="383"/>
        <v>42254.608891166543</v>
      </c>
      <c r="CB476" s="46">
        <f t="shared" si="384"/>
        <v>65316.868680307321</v>
      </c>
      <c r="CC476" s="46">
        <f t="shared" si="385"/>
        <v>74779.945374225004</v>
      </c>
      <c r="CD476" s="46">
        <f t="shared" si="386"/>
        <v>74779.945374225004</v>
      </c>
    </row>
    <row r="477" spans="1:82" ht="15" customHeight="1" x14ac:dyDescent="0.35">
      <c r="A477" s="39">
        <v>474</v>
      </c>
      <c r="B477" s="40" t="s">
        <v>125</v>
      </c>
      <c r="C477" s="40" t="s">
        <v>599</v>
      </c>
      <c r="D477" s="41">
        <v>289.60000000000002</v>
      </c>
      <c r="E477" s="41">
        <f t="shared" si="353"/>
        <v>1621.7600000000002</v>
      </c>
      <c r="F477" s="41">
        <v>68.8</v>
      </c>
      <c r="G477" s="42" t="s">
        <v>118</v>
      </c>
      <c r="H477" s="43">
        <v>7</v>
      </c>
      <c r="I477" s="44">
        <v>22.25</v>
      </c>
      <c r="J477" s="41">
        <f t="shared" si="354"/>
        <v>1224.6399999999999</v>
      </c>
      <c r="K477" s="42" t="s">
        <v>120</v>
      </c>
      <c r="L477" s="44">
        <v>306.16000000000003</v>
      </c>
      <c r="M477" s="44">
        <v>229.62</v>
      </c>
      <c r="N477" s="41">
        <v>304.08000000000004</v>
      </c>
      <c r="O477" s="45" t="s">
        <v>69</v>
      </c>
      <c r="P477" s="45" t="s">
        <v>120</v>
      </c>
      <c r="Q477" s="45" t="s">
        <v>122</v>
      </c>
      <c r="R477" s="45" t="s">
        <v>864</v>
      </c>
      <c r="S477" s="46">
        <f t="shared" si="355"/>
        <v>129241.72274818004</v>
      </c>
      <c r="T477" s="46">
        <f t="shared" si="356"/>
        <v>79.692261955024179</v>
      </c>
      <c r="U477" s="47">
        <f t="shared" si="357"/>
        <v>82427.012496413867</v>
      </c>
      <c r="V477" s="47">
        <f t="shared" si="358"/>
        <v>46814.71025176617</v>
      </c>
      <c r="W477" s="47">
        <f t="shared" si="359"/>
        <v>110010.09460390943</v>
      </c>
      <c r="X477" s="47">
        <f t="shared" si="360"/>
        <v>19231.628144270609</v>
      </c>
      <c r="Y477" s="48">
        <f t="shared" si="361"/>
        <v>125189.81952568004</v>
      </c>
      <c r="Z477" s="47">
        <f t="shared" si="362"/>
        <v>4051.9032224999974</v>
      </c>
      <c r="AA477" s="48">
        <f t="shared" si="363"/>
        <v>129241.72274818004</v>
      </c>
      <c r="AB477" s="47">
        <f t="shared" si="364"/>
        <v>0</v>
      </c>
      <c r="AC477" s="47">
        <f t="shared" si="365"/>
        <v>70098.241618536777</v>
      </c>
      <c r="AD477" s="47">
        <f t="shared" si="366"/>
        <v>59143.48112964326</v>
      </c>
      <c r="AE477" s="47">
        <f t="shared" si="405"/>
        <v>36.468701367429986</v>
      </c>
      <c r="AF477" s="49">
        <f t="shared" si="367"/>
        <v>0.54238089780897702</v>
      </c>
      <c r="AG477" s="47">
        <f>IF(ISBLANK($D477),"",S477*_xlfn.XLOOKUP(Q477,DATA!$B$24:$B$25,DATA!$C$24:$C$25,"error",0,1)/1000)</f>
        <v>17.314065476748393</v>
      </c>
      <c r="AH477" s="47">
        <f>IF(ISBLANK($D477),"",V477*_xlfn.XLOOKUP(Q477,DATA!$B$24:$B$25,DATA!$C$24:$C$25,"error",0,1)/1000)</f>
        <v>6.2716044117842573</v>
      </c>
      <c r="AI477" s="47">
        <f>IF(ISBLANK($D477),"",X477*_xlfn.XLOOKUP(Q477,DATA!$B$24:$B$25,DATA!$C$24:$C$25,"error",0,1)/1000)</f>
        <v>2.576394540663669</v>
      </c>
      <c r="AJ477" s="47">
        <f>IF(ISBLANK($D477),"",Z477*_xlfn.XLOOKUP(Q477,DATA!$B$24:$B$25,DATA!$C$24:$C$25,"error",0,1)/1000)</f>
        <v>0.5428194255542812</v>
      </c>
      <c r="AK477" s="47">
        <f>IF(ISBLANK($D477),"",AB477*_xlfn.XLOOKUP(Q477,DATA!$B$24:$B$25,DATA!$C$24:$C$25,"error",0,1)/1000)</f>
        <v>0</v>
      </c>
      <c r="AL477" s="47">
        <f t="shared" si="368"/>
        <v>9.3908183780022085</v>
      </c>
      <c r="AM477" s="47">
        <f t="shared" si="369"/>
        <v>7.9232470987461845</v>
      </c>
      <c r="AN477" s="47">
        <f t="shared" si="393"/>
        <v>1.7549753984274823</v>
      </c>
      <c r="AO477" s="47">
        <f t="shared" si="394"/>
        <v>0.63569769134416321</v>
      </c>
      <c r="AP477" s="47">
        <f t="shared" si="395"/>
        <v>0.26114658290854276</v>
      </c>
      <c r="AQ477" s="47">
        <f t="shared" si="396"/>
        <v>5.5020857979059E-2</v>
      </c>
      <c r="AR477" s="47">
        <f t="shared" si="397"/>
        <v>0</v>
      </c>
      <c r="AS477" s="47">
        <f t="shared" si="398"/>
        <v>0.95186513223176505</v>
      </c>
      <c r="AT477" s="47">
        <f t="shared" si="370"/>
        <v>0.80311026619571724</v>
      </c>
      <c r="AU477" s="47">
        <f t="shared" si="399"/>
        <v>9.5446858559855963E-2</v>
      </c>
      <c r="AV477" s="47">
        <f t="shared" si="400"/>
        <v>3.4573332302504353E-2</v>
      </c>
      <c r="AW477" s="47">
        <f t="shared" si="401"/>
        <v>1.4202832122088768E-2</v>
      </c>
      <c r="AX477" s="47">
        <f t="shared" si="402"/>
        <v>2.9923884141479992E-3</v>
      </c>
      <c r="AY477" s="47">
        <f t="shared" si="403"/>
        <v>0</v>
      </c>
      <c r="AZ477" s="47">
        <f t="shared" si="404"/>
        <v>5.1768552838741121E-2</v>
      </c>
      <c r="BA477" s="47">
        <f t="shared" si="371"/>
        <v>4.3678305721114842E-2</v>
      </c>
      <c r="BB477" s="23">
        <f>IF(V477&gt;0,J477*DATA!$C$4,0)</f>
        <v>79601.599999999991</v>
      </c>
      <c r="BC477" s="23">
        <f>IF(X477&gt;0,N477*_xlfn.XLOOKUP(Burgas!O477,DATA!$B$5:$B$6,DATA!$C$5:$C$6,"error",0,1),0)</f>
        <v>14595.840000000002</v>
      </c>
      <c r="BD477" s="23">
        <f>IF(Z477&gt;0,(L477-M477)*DATA!$C$7,"0,00 ")</f>
        <v>11481.000000000004</v>
      </c>
      <c r="BE477" s="23">
        <f>IF(G477="basement",D477*DATA!$C$8,IF(G477="ground",0,"error"))</f>
        <v>0</v>
      </c>
      <c r="BF477" s="23">
        <f t="shared" si="372"/>
        <v>105678.43999999999</v>
      </c>
      <c r="BG477" s="23">
        <v>1.48</v>
      </c>
      <c r="BH477" s="23">
        <v>1.5375000000000003</v>
      </c>
      <c r="BI477" s="23">
        <f t="shared" si="373"/>
        <v>0.56999999999999995</v>
      </c>
      <c r="BJ477" s="23">
        <v>2.33</v>
      </c>
      <c r="BK477" s="23">
        <f t="shared" si="374"/>
        <v>0.21630769230769231</v>
      </c>
      <c r="BL477" s="23">
        <f t="shared" si="375"/>
        <v>0.23928112965340181</v>
      </c>
      <c r="BM477" s="5">
        <v>1.1000000000000001</v>
      </c>
      <c r="BN477" s="5">
        <f t="shared" si="376"/>
        <v>0.56999999999999995</v>
      </c>
      <c r="BO477" s="50"/>
      <c r="BP477" s="48">
        <f t="shared" si="377"/>
        <v>6443.6</v>
      </c>
      <c r="BQ477" s="51">
        <f t="shared" si="378"/>
        <v>7</v>
      </c>
      <c r="BR477" s="47">
        <f t="shared" si="379"/>
        <v>2061.9520000000002</v>
      </c>
      <c r="BS477" s="46">
        <f t="shared" si="380"/>
        <v>22.25</v>
      </c>
      <c r="BT477" s="46">
        <f t="shared" si="381"/>
        <v>5154.880000000001</v>
      </c>
      <c r="BU477" s="46">
        <f t="shared" si="388"/>
        <v>112.15005445000003</v>
      </c>
      <c r="BV477" s="46">
        <f t="shared" si="389"/>
        <v>71.526390573076938</v>
      </c>
      <c r="BW477" s="46">
        <f t="shared" si="390"/>
        <v>95.461727355006431</v>
      </c>
      <c r="BX477" s="46">
        <f t="shared" si="391"/>
        <v>108.63399820000002</v>
      </c>
      <c r="BY477" s="46">
        <f t="shared" si="392"/>
        <v>112.15005445000003</v>
      </c>
      <c r="BZ477" s="46">
        <f t="shared" si="382"/>
        <v>129241.72274818004</v>
      </c>
      <c r="CA477" s="46">
        <f t="shared" si="383"/>
        <v>82427.012496413867</v>
      </c>
      <c r="CB477" s="46">
        <f t="shared" si="384"/>
        <v>110010.09460390943</v>
      </c>
      <c r="CC477" s="46">
        <f t="shared" si="385"/>
        <v>125189.81952568004</v>
      </c>
      <c r="CD477" s="46">
        <f t="shared" si="386"/>
        <v>129241.72274818004</v>
      </c>
    </row>
    <row r="478" spans="1:82" ht="15" customHeight="1" x14ac:dyDescent="0.35">
      <c r="A478" s="39">
        <v>475</v>
      </c>
      <c r="B478" s="40" t="s">
        <v>125</v>
      </c>
      <c r="C478" s="40" t="s">
        <v>600</v>
      </c>
      <c r="D478" s="41">
        <v>143.5</v>
      </c>
      <c r="E478" s="41">
        <f t="shared" si="353"/>
        <v>688.80000000000007</v>
      </c>
      <c r="F478" s="41">
        <v>49.6</v>
      </c>
      <c r="G478" s="42" t="s">
        <v>119</v>
      </c>
      <c r="H478" s="43">
        <v>6</v>
      </c>
      <c r="I478" s="44">
        <v>20.5</v>
      </c>
      <c r="J478" s="41">
        <f t="shared" si="354"/>
        <v>813.44</v>
      </c>
      <c r="K478" s="42" t="s">
        <v>120</v>
      </c>
      <c r="L478" s="44">
        <v>203.36</v>
      </c>
      <c r="M478" s="44">
        <v>61.1</v>
      </c>
      <c r="N478" s="41">
        <v>150.67500000000001</v>
      </c>
      <c r="O478" s="45" t="s">
        <v>69</v>
      </c>
      <c r="P478" s="45" t="s">
        <v>120</v>
      </c>
      <c r="Q478" s="45" t="s">
        <v>122</v>
      </c>
      <c r="R478" s="45" t="s">
        <v>864</v>
      </c>
      <c r="S478" s="46">
        <f t="shared" si="355"/>
        <v>79982.179318474999</v>
      </c>
      <c r="T478" s="46">
        <f t="shared" si="356"/>
        <v>116.11814651346543</v>
      </c>
      <c r="U478" s="47">
        <f t="shared" si="357"/>
        <v>48886.544758770382</v>
      </c>
      <c r="V478" s="47">
        <f t="shared" si="358"/>
        <v>31095.634559704617</v>
      </c>
      <c r="W478" s="47">
        <f t="shared" si="359"/>
        <v>70452.695068810543</v>
      </c>
      <c r="X478" s="47">
        <f t="shared" si="360"/>
        <v>9529.484249664456</v>
      </c>
      <c r="Y478" s="48">
        <f t="shared" si="361"/>
        <v>72451.166090975006</v>
      </c>
      <c r="Z478" s="47">
        <f t="shared" si="362"/>
        <v>7531.0132274999924</v>
      </c>
      <c r="AA478" s="48">
        <f t="shared" si="363"/>
        <v>78657.516499670674</v>
      </c>
      <c r="AB478" s="47">
        <f t="shared" si="364"/>
        <v>1324.6628188043251</v>
      </c>
      <c r="AC478" s="47">
        <f t="shared" si="365"/>
        <v>49480.79485567339</v>
      </c>
      <c r="AD478" s="47">
        <f t="shared" si="366"/>
        <v>30501.384462801609</v>
      </c>
      <c r="AE478" s="47">
        <f t="shared" si="405"/>
        <v>44.281917048202097</v>
      </c>
      <c r="AF478" s="49">
        <f t="shared" si="367"/>
        <v>0.61864774475135953</v>
      </c>
      <c r="AG478" s="47">
        <f>IF(ISBLANK($D478),"",S478*_xlfn.XLOOKUP(Q478,DATA!$B$24:$B$25,DATA!$C$24:$C$25,"error",0,1)/1000)</f>
        <v>10.714935241085744</v>
      </c>
      <c r="AH478" s="47">
        <f>IF(ISBLANK($D478),"",V478*_xlfn.XLOOKUP(Q478,DATA!$B$24:$B$25,DATA!$C$24:$C$25,"error",0,1)/1000)</f>
        <v>4.1657743440699191</v>
      </c>
      <c r="AI478" s="47">
        <f>IF(ISBLANK($D478),"",X478*_xlfn.XLOOKUP(Q478,DATA!$B$24:$B$25,DATA!$C$24:$C$25,"error",0,1)/1000)</f>
        <v>1.2766319633468084</v>
      </c>
      <c r="AJ478" s="47">
        <f>IF(ISBLANK($D478),"",Z478*_xlfn.XLOOKUP(Q478,DATA!$B$24:$B$25,DATA!$C$24:$C$25,"error",0,1)/1000)</f>
        <v>1.0089037298060102</v>
      </c>
      <c r="AK478" s="47">
        <f>IF(ISBLANK($D478),"",AB478*_xlfn.XLOOKUP(Q478,DATA!$B$24:$B$25,DATA!$C$24:$C$25,"error",0,1)/1000)</f>
        <v>0.17746048483182381</v>
      </c>
      <c r="AL478" s="47">
        <f t="shared" si="368"/>
        <v>6.6287705220545616</v>
      </c>
      <c r="AM478" s="47">
        <f t="shared" si="369"/>
        <v>4.0861647190311823</v>
      </c>
      <c r="AN478" s="47">
        <f t="shared" si="393"/>
        <v>1.0860792786709865</v>
      </c>
      <c r="AO478" s="47">
        <f t="shared" si="394"/>
        <v>0.42224811376975763</v>
      </c>
      <c r="AP478" s="47">
        <f t="shared" si="395"/>
        <v>0.12940101742878385</v>
      </c>
      <c r="AQ478" s="47">
        <f t="shared" si="396"/>
        <v>0.10226374779332285</v>
      </c>
      <c r="AR478" s="47">
        <f t="shared" si="397"/>
        <v>1.7987617379124798E-2</v>
      </c>
      <c r="AS478" s="47">
        <f t="shared" si="398"/>
        <v>0.67190049637098914</v>
      </c>
      <c r="AT478" s="47">
        <f t="shared" si="370"/>
        <v>0.41417878229999738</v>
      </c>
      <c r="AU478" s="47">
        <f t="shared" si="399"/>
        <v>5.9067982029255506E-2</v>
      </c>
      <c r="AV478" s="47">
        <f t="shared" si="400"/>
        <v>2.2964570345692721E-2</v>
      </c>
      <c r="AW478" s="47">
        <f t="shared" si="401"/>
        <v>7.0376602538664837E-3</v>
      </c>
      <c r="AX478" s="47">
        <f t="shared" si="402"/>
        <v>5.5617608544119967E-3</v>
      </c>
      <c r="AY478" s="47">
        <f t="shared" si="403"/>
        <v>9.7828241544154881E-4</v>
      </c>
      <c r="AZ478" s="47">
        <f t="shared" si="404"/>
        <v>3.654227386941275E-2</v>
      </c>
      <c r="BA478" s="47">
        <f t="shared" si="371"/>
        <v>2.2525708159842756E-2</v>
      </c>
      <c r="BB478" s="23">
        <f>IF(V478&gt;0,J478*DATA!$C$4,0)</f>
        <v>52873.600000000006</v>
      </c>
      <c r="BC478" s="23">
        <f>IF(X478&gt;0,N478*_xlfn.XLOOKUP(Burgas!O478,DATA!$B$5:$B$6,DATA!$C$5:$C$6,"error",0,1),0)</f>
        <v>7232.4000000000005</v>
      </c>
      <c r="BD478" s="23">
        <f>IF(Z478&gt;0,(L478-M478)*DATA!$C$7,"0,00 ")</f>
        <v>21339.000000000004</v>
      </c>
      <c r="BE478" s="23">
        <f>IF(G478="basement",D478*DATA!$C$8,IF(G478="ground",0,"error"))</f>
        <v>5740</v>
      </c>
      <c r="BF478" s="23">
        <f t="shared" si="372"/>
        <v>87185.000000000015</v>
      </c>
      <c r="BG478" s="23">
        <v>1.48</v>
      </c>
      <c r="BH478" s="23">
        <v>2.3242083005507475</v>
      </c>
      <c r="BI478" s="23">
        <f t="shared" si="373"/>
        <v>0.85</v>
      </c>
      <c r="BJ478" s="23">
        <v>2.33</v>
      </c>
      <c r="BK478" s="23">
        <f t="shared" si="374"/>
        <v>0.21630769230769231</v>
      </c>
      <c r="BL478" s="23">
        <f t="shared" si="375"/>
        <v>0.23928112965340181</v>
      </c>
      <c r="BM478" s="5">
        <v>1.1000000000000001</v>
      </c>
      <c r="BN478" s="5">
        <f t="shared" si="376"/>
        <v>0.40124223602484466</v>
      </c>
      <c r="BO478" s="50"/>
      <c r="BP478" s="48">
        <f t="shared" si="377"/>
        <v>2941.75</v>
      </c>
      <c r="BQ478" s="51">
        <f t="shared" si="378"/>
        <v>6</v>
      </c>
      <c r="BR478" s="47">
        <f t="shared" si="379"/>
        <v>941.36</v>
      </c>
      <c r="BS478" s="46">
        <f t="shared" si="380"/>
        <v>20.5</v>
      </c>
      <c r="BT478" s="46">
        <f t="shared" si="381"/>
        <v>2353.4</v>
      </c>
      <c r="BU478" s="46">
        <f t="shared" si="388"/>
        <v>69.404876187499994</v>
      </c>
      <c r="BV478" s="46">
        <f t="shared" si="389"/>
        <v>42.421507079807689</v>
      </c>
      <c r="BW478" s="46">
        <f t="shared" si="390"/>
        <v>61.13562571052632</v>
      </c>
      <c r="BX478" s="46">
        <f t="shared" si="391"/>
        <v>62.8698074375</v>
      </c>
      <c r="BY478" s="46">
        <f t="shared" si="392"/>
        <v>68.255394394021749</v>
      </c>
      <c r="BZ478" s="46">
        <f t="shared" si="382"/>
        <v>79982.179318474999</v>
      </c>
      <c r="CA478" s="46">
        <f t="shared" si="383"/>
        <v>48886.544758770382</v>
      </c>
      <c r="CB478" s="46">
        <f t="shared" si="384"/>
        <v>70452.695068810543</v>
      </c>
      <c r="CC478" s="46">
        <f t="shared" si="385"/>
        <v>72451.166090975006</v>
      </c>
      <c r="CD478" s="46">
        <f t="shared" si="386"/>
        <v>78657.516499670674</v>
      </c>
    </row>
    <row r="479" spans="1:82" ht="15" customHeight="1" x14ac:dyDescent="0.35">
      <c r="A479" s="39">
        <v>476</v>
      </c>
      <c r="B479" s="40" t="s">
        <v>125</v>
      </c>
      <c r="C479" s="40" t="s">
        <v>601</v>
      </c>
      <c r="D479" s="41">
        <v>127.7</v>
      </c>
      <c r="E479" s="41">
        <f t="shared" si="353"/>
        <v>612.96</v>
      </c>
      <c r="F479" s="41">
        <v>45.4</v>
      </c>
      <c r="G479" s="42" t="s">
        <v>118</v>
      </c>
      <c r="H479" s="43">
        <v>6</v>
      </c>
      <c r="I479" s="44">
        <v>20.5</v>
      </c>
      <c r="J479" s="41">
        <f t="shared" si="354"/>
        <v>744.56</v>
      </c>
      <c r="K479" s="42" t="s">
        <v>120</v>
      </c>
      <c r="L479" s="44">
        <v>186.14</v>
      </c>
      <c r="M479" s="44">
        <v>120.9</v>
      </c>
      <c r="N479" s="41">
        <v>134.08500000000001</v>
      </c>
      <c r="O479" s="45" t="s">
        <v>69</v>
      </c>
      <c r="P479" s="45" t="s">
        <v>120</v>
      </c>
      <c r="Q479" s="45" t="s">
        <v>122</v>
      </c>
      <c r="R479" s="45" t="s">
        <v>864</v>
      </c>
      <c r="S479" s="46">
        <f t="shared" si="355"/>
        <v>68290.22655458501</v>
      </c>
      <c r="T479" s="46">
        <f t="shared" si="356"/>
        <v>111.41057581993117</v>
      </c>
      <c r="U479" s="47">
        <f t="shared" si="357"/>
        <v>39827.690082597313</v>
      </c>
      <c r="V479" s="47">
        <f t="shared" si="358"/>
        <v>28462.536471987696</v>
      </c>
      <c r="W479" s="47">
        <f t="shared" si="359"/>
        <v>59809.981685719824</v>
      </c>
      <c r="X479" s="47">
        <f t="shared" si="360"/>
        <v>8480.2448688651857</v>
      </c>
      <c r="Y479" s="48">
        <f t="shared" si="361"/>
        <v>64836.526969585015</v>
      </c>
      <c r="Z479" s="47">
        <f t="shared" si="362"/>
        <v>3453.6995849999948</v>
      </c>
      <c r="AA479" s="48">
        <f t="shared" si="363"/>
        <v>68290.22655458501</v>
      </c>
      <c r="AB479" s="47">
        <f t="shared" si="364"/>
        <v>0</v>
      </c>
      <c r="AC479" s="47">
        <f t="shared" si="365"/>
        <v>40396.480925852877</v>
      </c>
      <c r="AD479" s="47">
        <f t="shared" si="366"/>
        <v>27893.745628732133</v>
      </c>
      <c r="AE479" s="47">
        <f t="shared" si="405"/>
        <v>45.506632779842292</v>
      </c>
      <c r="AF479" s="49">
        <f t="shared" si="367"/>
        <v>0.59154117600654899</v>
      </c>
      <c r="AG479" s="47">
        <f>IF(ISBLANK($D479),"",S479*_xlfn.XLOOKUP(Q479,DATA!$B$24:$B$25,DATA!$C$24:$C$25,"error",0,1)/1000)</f>
        <v>9.1486048688152213</v>
      </c>
      <c r="AH479" s="47">
        <f>IF(ISBLANK($D479),"",V479*_xlfn.XLOOKUP(Q479,DATA!$B$24:$B$25,DATA!$C$24:$C$25,"error",0,1)/1000)</f>
        <v>3.8130273229994822</v>
      </c>
      <c r="AI479" s="47">
        <f>IF(ISBLANK($D479),"",X479*_xlfn.XLOOKUP(Q479,DATA!$B$24:$B$25,DATA!$C$24:$C$25,"error",0,1)/1000)</f>
        <v>1.1360690015288351</v>
      </c>
      <c r="AJ479" s="47">
        <f>IF(ISBLANK($D479),"",Z479*_xlfn.XLOOKUP(Q479,DATA!$B$24:$B$25,DATA!$C$24:$C$25,"error",0,1)/1000)</f>
        <v>0.46268015838987825</v>
      </c>
      <c r="AK479" s="47">
        <f>IF(ISBLANK($D479),"",AB479*_xlfn.XLOOKUP(Q479,DATA!$B$24:$B$25,DATA!$C$24:$C$25,"error",0,1)/1000)</f>
        <v>0</v>
      </c>
      <c r="AL479" s="47">
        <f t="shared" si="368"/>
        <v>5.4117764829181949</v>
      </c>
      <c r="AM479" s="47">
        <f t="shared" si="369"/>
        <v>3.7368283858970264</v>
      </c>
      <c r="AN479" s="47">
        <f t="shared" si="393"/>
        <v>0.92731406706680974</v>
      </c>
      <c r="AO479" s="47">
        <f t="shared" si="394"/>
        <v>0.38649323316828627</v>
      </c>
      <c r="AP479" s="47">
        <f t="shared" si="395"/>
        <v>0.11515337927286232</v>
      </c>
      <c r="AQ479" s="47">
        <f t="shared" si="396"/>
        <v>4.6897841318967945E-2</v>
      </c>
      <c r="AR479" s="47">
        <f t="shared" si="397"/>
        <v>0</v>
      </c>
      <c r="AS479" s="47">
        <f t="shared" si="398"/>
        <v>0.54854445376011651</v>
      </c>
      <c r="AT479" s="47">
        <f t="shared" si="370"/>
        <v>0.37876961330669323</v>
      </c>
      <c r="AU479" s="47">
        <f t="shared" si="399"/>
        <v>5.0433307885226111E-2</v>
      </c>
      <c r="AV479" s="47">
        <f t="shared" si="400"/>
        <v>2.1019989792226804E-2</v>
      </c>
      <c r="AW479" s="47">
        <f t="shared" si="401"/>
        <v>6.2627819820122114E-3</v>
      </c>
      <c r="AX479" s="47">
        <f t="shared" si="402"/>
        <v>2.5506064820879971E-3</v>
      </c>
      <c r="AY479" s="47">
        <f t="shared" si="403"/>
        <v>0</v>
      </c>
      <c r="AZ479" s="47">
        <f t="shared" si="404"/>
        <v>2.9833378256327016E-2</v>
      </c>
      <c r="BA479" s="47">
        <f t="shared" si="371"/>
        <v>2.0599929628899095E-2</v>
      </c>
      <c r="BB479" s="23">
        <f>IF(V479&gt;0,J479*DATA!$C$4,0)</f>
        <v>48396.399999999994</v>
      </c>
      <c r="BC479" s="23">
        <f>IF(X479&gt;0,N479*_xlfn.XLOOKUP(Burgas!O479,DATA!$B$5:$B$6,DATA!$C$5:$C$6,"error",0,1),0)</f>
        <v>6436.08</v>
      </c>
      <c r="BD479" s="23">
        <f>IF(Z479&gt;0,(L479-M479)*DATA!$C$7,"0,00 ")</f>
        <v>9785.9999999999964</v>
      </c>
      <c r="BE479" s="23">
        <f>IF(G479="basement",D479*DATA!$C$8,IF(G479="ground",0,"error"))</f>
        <v>0</v>
      </c>
      <c r="BF479" s="23">
        <f t="shared" si="372"/>
        <v>64618.479999999996</v>
      </c>
      <c r="BG479" s="23">
        <v>1.48</v>
      </c>
      <c r="BH479" s="23">
        <v>1.7133555388417321</v>
      </c>
      <c r="BI479" s="23">
        <f t="shared" si="373"/>
        <v>0.56999999999999995</v>
      </c>
      <c r="BJ479" s="23">
        <v>2.33</v>
      </c>
      <c r="BK479" s="23">
        <f t="shared" si="374"/>
        <v>0.21630769230769231</v>
      </c>
      <c r="BL479" s="23">
        <f t="shared" si="375"/>
        <v>0.23928112965340181</v>
      </c>
      <c r="BM479" s="5">
        <v>1.1000000000000001</v>
      </c>
      <c r="BN479" s="5">
        <f t="shared" si="376"/>
        <v>0.56999999999999995</v>
      </c>
      <c r="BO479" s="50"/>
      <c r="BP479" s="48">
        <f t="shared" si="377"/>
        <v>2617.85</v>
      </c>
      <c r="BQ479" s="51">
        <f t="shared" si="378"/>
        <v>6</v>
      </c>
      <c r="BR479" s="47">
        <f t="shared" si="379"/>
        <v>837.71199999999999</v>
      </c>
      <c r="BS479" s="46">
        <f t="shared" si="380"/>
        <v>20.5</v>
      </c>
      <c r="BT479" s="46">
        <f t="shared" si="381"/>
        <v>2094.2800000000002</v>
      </c>
      <c r="BU479" s="46">
        <f t="shared" si="388"/>
        <v>59.2591344625</v>
      </c>
      <c r="BV479" s="46">
        <f t="shared" si="389"/>
        <v>34.560647416346157</v>
      </c>
      <c r="BW479" s="46">
        <f t="shared" si="390"/>
        <v>51.90036591957638</v>
      </c>
      <c r="BX479" s="46">
        <f t="shared" si="391"/>
        <v>56.262171962500005</v>
      </c>
      <c r="BY479" s="46">
        <f t="shared" si="392"/>
        <v>59.2591344625</v>
      </c>
      <c r="BZ479" s="46">
        <f t="shared" si="382"/>
        <v>68290.22655458501</v>
      </c>
      <c r="CA479" s="46">
        <f t="shared" si="383"/>
        <v>39827.690082597313</v>
      </c>
      <c r="CB479" s="46">
        <f t="shared" si="384"/>
        <v>59809.981685719824</v>
      </c>
      <c r="CC479" s="46">
        <f t="shared" si="385"/>
        <v>64836.526969585015</v>
      </c>
      <c r="CD479" s="46">
        <f t="shared" si="386"/>
        <v>68290.22655458501</v>
      </c>
    </row>
    <row r="480" spans="1:82" ht="15" customHeight="1" x14ac:dyDescent="0.35">
      <c r="A480" s="39">
        <v>477</v>
      </c>
      <c r="B480" s="40" t="s">
        <v>125</v>
      </c>
      <c r="C480" s="40" t="s">
        <v>602</v>
      </c>
      <c r="D480" s="41">
        <v>120.6</v>
      </c>
      <c r="E480" s="41">
        <f t="shared" si="353"/>
        <v>578.88</v>
      </c>
      <c r="F480" s="41">
        <v>45</v>
      </c>
      <c r="G480" s="42" t="s">
        <v>118</v>
      </c>
      <c r="H480" s="43">
        <v>6</v>
      </c>
      <c r="I480" s="44">
        <v>20.5</v>
      </c>
      <c r="J480" s="41">
        <f t="shared" si="354"/>
        <v>738</v>
      </c>
      <c r="K480" s="42" t="s">
        <v>120</v>
      </c>
      <c r="L480" s="44">
        <v>184.5</v>
      </c>
      <c r="M480" s="44">
        <v>46.12</v>
      </c>
      <c r="N480" s="41">
        <v>126.63</v>
      </c>
      <c r="O480" s="45" t="s">
        <v>69</v>
      </c>
      <c r="P480" s="45" t="s">
        <v>120</v>
      </c>
      <c r="Q480" s="45" t="s">
        <v>122</v>
      </c>
      <c r="R480" s="45" t="s">
        <v>864</v>
      </c>
      <c r="S480" s="46">
        <f t="shared" si="355"/>
        <v>70406.763993930013</v>
      </c>
      <c r="T480" s="46">
        <f t="shared" si="356"/>
        <v>121.62583608680558</v>
      </c>
      <c r="U480" s="47">
        <f t="shared" si="357"/>
        <v>42194.998768391539</v>
      </c>
      <c r="V480" s="47">
        <f t="shared" si="358"/>
        <v>28211.765225538475</v>
      </c>
      <c r="W480" s="47">
        <f t="shared" si="359"/>
        <v>62398.012770867041</v>
      </c>
      <c r="X480" s="47">
        <f t="shared" si="360"/>
        <v>8008.7512230629727</v>
      </c>
      <c r="Y480" s="48">
        <f t="shared" si="361"/>
        <v>63081.151661430005</v>
      </c>
      <c r="Z480" s="47">
        <f t="shared" si="362"/>
        <v>7325.6123325000081</v>
      </c>
      <c r="AA480" s="48">
        <f t="shared" si="363"/>
        <v>70406.763993930013</v>
      </c>
      <c r="AB480" s="47">
        <f t="shared" si="364"/>
        <v>0</v>
      </c>
      <c r="AC480" s="47">
        <f t="shared" si="365"/>
        <v>43546.128781101455</v>
      </c>
      <c r="AD480" s="47">
        <f t="shared" si="366"/>
        <v>26860.635212828558</v>
      </c>
      <c r="AE480" s="47">
        <f t="shared" si="405"/>
        <v>46.401042034322415</v>
      </c>
      <c r="AF480" s="49">
        <f t="shared" si="367"/>
        <v>0.618493541115676</v>
      </c>
      <c r="AG480" s="47">
        <f>IF(ISBLANK($D480),"",S480*_xlfn.XLOOKUP(Q480,DATA!$B$24:$B$25,DATA!$C$24:$C$25,"error",0,1)/1000)</f>
        <v>9.4321500508940073</v>
      </c>
      <c r="AH480" s="47">
        <f>IF(ISBLANK($D480),"",V480*_xlfn.XLOOKUP(Q480,DATA!$B$24:$B$25,DATA!$C$24:$C$25,"error",0,1)/1000)</f>
        <v>3.7794323686118227</v>
      </c>
      <c r="AI480" s="47">
        <f>IF(ISBLANK($D480),"",X480*_xlfn.XLOOKUP(Q480,DATA!$B$24:$B$25,DATA!$C$24:$C$25,"error",0,1)/1000)</f>
        <v>1.0729046326106306</v>
      </c>
      <c r="AJ480" s="47">
        <f>IF(ISBLANK($D480),"",Z480*_xlfn.XLOOKUP(Q480,DATA!$B$24:$B$25,DATA!$C$24:$C$25,"error",0,1)/1000)</f>
        <v>0.98138688408938557</v>
      </c>
      <c r="AK480" s="47">
        <f>IF(ISBLANK($D480),"",AB480*_xlfn.XLOOKUP(Q480,DATA!$B$24:$B$25,DATA!$C$24:$C$25,"error",0,1)/1000)</f>
        <v>0</v>
      </c>
      <c r="AL480" s="47">
        <f t="shared" si="368"/>
        <v>5.8337238853118389</v>
      </c>
      <c r="AM480" s="47">
        <f t="shared" si="369"/>
        <v>3.5984261655821683</v>
      </c>
      <c r="AN480" s="47">
        <f t="shared" si="393"/>
        <v>0.9560545624495479</v>
      </c>
      <c r="AO480" s="47">
        <f t="shared" si="394"/>
        <v>0.38308800644433677</v>
      </c>
      <c r="AP480" s="47">
        <f t="shared" si="395"/>
        <v>0.10875095959520124</v>
      </c>
      <c r="AQ480" s="47">
        <f t="shared" si="396"/>
        <v>9.9474605789681175E-2</v>
      </c>
      <c r="AR480" s="47">
        <f t="shared" si="397"/>
        <v>0</v>
      </c>
      <c r="AS480" s="47">
        <f t="shared" si="398"/>
        <v>0.59131357182921918</v>
      </c>
      <c r="AT480" s="47">
        <f t="shared" si="370"/>
        <v>0.36474099062032872</v>
      </c>
      <c r="AU480" s="47">
        <f t="shared" si="399"/>
        <v>5.1996401020431536E-2</v>
      </c>
      <c r="AV480" s="47">
        <f t="shared" si="400"/>
        <v>2.0834791644277678E-2</v>
      </c>
      <c r="AW480" s="47">
        <f t="shared" si="401"/>
        <v>5.9145771889637664E-3</v>
      </c>
      <c r="AX480" s="47">
        <f t="shared" si="402"/>
        <v>5.4100693591560079E-3</v>
      </c>
      <c r="AY480" s="47">
        <f t="shared" si="403"/>
        <v>0</v>
      </c>
      <c r="AZ480" s="47">
        <f t="shared" si="404"/>
        <v>3.2159438192397451E-2</v>
      </c>
      <c r="BA480" s="47">
        <f t="shared" si="371"/>
        <v>1.9836962828034085E-2</v>
      </c>
      <c r="BB480" s="23">
        <f>IF(V480&gt;0,J480*DATA!$C$4,0)</f>
        <v>47970</v>
      </c>
      <c r="BC480" s="23">
        <f>IF(X480&gt;0,N480*_xlfn.XLOOKUP(Burgas!O480,DATA!$B$5:$B$6,DATA!$C$5:$C$6,"error",0,1),0)</f>
        <v>6078.24</v>
      </c>
      <c r="BD480" s="23">
        <f>IF(Z480&gt;0,(L480-M480)*DATA!$C$7,"0,00 ")</f>
        <v>20757</v>
      </c>
      <c r="BE480" s="23">
        <f>IF(G480="basement",D480*DATA!$C$8,IF(G480="ground",0,"error"))</f>
        <v>0</v>
      </c>
      <c r="BF480" s="23">
        <f t="shared" si="372"/>
        <v>74805.239999999991</v>
      </c>
      <c r="BG480" s="23">
        <v>1.48</v>
      </c>
      <c r="BH480" s="23">
        <v>2.4125474254742549</v>
      </c>
      <c r="BI480" s="23">
        <f t="shared" si="373"/>
        <v>0.56999999999999995</v>
      </c>
      <c r="BJ480" s="23">
        <v>2.33</v>
      </c>
      <c r="BK480" s="23">
        <f t="shared" si="374"/>
        <v>0.21630769230769231</v>
      </c>
      <c r="BL480" s="23">
        <f t="shared" si="375"/>
        <v>0.23928112965340181</v>
      </c>
      <c r="BM480" s="5">
        <v>1.1000000000000001</v>
      </c>
      <c r="BN480" s="5">
        <f t="shared" si="376"/>
        <v>0.56999999999999995</v>
      </c>
      <c r="BO480" s="50"/>
      <c r="BP480" s="48">
        <f t="shared" si="377"/>
        <v>2472.2999999999997</v>
      </c>
      <c r="BQ480" s="51">
        <f t="shared" si="378"/>
        <v>6</v>
      </c>
      <c r="BR480" s="47">
        <f t="shared" si="379"/>
        <v>791.13599999999997</v>
      </c>
      <c r="BS480" s="46">
        <f t="shared" si="380"/>
        <v>20.5</v>
      </c>
      <c r="BT480" s="46">
        <f t="shared" si="381"/>
        <v>1977.84</v>
      </c>
      <c r="BU480" s="46">
        <f t="shared" si="388"/>
        <v>61.095768825000007</v>
      </c>
      <c r="BV480" s="46">
        <f t="shared" si="389"/>
        <v>36.614889594230767</v>
      </c>
      <c r="BW480" s="46">
        <f t="shared" si="390"/>
        <v>54.146140898010273</v>
      </c>
      <c r="BX480" s="46">
        <f t="shared" si="391"/>
        <v>54.738937575000001</v>
      </c>
      <c r="BY480" s="46">
        <f t="shared" si="392"/>
        <v>61.095768825000007</v>
      </c>
      <c r="BZ480" s="46">
        <f t="shared" si="382"/>
        <v>70406.763993930013</v>
      </c>
      <c r="CA480" s="46">
        <f t="shared" si="383"/>
        <v>42194.998768391539</v>
      </c>
      <c r="CB480" s="46">
        <f t="shared" si="384"/>
        <v>62398.012770867041</v>
      </c>
      <c r="CC480" s="46">
        <f t="shared" si="385"/>
        <v>63081.151661430005</v>
      </c>
      <c r="CD480" s="46">
        <f t="shared" si="386"/>
        <v>70406.763993930013</v>
      </c>
    </row>
    <row r="481" spans="1:82" ht="15" customHeight="1" x14ac:dyDescent="0.35">
      <c r="A481" s="39">
        <v>478</v>
      </c>
      <c r="B481" s="40" t="s">
        <v>125</v>
      </c>
      <c r="C481" s="40" t="s">
        <v>603</v>
      </c>
      <c r="D481" s="41">
        <v>78</v>
      </c>
      <c r="E481" s="41">
        <f t="shared" si="353"/>
        <v>374.40000000000003</v>
      </c>
      <c r="F481" s="41">
        <v>35.799999999999997</v>
      </c>
      <c r="G481" s="42" t="s">
        <v>118</v>
      </c>
      <c r="H481" s="43">
        <v>6</v>
      </c>
      <c r="I481" s="44">
        <v>20.5</v>
      </c>
      <c r="J481" s="41">
        <f t="shared" si="354"/>
        <v>587.12</v>
      </c>
      <c r="K481" s="42" t="s">
        <v>120</v>
      </c>
      <c r="L481" s="44">
        <v>146.78</v>
      </c>
      <c r="M481" s="44">
        <v>29.4</v>
      </c>
      <c r="N481" s="41">
        <v>81.900000000000006</v>
      </c>
      <c r="O481" s="45" t="s">
        <v>69</v>
      </c>
      <c r="P481" s="45" t="s">
        <v>120</v>
      </c>
      <c r="Q481" s="45" t="s">
        <v>122</v>
      </c>
      <c r="R481" s="45" t="s">
        <v>864</v>
      </c>
      <c r="S481" s="46">
        <f t="shared" si="355"/>
        <v>52842.251011200009</v>
      </c>
      <c r="T481" s="46">
        <f t="shared" si="356"/>
        <v>141.13849094871796</v>
      </c>
      <c r="U481" s="47">
        <f t="shared" si="357"/>
        <v>30398.224453993851</v>
      </c>
      <c r="V481" s="47">
        <f t="shared" si="358"/>
        <v>22444.026557206158</v>
      </c>
      <c r="W481" s="47">
        <f t="shared" si="359"/>
        <v>47662.461662950314</v>
      </c>
      <c r="X481" s="47">
        <f t="shared" si="360"/>
        <v>5179.7893482496947</v>
      </c>
      <c r="Y481" s="48">
        <f t="shared" si="361"/>
        <v>46628.344553700008</v>
      </c>
      <c r="Z481" s="47">
        <f t="shared" si="362"/>
        <v>6213.9064575000011</v>
      </c>
      <c r="AA481" s="48">
        <f t="shared" si="363"/>
        <v>52842.251011200009</v>
      </c>
      <c r="AB481" s="47">
        <f t="shared" si="364"/>
        <v>0</v>
      </c>
      <c r="AC481" s="47">
        <f t="shared" si="365"/>
        <v>33837.722362955858</v>
      </c>
      <c r="AD481" s="47">
        <f t="shared" si="366"/>
        <v>19004.528648244152</v>
      </c>
      <c r="AE481" s="47">
        <f t="shared" si="405"/>
        <v>50.759958996378607</v>
      </c>
      <c r="AF481" s="49">
        <f t="shared" si="367"/>
        <v>0.64035353747106449</v>
      </c>
      <c r="AG481" s="47">
        <f>IF(ISBLANK($D481),"",S481*_xlfn.XLOOKUP(Q481,DATA!$B$24:$B$25,DATA!$C$24:$C$25,"error",0,1)/1000)</f>
        <v>7.0790931480335342</v>
      </c>
      <c r="AH481" s="47">
        <f>IF(ISBLANK($D481),"",V481*_xlfn.XLOOKUP(Q481,DATA!$B$24:$B$25,DATA!$C$24:$C$25,"error",0,1)/1000)</f>
        <v>3.0067484176956274</v>
      </c>
      <c r="AI481" s="47">
        <f>IF(ISBLANK($D481),"",X481*_xlfn.XLOOKUP(Q481,DATA!$B$24:$B$25,DATA!$C$24:$C$25,"error",0,1)/1000)</f>
        <v>0.69391841910140439</v>
      </c>
      <c r="AJ481" s="47">
        <f>IF(ISBLANK($D481),"",Z481*_xlfn.XLOOKUP(Q481,DATA!$B$24:$B$25,DATA!$C$24:$C$25,"error",0,1)/1000)</f>
        <v>0.83245550263341506</v>
      </c>
      <c r="AK481" s="47">
        <f>IF(ISBLANK($D481),"",AB481*_xlfn.XLOOKUP(Q481,DATA!$B$24:$B$25,DATA!$C$24:$C$25,"error",0,1)/1000)</f>
        <v>0</v>
      </c>
      <c r="AL481" s="47">
        <f t="shared" si="368"/>
        <v>4.533122339430447</v>
      </c>
      <c r="AM481" s="47">
        <f t="shared" si="369"/>
        <v>2.5459708086030872</v>
      </c>
      <c r="AN481" s="47">
        <f t="shared" si="393"/>
        <v>0.71754576270140036</v>
      </c>
      <c r="AO481" s="47">
        <f t="shared" si="394"/>
        <v>0.3047677917934945</v>
      </c>
      <c r="AP481" s="47">
        <f t="shared" si="395"/>
        <v>7.0336441529234781E-2</v>
      </c>
      <c r="AQ481" s="47">
        <f t="shared" si="396"/>
        <v>8.4378734120485382E-2</v>
      </c>
      <c r="AR481" s="47">
        <f t="shared" si="397"/>
        <v>0</v>
      </c>
      <c r="AS481" s="47">
        <f t="shared" si="398"/>
        <v>0.45948296744321471</v>
      </c>
      <c r="AT481" s="47">
        <f t="shared" si="370"/>
        <v>0.25806279525818565</v>
      </c>
      <c r="AU481" s="47">
        <f t="shared" si="399"/>
        <v>3.902475726107138E-2</v>
      </c>
      <c r="AV481" s="47">
        <f t="shared" si="400"/>
        <v>1.6575234241447571E-2</v>
      </c>
      <c r="AW481" s="47">
        <f t="shared" si="401"/>
        <v>3.8253484306730906E-3</v>
      </c>
      <c r="AX481" s="47">
        <f t="shared" si="402"/>
        <v>4.5890586889560034E-3</v>
      </c>
      <c r="AY481" s="47">
        <f t="shared" si="403"/>
        <v>0</v>
      </c>
      <c r="AZ481" s="47">
        <f t="shared" si="404"/>
        <v>2.4989641361076669E-2</v>
      </c>
      <c r="BA481" s="47">
        <f t="shared" si="371"/>
        <v>1.4035115899994711E-2</v>
      </c>
      <c r="BB481" s="23">
        <f>IF(V481&gt;0,J481*DATA!$C$4,0)</f>
        <v>38162.800000000003</v>
      </c>
      <c r="BC481" s="23">
        <f>IF(X481&gt;0,N481*_xlfn.XLOOKUP(Burgas!O481,DATA!$B$5:$B$6,DATA!$C$5:$C$6,"error",0,1),0)</f>
        <v>3931.2000000000003</v>
      </c>
      <c r="BD481" s="23">
        <f>IF(Z481&gt;0,(L481-M481)*DATA!$C$7,"0,00 ")</f>
        <v>17607</v>
      </c>
      <c r="BE481" s="23">
        <f>IF(G481="basement",D481*DATA!$C$8,IF(G481="ground",0,"error"))</f>
        <v>0</v>
      </c>
      <c r="BF481" s="23">
        <f t="shared" si="372"/>
        <v>59701</v>
      </c>
      <c r="BG481" s="23">
        <v>1.48</v>
      </c>
      <c r="BH481" s="23">
        <v>2.499475405368579</v>
      </c>
      <c r="BI481" s="23">
        <f t="shared" si="373"/>
        <v>0.56999999999999995</v>
      </c>
      <c r="BJ481" s="23">
        <v>2.33</v>
      </c>
      <c r="BK481" s="23">
        <f t="shared" si="374"/>
        <v>0.21630769230769231</v>
      </c>
      <c r="BL481" s="23">
        <f t="shared" si="375"/>
        <v>0.23928112965340181</v>
      </c>
      <c r="BM481" s="5">
        <v>1.1000000000000001</v>
      </c>
      <c r="BN481" s="5">
        <f t="shared" si="376"/>
        <v>0.56999999999999995</v>
      </c>
      <c r="BO481" s="50"/>
      <c r="BP481" s="48">
        <f t="shared" si="377"/>
        <v>1599</v>
      </c>
      <c r="BQ481" s="51">
        <f t="shared" si="378"/>
        <v>6</v>
      </c>
      <c r="BR481" s="47">
        <f t="shared" si="379"/>
        <v>511.68</v>
      </c>
      <c r="BS481" s="46">
        <f t="shared" si="380"/>
        <v>20.5</v>
      </c>
      <c r="BT481" s="46">
        <f t="shared" si="381"/>
        <v>1279.2</v>
      </c>
      <c r="BU481" s="46">
        <f t="shared" si="388"/>
        <v>45.854088000000004</v>
      </c>
      <c r="BV481" s="46">
        <f t="shared" si="389"/>
        <v>26.378188523076926</v>
      </c>
      <c r="BW481" s="46">
        <f t="shared" si="390"/>
        <v>41.3593037686136</v>
      </c>
      <c r="BX481" s="46">
        <f t="shared" si="391"/>
        <v>40.461944250000002</v>
      </c>
      <c r="BY481" s="46">
        <f t="shared" si="392"/>
        <v>45.854088000000004</v>
      </c>
      <c r="BZ481" s="46">
        <f t="shared" si="382"/>
        <v>52842.251011200009</v>
      </c>
      <c r="CA481" s="46">
        <f t="shared" si="383"/>
        <v>30398.224453993851</v>
      </c>
      <c r="CB481" s="46">
        <f t="shared" si="384"/>
        <v>47662.461662950314</v>
      </c>
      <c r="CC481" s="46">
        <f t="shared" si="385"/>
        <v>46628.344553700008</v>
      </c>
      <c r="CD481" s="46">
        <f t="shared" si="386"/>
        <v>52842.251011200009</v>
      </c>
    </row>
    <row r="482" spans="1:82" ht="15" customHeight="1" x14ac:dyDescent="0.35">
      <c r="A482" s="39">
        <v>479</v>
      </c>
      <c r="B482" s="40" t="s">
        <v>125</v>
      </c>
      <c r="C482" s="40" t="s">
        <v>604</v>
      </c>
      <c r="D482" s="41">
        <v>153.1</v>
      </c>
      <c r="E482" s="41">
        <f t="shared" si="353"/>
        <v>734.88</v>
      </c>
      <c r="F482" s="41">
        <v>52.2</v>
      </c>
      <c r="G482" s="42" t="s">
        <v>118</v>
      </c>
      <c r="H482" s="43">
        <v>6</v>
      </c>
      <c r="I482" s="44">
        <v>20.5</v>
      </c>
      <c r="J482" s="41">
        <f t="shared" si="354"/>
        <v>856.08000000000015</v>
      </c>
      <c r="K482" s="42" t="s">
        <v>120</v>
      </c>
      <c r="L482" s="44">
        <v>214.02</v>
      </c>
      <c r="M482" s="44">
        <v>74.900000000000006</v>
      </c>
      <c r="N482" s="41">
        <v>160.755</v>
      </c>
      <c r="O482" s="45" t="s">
        <v>69</v>
      </c>
      <c r="P482" s="45" t="s">
        <v>120</v>
      </c>
      <c r="Q482" s="45" t="s">
        <v>122</v>
      </c>
      <c r="R482" s="45" t="s">
        <v>864</v>
      </c>
      <c r="S482" s="46">
        <f t="shared" si="355"/>
        <v>83155.745963255016</v>
      </c>
      <c r="T482" s="46">
        <f t="shared" si="356"/>
        <v>113.15554371224556</v>
      </c>
      <c r="U482" s="47">
        <f t="shared" si="357"/>
        <v>50430.098301630387</v>
      </c>
      <c r="V482" s="47">
        <f t="shared" si="358"/>
        <v>32725.647661624629</v>
      </c>
      <c r="W482" s="47">
        <f t="shared" si="359"/>
        <v>72988.749178421334</v>
      </c>
      <c r="X482" s="47">
        <f t="shared" si="360"/>
        <v>10166.996784833682</v>
      </c>
      <c r="Y482" s="48">
        <f t="shared" si="361"/>
        <v>75790.959233255024</v>
      </c>
      <c r="Z482" s="47">
        <f t="shared" si="362"/>
        <v>7364.7867299999925</v>
      </c>
      <c r="AA482" s="48">
        <f t="shared" si="363"/>
        <v>83155.745963255016</v>
      </c>
      <c r="AB482" s="47">
        <f t="shared" si="364"/>
        <v>0</v>
      </c>
      <c r="AC482" s="47">
        <f t="shared" si="365"/>
        <v>50257.431176458304</v>
      </c>
      <c r="AD482" s="47">
        <f t="shared" si="366"/>
        <v>32898.314786796713</v>
      </c>
      <c r="AE482" s="47">
        <f t="shared" si="405"/>
        <v>44.766920839860539</v>
      </c>
      <c r="AF482" s="49">
        <f t="shared" si="367"/>
        <v>0.6043771310603856</v>
      </c>
      <c r="AG482" s="47">
        <f>IF(ISBLANK($D482),"",S482*_xlfn.XLOOKUP(Q482,DATA!$B$24:$B$25,DATA!$C$24:$C$25,"error",0,1)/1000)</f>
        <v>11.140086960779296</v>
      </c>
      <c r="AH482" s="47">
        <f>IF(ISBLANK($D482),"",V482*_xlfn.XLOOKUP(Q482,DATA!$B$24:$B$25,DATA!$C$24:$C$25,"error",0,1)/1000)</f>
        <v>4.3841415475897145</v>
      </c>
      <c r="AI482" s="47">
        <f>IF(ISBLANK($D482),"",X482*_xlfn.XLOOKUP(Q482,DATA!$B$24:$B$25,DATA!$C$24:$C$25,"error",0,1)/1000)</f>
        <v>1.3620373072362162</v>
      </c>
      <c r="AJ482" s="47">
        <f>IF(ISBLANK($D482),"",Z482*_xlfn.XLOOKUP(Q482,DATA!$B$24:$B$25,DATA!$C$24:$C$25,"error",0,1)/1000)</f>
        <v>0.98663494229307014</v>
      </c>
      <c r="AK482" s="47">
        <f>IF(ISBLANK($D482),"",AB482*_xlfn.XLOOKUP(Q482,DATA!$B$24:$B$25,DATA!$C$24:$C$25,"error",0,1)/1000)</f>
        <v>0</v>
      </c>
      <c r="AL482" s="47">
        <f t="shared" si="368"/>
        <v>6.7328137971190003</v>
      </c>
      <c r="AM482" s="47">
        <f t="shared" si="369"/>
        <v>4.407273163660296</v>
      </c>
      <c r="AN482" s="47">
        <f t="shared" si="393"/>
        <v>1.1291731903616475</v>
      </c>
      <c r="AO482" s="47">
        <f t="shared" si="394"/>
        <v>0.44438208747543056</v>
      </c>
      <c r="AP482" s="47">
        <f t="shared" si="395"/>
        <v>0.13805781023238242</v>
      </c>
      <c r="AQ482" s="47">
        <f t="shared" si="396"/>
        <v>0.10000655555326216</v>
      </c>
      <c r="AR482" s="47">
        <f t="shared" si="397"/>
        <v>0</v>
      </c>
      <c r="AS482" s="47">
        <f t="shared" si="398"/>
        <v>0.68244645326107523</v>
      </c>
      <c r="AT482" s="47">
        <f t="shared" si="370"/>
        <v>0.44672673710057231</v>
      </c>
      <c r="AU482" s="47">
        <f t="shared" si="399"/>
        <v>6.1411706333091898E-2</v>
      </c>
      <c r="AV482" s="47">
        <f t="shared" si="400"/>
        <v>2.4168358307362109E-2</v>
      </c>
      <c r="AW482" s="47">
        <f t="shared" si="401"/>
        <v>7.508472368410889E-3</v>
      </c>
      <c r="AX482" s="47">
        <f t="shared" si="402"/>
        <v>5.4390002113439964E-3</v>
      </c>
      <c r="AY482" s="47">
        <f t="shared" si="403"/>
        <v>0</v>
      </c>
      <c r="AZ482" s="47">
        <f t="shared" si="404"/>
        <v>3.7115830887116993E-2</v>
      </c>
      <c r="BA482" s="47">
        <f t="shared" si="371"/>
        <v>2.4295875445974904E-2</v>
      </c>
      <c r="BB482" s="23">
        <f>IF(V482&gt;0,J482*DATA!$C$4,0)</f>
        <v>55645.200000000012</v>
      </c>
      <c r="BC482" s="23">
        <f>IF(X482&gt;0,N482*_xlfn.XLOOKUP(Burgas!O482,DATA!$B$5:$B$6,DATA!$C$5:$C$6,"error",0,1),0)</f>
        <v>7716.24</v>
      </c>
      <c r="BD482" s="23">
        <f>IF(Z482&gt;0,(L482-M482)*DATA!$C$7,"0,00 ")</f>
        <v>20868</v>
      </c>
      <c r="BE482" s="23">
        <f>IF(G482="basement",D482*DATA!$C$8,IF(G482="ground",0,"error"))</f>
        <v>0</v>
      </c>
      <c r="BF482" s="23">
        <f t="shared" si="372"/>
        <v>84229.440000000002</v>
      </c>
      <c r="BG482" s="23">
        <v>1.48</v>
      </c>
      <c r="BH482" s="23">
        <v>2.237557237641342</v>
      </c>
      <c r="BI482" s="23">
        <f t="shared" si="373"/>
        <v>0.56999999999999995</v>
      </c>
      <c r="BJ482" s="23">
        <v>2.33</v>
      </c>
      <c r="BK482" s="23">
        <f t="shared" si="374"/>
        <v>0.21630769230769231</v>
      </c>
      <c r="BL482" s="23">
        <f t="shared" si="375"/>
        <v>0.23928112965340181</v>
      </c>
      <c r="BM482" s="5">
        <v>1.1000000000000001</v>
      </c>
      <c r="BN482" s="5">
        <f t="shared" si="376"/>
        <v>0.56999999999999995</v>
      </c>
      <c r="BO482" s="50"/>
      <c r="BP482" s="48">
        <f t="shared" si="377"/>
        <v>3138.5499999999997</v>
      </c>
      <c r="BQ482" s="51">
        <f t="shared" si="378"/>
        <v>6</v>
      </c>
      <c r="BR482" s="47">
        <f t="shared" si="379"/>
        <v>1004.3359999999999</v>
      </c>
      <c r="BS482" s="46">
        <f t="shared" si="380"/>
        <v>20.5</v>
      </c>
      <c r="BT482" s="46">
        <f t="shared" si="381"/>
        <v>2510.84</v>
      </c>
      <c r="BU482" s="46">
        <f t="shared" si="388"/>
        <v>72.158752137500002</v>
      </c>
      <c r="BV482" s="46">
        <f t="shared" si="389"/>
        <v>43.760932229807693</v>
      </c>
      <c r="BW482" s="46">
        <f t="shared" si="390"/>
        <v>63.336297447432607</v>
      </c>
      <c r="BX482" s="46">
        <f t="shared" si="391"/>
        <v>65.76792713750001</v>
      </c>
      <c r="BY482" s="46">
        <f t="shared" si="392"/>
        <v>72.158752137500002</v>
      </c>
      <c r="BZ482" s="46">
        <f t="shared" si="382"/>
        <v>83155.745963255016</v>
      </c>
      <c r="CA482" s="46">
        <f t="shared" si="383"/>
        <v>50430.098301630387</v>
      </c>
      <c r="CB482" s="46">
        <f t="shared" si="384"/>
        <v>72988.749178421334</v>
      </c>
      <c r="CC482" s="46">
        <f t="shared" si="385"/>
        <v>75790.959233255024</v>
      </c>
      <c r="CD482" s="46">
        <f t="shared" si="386"/>
        <v>83155.745963255016</v>
      </c>
    </row>
    <row r="483" spans="1:82" ht="15" customHeight="1" x14ac:dyDescent="0.35">
      <c r="A483" s="39">
        <v>480</v>
      </c>
      <c r="B483" s="40" t="s">
        <v>125</v>
      </c>
      <c r="C483" s="40" t="s">
        <v>605</v>
      </c>
      <c r="D483" s="41">
        <v>128.69999999999999</v>
      </c>
      <c r="E483" s="41">
        <f t="shared" si="353"/>
        <v>617.76</v>
      </c>
      <c r="F483" s="41">
        <v>48.6</v>
      </c>
      <c r="G483" s="42" t="s">
        <v>118</v>
      </c>
      <c r="H483" s="43">
        <v>6</v>
      </c>
      <c r="I483" s="44">
        <v>20.5</v>
      </c>
      <c r="J483" s="41">
        <f t="shared" si="354"/>
        <v>797.04000000000008</v>
      </c>
      <c r="K483" s="42" t="s">
        <v>120</v>
      </c>
      <c r="L483" s="44">
        <v>199.26</v>
      </c>
      <c r="M483" s="44">
        <v>49.8</v>
      </c>
      <c r="N483" s="41">
        <v>135.13499999999999</v>
      </c>
      <c r="O483" s="45" t="s">
        <v>69</v>
      </c>
      <c r="P483" s="45" t="s">
        <v>120</v>
      </c>
      <c r="Q483" s="45" t="s">
        <v>122</v>
      </c>
      <c r="R483" s="45" t="s">
        <v>864</v>
      </c>
      <c r="S483" s="46">
        <f t="shared" si="355"/>
        <v>75733.024282335013</v>
      </c>
      <c r="T483" s="46">
        <f t="shared" si="356"/>
        <v>122.59295564998546</v>
      </c>
      <c r="U483" s="47">
        <f t="shared" si="357"/>
        <v>45264.317838753464</v>
      </c>
      <c r="V483" s="47">
        <f t="shared" si="358"/>
        <v>30468.706443581548</v>
      </c>
      <c r="W483" s="47">
        <f t="shared" si="359"/>
        <v>67186.371857723047</v>
      </c>
      <c r="X483" s="47">
        <f t="shared" si="360"/>
        <v>8546.6524246119661</v>
      </c>
      <c r="Y483" s="48">
        <f t="shared" si="361"/>
        <v>67820.854754835018</v>
      </c>
      <c r="Z483" s="47">
        <f t="shared" si="362"/>
        <v>7912.1695274999947</v>
      </c>
      <c r="AA483" s="48">
        <f t="shared" si="363"/>
        <v>75733.024282335013</v>
      </c>
      <c r="AB483" s="47">
        <f t="shared" si="364"/>
        <v>0</v>
      </c>
      <c r="AC483" s="47">
        <f t="shared" si="365"/>
        <v>46927.528395693509</v>
      </c>
      <c r="AD483" s="47">
        <f t="shared" si="366"/>
        <v>28805.495886641504</v>
      </c>
      <c r="AE483" s="47">
        <f t="shared" si="405"/>
        <v>46.628943095444029</v>
      </c>
      <c r="AF483" s="49">
        <f t="shared" si="367"/>
        <v>0.61964418878541361</v>
      </c>
      <c r="AG483" s="47">
        <f>IF(ISBLANK($D483),"",S483*_xlfn.XLOOKUP(Q483,DATA!$B$24:$B$25,DATA!$C$24:$C$25,"error",0,1)/1000)</f>
        <v>10.145690673989327</v>
      </c>
      <c r="AH483" s="47">
        <f>IF(ISBLANK($D483),"",V483*_xlfn.XLOOKUP(Q483,DATA!$B$24:$B$25,DATA!$C$24:$C$25,"error",0,1)/1000)</f>
        <v>4.0817869581007677</v>
      </c>
      <c r="AI483" s="47">
        <f>IF(ISBLANK($D483),"",X483*_xlfn.XLOOKUP(Q483,DATA!$B$24:$B$25,DATA!$C$24:$C$25,"error",0,1)/1000)</f>
        <v>1.1449653915173132</v>
      </c>
      <c r="AJ483" s="47">
        <f>IF(ISBLANK($D483),"",Z483*_xlfn.XLOOKUP(Q483,DATA!$B$24:$B$25,DATA!$C$24:$C$25,"error",0,1)/1000)</f>
        <v>1.0599659177337717</v>
      </c>
      <c r="AK483" s="47">
        <f>IF(ISBLANK($D483),"",AB483*_xlfn.XLOOKUP(Q483,DATA!$B$24:$B$25,DATA!$C$24:$C$25,"error",0,1)/1000)</f>
        <v>0</v>
      </c>
      <c r="AL483" s="47">
        <f t="shared" si="368"/>
        <v>6.2867182673518531</v>
      </c>
      <c r="AM483" s="47">
        <f t="shared" si="369"/>
        <v>3.8589724066374735</v>
      </c>
      <c r="AN483" s="47">
        <f t="shared" si="393"/>
        <v>1.0283799351930312</v>
      </c>
      <c r="AO483" s="47">
        <f t="shared" si="394"/>
        <v>0.41373504695988361</v>
      </c>
      <c r="AP483" s="47">
        <f t="shared" si="395"/>
        <v>0.11605512852323698</v>
      </c>
      <c r="AQ483" s="47">
        <f t="shared" si="396"/>
        <v>0.1074394752227614</v>
      </c>
      <c r="AR483" s="47">
        <f t="shared" si="397"/>
        <v>0</v>
      </c>
      <c r="AS483" s="47">
        <f t="shared" si="398"/>
        <v>0.637229650705882</v>
      </c>
      <c r="AT483" s="47">
        <f t="shared" si="370"/>
        <v>0.39115028448714917</v>
      </c>
      <c r="AU483" s="47">
        <f t="shared" si="399"/>
        <v>5.5929920332851317E-2</v>
      </c>
      <c r="AV483" s="47">
        <f t="shared" si="400"/>
        <v>2.2501574975819894E-2</v>
      </c>
      <c r="AW483" s="47">
        <f t="shared" si="401"/>
        <v>6.3118249106105771E-3</v>
      </c>
      <c r="AX483" s="47">
        <f t="shared" si="402"/>
        <v>5.8432502270519991E-3</v>
      </c>
      <c r="AY483" s="47">
        <f t="shared" si="403"/>
        <v>0</v>
      </c>
      <c r="AZ483" s="47">
        <f t="shared" si="404"/>
        <v>3.4656650113482464E-2</v>
      </c>
      <c r="BA483" s="47">
        <f t="shared" si="371"/>
        <v>2.1273270219368853E-2</v>
      </c>
      <c r="BB483" s="23">
        <f>IF(V483&gt;0,J483*DATA!$C$4,0)</f>
        <v>51807.600000000006</v>
      </c>
      <c r="BC483" s="23">
        <f>IF(X483&gt;0,N483*_xlfn.XLOOKUP(Burgas!O483,DATA!$B$5:$B$6,DATA!$C$5:$C$6,"error",0,1),0)</f>
        <v>6486.48</v>
      </c>
      <c r="BD483" s="23">
        <f>IF(Z483&gt;0,(L483-M483)*DATA!$C$7,"0,00 ")</f>
        <v>22418.999999999996</v>
      </c>
      <c r="BE483" s="23">
        <f>IF(G483="basement",D483*DATA!$C$8,IF(G483="ground",0,"error"))</f>
        <v>0</v>
      </c>
      <c r="BF483" s="23">
        <f t="shared" si="372"/>
        <v>80713.08</v>
      </c>
      <c r="BG483" s="23">
        <v>1.48</v>
      </c>
      <c r="BH483" s="23">
        <v>2.4126317374284856</v>
      </c>
      <c r="BI483" s="23">
        <f t="shared" si="373"/>
        <v>0.56999999999999995</v>
      </c>
      <c r="BJ483" s="23">
        <v>2.33</v>
      </c>
      <c r="BK483" s="23">
        <f t="shared" si="374"/>
        <v>0.21630769230769231</v>
      </c>
      <c r="BL483" s="23">
        <f t="shared" si="375"/>
        <v>0.23928112965340181</v>
      </c>
      <c r="BM483" s="5">
        <v>1.1000000000000001</v>
      </c>
      <c r="BN483" s="5">
        <f t="shared" si="376"/>
        <v>0.56999999999999995</v>
      </c>
      <c r="BO483" s="50"/>
      <c r="BP483" s="48">
        <f t="shared" si="377"/>
        <v>2638.35</v>
      </c>
      <c r="BQ483" s="51">
        <f t="shared" si="378"/>
        <v>6</v>
      </c>
      <c r="BR483" s="47">
        <f t="shared" si="379"/>
        <v>844.27199999999993</v>
      </c>
      <c r="BS483" s="46">
        <f t="shared" si="380"/>
        <v>20.5</v>
      </c>
      <c r="BT483" s="46">
        <f t="shared" si="381"/>
        <v>2110.6799999999998</v>
      </c>
      <c r="BU483" s="46">
        <f t="shared" si="388"/>
        <v>65.717653837500009</v>
      </c>
      <c r="BV483" s="46">
        <f t="shared" si="389"/>
        <v>39.278304268269231</v>
      </c>
      <c r="BW483" s="46">
        <f t="shared" si="390"/>
        <v>58.301259855712459</v>
      </c>
      <c r="BX483" s="46">
        <f t="shared" si="391"/>
        <v>58.851835087500007</v>
      </c>
      <c r="BY483" s="46">
        <f t="shared" si="392"/>
        <v>65.717653837500009</v>
      </c>
      <c r="BZ483" s="46">
        <f t="shared" si="382"/>
        <v>75733.024282335013</v>
      </c>
      <c r="CA483" s="46">
        <f t="shared" si="383"/>
        <v>45264.317838753464</v>
      </c>
      <c r="CB483" s="46">
        <f t="shared" si="384"/>
        <v>67186.371857723047</v>
      </c>
      <c r="CC483" s="46">
        <f t="shared" si="385"/>
        <v>67820.854754835018</v>
      </c>
      <c r="CD483" s="46">
        <f t="shared" si="386"/>
        <v>75733.024282335013</v>
      </c>
    </row>
    <row r="484" spans="1:82" ht="15" customHeight="1" x14ac:dyDescent="0.35">
      <c r="A484" s="39">
        <v>481</v>
      </c>
      <c r="B484" s="40" t="s">
        <v>125</v>
      </c>
      <c r="C484" s="40" t="s">
        <v>606</v>
      </c>
      <c r="D484" s="41">
        <v>177.4</v>
      </c>
      <c r="E484" s="41">
        <f t="shared" si="353"/>
        <v>851.5200000000001</v>
      </c>
      <c r="F484" s="41">
        <v>53.6</v>
      </c>
      <c r="G484" s="42" t="s">
        <v>118</v>
      </c>
      <c r="H484" s="43">
        <v>6</v>
      </c>
      <c r="I484" s="44">
        <v>20.5</v>
      </c>
      <c r="J484" s="41">
        <f t="shared" si="354"/>
        <v>879.04</v>
      </c>
      <c r="K484" s="42" t="s">
        <v>120</v>
      </c>
      <c r="L484" s="44">
        <v>219.76</v>
      </c>
      <c r="M484" s="44">
        <v>76.900000000000006</v>
      </c>
      <c r="N484" s="41">
        <v>186.27</v>
      </c>
      <c r="O484" s="45" t="s">
        <v>69</v>
      </c>
      <c r="P484" s="45" t="s">
        <v>120</v>
      </c>
      <c r="Q484" s="45" t="s">
        <v>122</v>
      </c>
      <c r="R484" s="45" t="s">
        <v>864</v>
      </c>
      <c r="S484" s="46">
        <f t="shared" si="355"/>
        <v>89388.54779057001</v>
      </c>
      <c r="T484" s="46">
        <f t="shared" si="356"/>
        <v>104.9752769054984</v>
      </c>
      <c r="U484" s="47">
        <f t="shared" si="357"/>
        <v>55785.200766373091</v>
      </c>
      <c r="V484" s="47">
        <f t="shared" si="358"/>
        <v>33603.347024196919</v>
      </c>
      <c r="W484" s="47">
        <f t="shared" si="359"/>
        <v>77607.847401089326</v>
      </c>
      <c r="X484" s="47">
        <f t="shared" si="360"/>
        <v>11780.700389480684</v>
      </c>
      <c r="Y484" s="48">
        <f t="shared" si="361"/>
        <v>81825.771538069996</v>
      </c>
      <c r="Z484" s="47">
        <f t="shared" si="362"/>
        <v>7562.7762525000144</v>
      </c>
      <c r="AA484" s="48">
        <f t="shared" si="363"/>
        <v>89388.54779057001</v>
      </c>
      <c r="AB484" s="47">
        <f t="shared" si="364"/>
        <v>0</v>
      </c>
      <c r="AC484" s="47">
        <f t="shared" si="365"/>
        <v>52946.823666177617</v>
      </c>
      <c r="AD484" s="47">
        <f t="shared" si="366"/>
        <v>36441.724124392393</v>
      </c>
      <c r="AE484" s="47">
        <f t="shared" si="405"/>
        <v>42.796087143452169</v>
      </c>
      <c r="AF484" s="49">
        <f t="shared" si="367"/>
        <v>0.59232222667077727</v>
      </c>
      <c r="AG484" s="47">
        <f>IF(ISBLANK($D484),"",S484*_xlfn.XLOOKUP(Q484,DATA!$B$24:$B$25,DATA!$C$24:$C$25,"error",0,1)/1000)</f>
        <v>11.97507381059091</v>
      </c>
      <c r="AH484" s="47">
        <f>IF(ISBLANK($D484),"",V484*_xlfn.XLOOKUP(Q484,DATA!$B$24:$B$25,DATA!$C$24:$C$25,"error",0,1)/1000)</f>
        <v>4.5017238879465236</v>
      </c>
      <c r="AI484" s="47">
        <f>IF(ISBLANK($D484),"",X484*_xlfn.XLOOKUP(Q484,DATA!$B$24:$B$25,DATA!$C$24:$C$25,"error",0,1)/1000)</f>
        <v>1.5782195839562669</v>
      </c>
      <c r="AJ484" s="47">
        <f>IF(ISBLANK($D484),"",Z484*_xlfn.XLOOKUP(Q484,DATA!$B$24:$B$25,DATA!$C$24:$C$25,"error",0,1)/1000)</f>
        <v>1.0131589121333267</v>
      </c>
      <c r="AK484" s="47">
        <f>IF(ISBLANK($D484),"",AB484*_xlfn.XLOOKUP(Q484,DATA!$B$24:$B$25,DATA!$C$24:$C$25,"error",0,1)/1000)</f>
        <v>0</v>
      </c>
      <c r="AL484" s="47">
        <f t="shared" si="368"/>
        <v>7.0931023840361176</v>
      </c>
      <c r="AM484" s="47">
        <f t="shared" si="369"/>
        <v>4.8819714265547924</v>
      </c>
      <c r="AN484" s="47">
        <f t="shared" si="393"/>
        <v>1.2138085050078671</v>
      </c>
      <c r="AO484" s="47">
        <f t="shared" si="394"/>
        <v>0.45630038100925419</v>
      </c>
      <c r="AP484" s="47">
        <f t="shared" si="395"/>
        <v>0.15997031701648992</v>
      </c>
      <c r="AQ484" s="47">
        <f t="shared" si="396"/>
        <v>0.10269505841244302</v>
      </c>
      <c r="AR484" s="47">
        <f t="shared" si="397"/>
        <v>0</v>
      </c>
      <c r="AS484" s="47">
        <f t="shared" si="398"/>
        <v>0.71896575643818705</v>
      </c>
      <c r="AT484" s="47">
        <f t="shared" si="370"/>
        <v>0.49484274856968002</v>
      </c>
      <c r="AU484" s="47">
        <f t="shared" si="399"/>
        <v>6.6014719522590123E-2</v>
      </c>
      <c r="AV484" s="47">
        <f t="shared" si="400"/>
        <v>2.4816551825184066E-2</v>
      </c>
      <c r="AW484" s="47">
        <f t="shared" si="401"/>
        <v>8.7002155333513378E-3</v>
      </c>
      <c r="AX484" s="47">
        <f t="shared" si="402"/>
        <v>5.5852183021320133E-3</v>
      </c>
      <c r="AY484" s="47">
        <f t="shared" si="403"/>
        <v>0</v>
      </c>
      <c r="AZ484" s="47">
        <f t="shared" si="404"/>
        <v>3.9101985660667415E-2</v>
      </c>
      <c r="BA484" s="47">
        <f t="shared" si="371"/>
        <v>2.6912733861922708E-2</v>
      </c>
      <c r="BB484" s="23">
        <f>IF(V484&gt;0,J484*DATA!$C$4,0)</f>
        <v>57137.599999999999</v>
      </c>
      <c r="BC484" s="23">
        <f>IF(X484&gt;0,N484*_xlfn.XLOOKUP(Burgas!O484,DATA!$B$5:$B$6,DATA!$C$5:$C$6,"error",0,1),0)</f>
        <v>8940.9600000000009</v>
      </c>
      <c r="BD484" s="23">
        <f>IF(Z484&gt;0,(L484-M484)*DATA!$C$7,"0,00 ")</f>
        <v>21428.999999999996</v>
      </c>
      <c r="BE484" s="23">
        <f>IF(G484="basement",D484*DATA!$C$8,IF(G484="ground",0,"error"))</f>
        <v>0</v>
      </c>
      <c r="BF484" s="23">
        <f t="shared" si="372"/>
        <v>87507.56</v>
      </c>
      <c r="BG484" s="23">
        <v>1.48</v>
      </c>
      <c r="BH484" s="23">
        <v>2.2376274117218786</v>
      </c>
      <c r="BI484" s="23">
        <f t="shared" si="373"/>
        <v>0.56999999999999995</v>
      </c>
      <c r="BJ484" s="23">
        <v>2.33</v>
      </c>
      <c r="BK484" s="23">
        <f t="shared" si="374"/>
        <v>0.21630769230769231</v>
      </c>
      <c r="BL484" s="23">
        <f t="shared" si="375"/>
        <v>0.23928112965340181</v>
      </c>
      <c r="BM484" s="5">
        <v>1.1000000000000001</v>
      </c>
      <c r="BN484" s="5">
        <f t="shared" si="376"/>
        <v>0.56999999999999995</v>
      </c>
      <c r="BO484" s="50"/>
      <c r="BP484" s="48">
        <f t="shared" si="377"/>
        <v>3636.7000000000003</v>
      </c>
      <c r="BQ484" s="51">
        <f t="shared" si="378"/>
        <v>6</v>
      </c>
      <c r="BR484" s="47">
        <f t="shared" si="379"/>
        <v>1163.7440000000001</v>
      </c>
      <c r="BS484" s="46">
        <f t="shared" si="380"/>
        <v>20.5</v>
      </c>
      <c r="BT484" s="46">
        <f t="shared" si="381"/>
        <v>2909.3600000000006</v>
      </c>
      <c r="BU484" s="46">
        <f t="shared" si="388"/>
        <v>77.567292425000005</v>
      </c>
      <c r="BV484" s="46">
        <f t="shared" si="389"/>
        <v>48.407845163461545</v>
      </c>
      <c r="BW484" s="46">
        <f t="shared" si="390"/>
        <v>67.344539570539155</v>
      </c>
      <c r="BX484" s="46">
        <f t="shared" si="391"/>
        <v>71.004661174999995</v>
      </c>
      <c r="BY484" s="46">
        <f t="shared" si="392"/>
        <v>77.567292425000005</v>
      </c>
      <c r="BZ484" s="46">
        <f t="shared" si="382"/>
        <v>89388.54779057001</v>
      </c>
      <c r="CA484" s="46">
        <f t="shared" si="383"/>
        <v>55785.200766373091</v>
      </c>
      <c r="CB484" s="46">
        <f t="shared" si="384"/>
        <v>77607.847401089326</v>
      </c>
      <c r="CC484" s="46">
        <f t="shared" si="385"/>
        <v>81825.771538069996</v>
      </c>
      <c r="CD484" s="46">
        <f t="shared" si="386"/>
        <v>89388.54779057001</v>
      </c>
    </row>
    <row r="485" spans="1:82" ht="15" customHeight="1" x14ac:dyDescent="0.35">
      <c r="A485" s="39">
        <v>482</v>
      </c>
      <c r="B485" s="40" t="s">
        <v>125</v>
      </c>
      <c r="C485" s="40" t="s">
        <v>607</v>
      </c>
      <c r="D485" s="41">
        <v>83.7</v>
      </c>
      <c r="E485" s="41">
        <f t="shared" si="353"/>
        <v>468.72</v>
      </c>
      <c r="F485" s="41">
        <v>45.6</v>
      </c>
      <c r="G485" s="42" t="s">
        <v>118</v>
      </c>
      <c r="H485" s="43">
        <v>7</v>
      </c>
      <c r="I485" s="44">
        <v>22.25</v>
      </c>
      <c r="J485" s="41">
        <f t="shared" si="354"/>
        <v>811.68000000000006</v>
      </c>
      <c r="K485" s="42" t="s">
        <v>120</v>
      </c>
      <c r="L485" s="44">
        <v>202.92</v>
      </c>
      <c r="M485" s="44">
        <v>111.9</v>
      </c>
      <c r="N485" s="41">
        <v>87.885000000000005</v>
      </c>
      <c r="O485" s="45" t="s">
        <v>69</v>
      </c>
      <c r="P485" s="45" t="s">
        <v>120</v>
      </c>
      <c r="Q485" s="45" t="s">
        <v>122</v>
      </c>
      <c r="R485" s="45" t="s">
        <v>864</v>
      </c>
      <c r="S485" s="46">
        <f t="shared" si="355"/>
        <v>65301.729242085021</v>
      </c>
      <c r="T485" s="46">
        <f t="shared" si="356"/>
        <v>139.31927214986564</v>
      </c>
      <c r="U485" s="47">
        <f t="shared" si="357"/>
        <v>34273.374772891169</v>
      </c>
      <c r="V485" s="47">
        <f t="shared" si="358"/>
        <v>31028.354469193851</v>
      </c>
      <c r="W485" s="47">
        <f t="shared" si="359"/>
        <v>59743.416826078625</v>
      </c>
      <c r="X485" s="47">
        <f t="shared" si="360"/>
        <v>5558.3124160063962</v>
      </c>
      <c r="Y485" s="48">
        <f t="shared" si="361"/>
        <v>60483.278349585024</v>
      </c>
      <c r="Z485" s="47">
        <f t="shared" si="362"/>
        <v>4818.4508924999973</v>
      </c>
      <c r="AA485" s="48">
        <f t="shared" si="363"/>
        <v>65301.729242085021</v>
      </c>
      <c r="AB485" s="47">
        <f t="shared" si="364"/>
        <v>0</v>
      </c>
      <c r="AC485" s="47">
        <f t="shared" si="365"/>
        <v>41405.117777700245</v>
      </c>
      <c r="AD485" s="47">
        <f t="shared" si="366"/>
        <v>23896.611464384776</v>
      </c>
      <c r="AE485" s="47">
        <f t="shared" si="405"/>
        <v>50.982700683531263</v>
      </c>
      <c r="AF485" s="49">
        <f t="shared" si="367"/>
        <v>0.63405851970939664</v>
      </c>
      <c r="AG485" s="47">
        <f>IF(ISBLANK($D485),"",S485*_xlfn.XLOOKUP(Q485,DATA!$B$24:$B$25,DATA!$C$24:$C$25,"error",0,1)/1000)</f>
        <v>8.748246245876329</v>
      </c>
      <c r="AH485" s="47">
        <f>IF(ISBLANK($D485),"",V485*_xlfn.XLOOKUP(Q485,DATA!$B$24:$B$25,DATA!$C$24:$C$25,"error",0,1)/1000)</f>
        <v>4.1567610636244492</v>
      </c>
      <c r="AI485" s="47">
        <f>IF(ISBLANK($D485),"",X485*_xlfn.XLOOKUP(Q485,DATA!$B$24:$B$25,DATA!$C$24:$C$25,"error",0,1)/1000)</f>
        <v>0.74462784203573684</v>
      </c>
      <c r="AJ485" s="47">
        <f>IF(ISBLANK($D485),"",Z485*_xlfn.XLOOKUP(Q485,DATA!$B$24:$B$25,DATA!$C$24:$C$25,"error",0,1)/1000)</f>
        <v>0.64551115905344514</v>
      </c>
      <c r="AK485" s="47">
        <f>IF(ISBLANK($D485),"",AB485*_xlfn.XLOOKUP(Q485,DATA!$B$24:$B$25,DATA!$C$24:$C$25,"error",0,1)/1000)</f>
        <v>0</v>
      </c>
      <c r="AL485" s="47">
        <f t="shared" si="368"/>
        <v>5.5469000647136308</v>
      </c>
      <c r="AM485" s="47">
        <f t="shared" si="369"/>
        <v>3.2013461811626982</v>
      </c>
      <c r="AN485" s="47">
        <f t="shared" si="393"/>
        <v>0.88673321476787226</v>
      </c>
      <c r="AO485" s="47">
        <f t="shared" si="394"/>
        <v>0.4213345163560151</v>
      </c>
      <c r="AP485" s="47">
        <f t="shared" si="395"/>
        <v>7.5476412256371056E-2</v>
      </c>
      <c r="AQ485" s="47">
        <f t="shared" si="396"/>
        <v>6.5429820920485368E-2</v>
      </c>
      <c r="AR485" s="47">
        <f t="shared" si="397"/>
        <v>0</v>
      </c>
      <c r="AS485" s="47">
        <f t="shared" si="398"/>
        <v>0.56224074953287151</v>
      </c>
      <c r="AT485" s="47">
        <f t="shared" si="370"/>
        <v>0.32449246523500075</v>
      </c>
      <c r="AU485" s="47">
        <f t="shared" si="399"/>
        <v>4.8226259927126119E-2</v>
      </c>
      <c r="AV485" s="47">
        <f t="shared" si="400"/>
        <v>2.291488303770637E-2</v>
      </c>
      <c r="AW485" s="47">
        <f t="shared" si="401"/>
        <v>4.1048931236838115E-3</v>
      </c>
      <c r="AX485" s="47">
        <f t="shared" si="402"/>
        <v>3.5584948191239993E-3</v>
      </c>
      <c r="AY485" s="47">
        <f t="shared" si="403"/>
        <v>0</v>
      </c>
      <c r="AZ485" s="47">
        <f t="shared" si="404"/>
        <v>3.0578270980514181E-2</v>
      </c>
      <c r="BA485" s="47">
        <f t="shared" si="371"/>
        <v>1.7647988946611938E-2</v>
      </c>
      <c r="BB485" s="23">
        <f>IF(V485&gt;0,J485*DATA!$C$4,0)</f>
        <v>52759.200000000004</v>
      </c>
      <c r="BC485" s="23">
        <f>IF(X485&gt;0,N485*_xlfn.XLOOKUP(Burgas!O485,DATA!$B$5:$B$6,DATA!$C$5:$C$6,"error",0,1),0)</f>
        <v>4218.4800000000005</v>
      </c>
      <c r="BD485" s="23">
        <f>IF(Z485&gt;0,(L485-M485)*DATA!$C$7,"0,00 ")</f>
        <v>13652.999999999996</v>
      </c>
      <c r="BE485" s="23">
        <f>IF(G485="basement",D485*DATA!$C$8,IF(G485="ground",0,"error"))</f>
        <v>0</v>
      </c>
      <c r="BF485" s="23">
        <f t="shared" si="372"/>
        <v>70630.680000000008</v>
      </c>
      <c r="BG485" s="23">
        <v>1.48</v>
      </c>
      <c r="BH485" s="23">
        <v>1.884964518036665</v>
      </c>
      <c r="BI485" s="23">
        <f t="shared" si="373"/>
        <v>0.56999999999999995</v>
      </c>
      <c r="BJ485" s="23">
        <v>2.33</v>
      </c>
      <c r="BK485" s="23">
        <f t="shared" si="374"/>
        <v>0.21630769230769231</v>
      </c>
      <c r="BL485" s="23">
        <f t="shared" si="375"/>
        <v>0.23928112965340181</v>
      </c>
      <c r="BM485" s="5">
        <v>1.1000000000000001</v>
      </c>
      <c r="BN485" s="5">
        <f t="shared" si="376"/>
        <v>0.56999999999999995</v>
      </c>
      <c r="BO485" s="50"/>
      <c r="BP485" s="48">
        <f t="shared" si="377"/>
        <v>1862.325</v>
      </c>
      <c r="BQ485" s="51">
        <f t="shared" si="378"/>
        <v>7</v>
      </c>
      <c r="BR485" s="47">
        <f t="shared" si="379"/>
        <v>595.94400000000007</v>
      </c>
      <c r="BS485" s="46">
        <f t="shared" si="380"/>
        <v>22.25</v>
      </c>
      <c r="BT485" s="46">
        <f t="shared" si="381"/>
        <v>1489.8600000000001</v>
      </c>
      <c r="BU485" s="46">
        <f t="shared" si="388"/>
        <v>56.665853212500011</v>
      </c>
      <c r="BV485" s="46">
        <f t="shared" si="389"/>
        <v>29.740866689423086</v>
      </c>
      <c r="BW485" s="46">
        <f t="shared" si="390"/>
        <v>51.842603979589221</v>
      </c>
      <c r="BX485" s="46">
        <f t="shared" si="391"/>
        <v>52.484621962500015</v>
      </c>
      <c r="BY485" s="46">
        <f t="shared" si="392"/>
        <v>56.665853212500011</v>
      </c>
      <c r="BZ485" s="46">
        <f t="shared" si="382"/>
        <v>65301.729242085021</v>
      </c>
      <c r="CA485" s="46">
        <f t="shared" si="383"/>
        <v>34273.374772891169</v>
      </c>
      <c r="CB485" s="46">
        <f t="shared" si="384"/>
        <v>59743.416826078625</v>
      </c>
      <c r="CC485" s="46">
        <f t="shared" si="385"/>
        <v>60483.278349585024</v>
      </c>
      <c r="CD485" s="46">
        <f t="shared" si="386"/>
        <v>65301.729242085021</v>
      </c>
    </row>
    <row r="486" spans="1:82" ht="15" customHeight="1" x14ac:dyDescent="0.35">
      <c r="A486" s="39">
        <v>483</v>
      </c>
      <c r="B486" s="40" t="s">
        <v>125</v>
      </c>
      <c r="C486" s="40" t="s">
        <v>608</v>
      </c>
      <c r="D486" s="41">
        <v>187.6</v>
      </c>
      <c r="E486" s="41">
        <f t="shared" si="353"/>
        <v>900.48</v>
      </c>
      <c r="F486" s="41">
        <v>55.8</v>
      </c>
      <c r="G486" s="42" t="s">
        <v>118</v>
      </c>
      <c r="H486" s="43">
        <v>6</v>
      </c>
      <c r="I486" s="44">
        <v>20.5</v>
      </c>
      <c r="J486" s="41">
        <f t="shared" si="354"/>
        <v>915.11999999999989</v>
      </c>
      <c r="K486" s="42" t="s">
        <v>120</v>
      </c>
      <c r="L486" s="44">
        <v>228.78</v>
      </c>
      <c r="M486" s="44">
        <v>138.19999999999999</v>
      </c>
      <c r="N486" s="41">
        <v>196.98</v>
      </c>
      <c r="O486" s="45" t="s">
        <v>69</v>
      </c>
      <c r="P486" s="45" t="s">
        <v>120</v>
      </c>
      <c r="Q486" s="45" t="s">
        <v>122</v>
      </c>
      <c r="R486" s="45" t="s">
        <v>864</v>
      </c>
      <c r="S486" s="46">
        <f t="shared" si="355"/>
        <v>90557.881473079993</v>
      </c>
      <c r="T486" s="46">
        <f t="shared" si="356"/>
        <v>100.56623297916666</v>
      </c>
      <c r="U486" s="47">
        <f t="shared" si="357"/>
        <v>55575.292593412305</v>
      </c>
      <c r="V486" s="47">
        <f t="shared" si="358"/>
        <v>34982.588879667688</v>
      </c>
      <c r="W486" s="47">
        <f t="shared" si="359"/>
        <v>78099.824014982063</v>
      </c>
      <c r="X486" s="47">
        <f t="shared" si="360"/>
        <v>12458.05745809793</v>
      </c>
      <c r="Y486" s="48">
        <f t="shared" si="361"/>
        <v>85762.723465579998</v>
      </c>
      <c r="Z486" s="47">
        <f t="shared" si="362"/>
        <v>4795.1580074999947</v>
      </c>
      <c r="AA486" s="48">
        <f t="shared" si="363"/>
        <v>90557.881473079993</v>
      </c>
      <c r="AB486" s="47">
        <f t="shared" si="364"/>
        <v>0</v>
      </c>
      <c r="AC486" s="47">
        <f t="shared" si="365"/>
        <v>52235.804345265613</v>
      </c>
      <c r="AD486" s="47">
        <f t="shared" si="366"/>
        <v>38322.07712781438</v>
      </c>
      <c r="AE486" s="47">
        <f t="shared" si="405"/>
        <v>42.557388423745536</v>
      </c>
      <c r="AF486" s="49">
        <f t="shared" si="367"/>
        <v>0.57682228753102704</v>
      </c>
      <c r="AG486" s="47">
        <f>IF(ISBLANK($D486),"",S486*_xlfn.XLOOKUP(Q486,DATA!$B$24:$B$25,DATA!$C$24:$C$25,"error",0,1)/1000)</f>
        <v>12.131725389606096</v>
      </c>
      <c r="AH486" s="47">
        <f>IF(ISBLANK($D486),"",V486*_xlfn.XLOOKUP(Q486,DATA!$B$24:$B$25,DATA!$C$24:$C$25,"error",0,1)/1000)</f>
        <v>4.6864961370786578</v>
      </c>
      <c r="AI486" s="47">
        <f>IF(ISBLANK($D486),"",X486*_xlfn.XLOOKUP(Q486,DATA!$B$24:$B$25,DATA!$C$24:$C$25,"error",0,1)/1000)</f>
        <v>1.6689627618387552</v>
      </c>
      <c r="AJ486" s="47">
        <f>IF(ISBLANK($D486),"",Z486*_xlfn.XLOOKUP(Q486,DATA!$B$24:$B$25,DATA!$C$24:$C$25,"error",0,1)/1000)</f>
        <v>0.64239069201341492</v>
      </c>
      <c r="AK486" s="47">
        <f>IF(ISBLANK($D486),"",AB486*_xlfn.XLOOKUP(Q486,DATA!$B$24:$B$25,DATA!$C$24:$C$25,"error",0,1)/1000)</f>
        <v>0</v>
      </c>
      <c r="AL486" s="47">
        <f t="shared" si="368"/>
        <v>6.9978495909308283</v>
      </c>
      <c r="AM486" s="47">
        <f t="shared" si="369"/>
        <v>5.1338757986752679</v>
      </c>
      <c r="AN486" s="47">
        <f t="shared" si="393"/>
        <v>1.229686905587192</v>
      </c>
      <c r="AO486" s="47">
        <f t="shared" si="394"/>
        <v>0.4750291279909773</v>
      </c>
      <c r="AP486" s="47">
        <f t="shared" si="395"/>
        <v>0.16916815937031265</v>
      </c>
      <c r="AQ486" s="47">
        <f t="shared" si="396"/>
        <v>6.5113526466464094E-2</v>
      </c>
      <c r="AR486" s="47">
        <f t="shared" si="397"/>
        <v>0</v>
      </c>
      <c r="AS486" s="47">
        <f t="shared" si="398"/>
        <v>0.70931081382775407</v>
      </c>
      <c r="AT486" s="47">
        <f t="shared" si="370"/>
        <v>0.52037609175943789</v>
      </c>
      <c r="AU486" s="47">
        <f t="shared" si="399"/>
        <v>6.6878289151890646E-2</v>
      </c>
      <c r="AV486" s="47">
        <f t="shared" si="400"/>
        <v>2.5835141638904307E-2</v>
      </c>
      <c r="AW486" s="47">
        <f t="shared" si="401"/>
        <v>9.2004534050547267E-3</v>
      </c>
      <c r="AX486" s="47">
        <f t="shared" si="402"/>
        <v>3.5412926907959978E-3</v>
      </c>
      <c r="AY486" s="47">
        <f t="shared" si="403"/>
        <v>0</v>
      </c>
      <c r="AZ486" s="47">
        <f t="shared" si="404"/>
        <v>3.8576887734755032E-2</v>
      </c>
      <c r="BA486" s="47">
        <f t="shared" si="371"/>
        <v>2.8301401417135615E-2</v>
      </c>
      <c r="BB486" s="23">
        <f>IF(V486&gt;0,J486*DATA!$C$4,0)</f>
        <v>59482.799999999996</v>
      </c>
      <c r="BC486" s="23">
        <f>IF(X486&gt;0,N486*_xlfn.XLOOKUP(Burgas!O486,DATA!$B$5:$B$6,DATA!$C$5:$C$6,"error",0,1),0)</f>
        <v>9455.0399999999991</v>
      </c>
      <c r="BD486" s="23">
        <f>IF(Z486&gt;0,(L486-M486)*DATA!$C$7,"0,00 ")</f>
        <v>13587.000000000002</v>
      </c>
      <c r="BE486" s="23">
        <f>IF(G486="basement",D486*DATA!$C$8,IF(G486="ground",0,"error"))</f>
        <v>0</v>
      </c>
      <c r="BF486" s="23">
        <f t="shared" si="372"/>
        <v>82524.84</v>
      </c>
      <c r="BG486" s="23">
        <v>1.48</v>
      </c>
      <c r="BH486" s="23">
        <v>1.7928708803217064</v>
      </c>
      <c r="BI486" s="23">
        <f t="shared" si="373"/>
        <v>0.56999999999999995</v>
      </c>
      <c r="BJ486" s="23">
        <v>2.33</v>
      </c>
      <c r="BK486" s="23">
        <f t="shared" si="374"/>
        <v>0.21630769230769231</v>
      </c>
      <c r="BL486" s="23">
        <f t="shared" si="375"/>
        <v>0.23928112965340181</v>
      </c>
      <c r="BM486" s="5">
        <v>1.1000000000000001</v>
      </c>
      <c r="BN486" s="5">
        <f t="shared" si="376"/>
        <v>0.56999999999999995</v>
      </c>
      <c r="BO486" s="50"/>
      <c r="BP486" s="48">
        <f t="shared" si="377"/>
        <v>3845.7999999999997</v>
      </c>
      <c r="BQ486" s="51">
        <f t="shared" si="378"/>
        <v>6</v>
      </c>
      <c r="BR486" s="47">
        <f t="shared" si="379"/>
        <v>1230.6559999999999</v>
      </c>
      <c r="BS486" s="46">
        <f t="shared" si="380"/>
        <v>20.5</v>
      </c>
      <c r="BT486" s="46">
        <f t="shared" si="381"/>
        <v>3076.64</v>
      </c>
      <c r="BU486" s="46">
        <f t="shared" si="388"/>
        <v>78.581986699999987</v>
      </c>
      <c r="BV486" s="46">
        <f t="shared" si="389"/>
        <v>48.225696453846147</v>
      </c>
      <c r="BW486" s="46">
        <f t="shared" si="390"/>
        <v>67.771454369127085</v>
      </c>
      <c r="BX486" s="46">
        <f t="shared" si="391"/>
        <v>74.420967949999991</v>
      </c>
      <c r="BY486" s="46">
        <f t="shared" si="392"/>
        <v>78.581986699999987</v>
      </c>
      <c r="BZ486" s="46">
        <f t="shared" si="382"/>
        <v>90557.881473079993</v>
      </c>
      <c r="CA486" s="46">
        <f t="shared" si="383"/>
        <v>55575.292593412305</v>
      </c>
      <c r="CB486" s="46">
        <f t="shared" si="384"/>
        <v>78099.824014982063</v>
      </c>
      <c r="CC486" s="46">
        <f t="shared" si="385"/>
        <v>85762.723465579998</v>
      </c>
      <c r="CD486" s="46">
        <f t="shared" si="386"/>
        <v>90557.881473079993</v>
      </c>
    </row>
    <row r="487" spans="1:82" ht="15" customHeight="1" x14ac:dyDescent="0.35">
      <c r="A487" s="39">
        <v>484</v>
      </c>
      <c r="B487" s="40" t="s">
        <v>125</v>
      </c>
      <c r="C487" s="40" t="s">
        <v>609</v>
      </c>
      <c r="D487" s="41">
        <v>98.8</v>
      </c>
      <c r="E487" s="41">
        <f t="shared" si="353"/>
        <v>553.28000000000009</v>
      </c>
      <c r="F487" s="41">
        <v>47.4</v>
      </c>
      <c r="G487" s="42" t="s">
        <v>118</v>
      </c>
      <c r="H487" s="43">
        <v>7</v>
      </c>
      <c r="I487" s="44">
        <v>22.25</v>
      </c>
      <c r="J487" s="41">
        <f t="shared" si="354"/>
        <v>843.7199999999998</v>
      </c>
      <c r="K487" s="42" t="s">
        <v>120</v>
      </c>
      <c r="L487" s="44">
        <v>210.93</v>
      </c>
      <c r="M487" s="44">
        <v>126.5</v>
      </c>
      <c r="N487" s="41">
        <v>103.74</v>
      </c>
      <c r="O487" s="45" t="s">
        <v>69</v>
      </c>
      <c r="P487" s="45" t="s">
        <v>120</v>
      </c>
      <c r="Q487" s="45" t="s">
        <v>122</v>
      </c>
      <c r="R487" s="45" t="s">
        <v>864</v>
      </c>
      <c r="S487" s="46">
        <f t="shared" si="355"/>
        <v>69791.389769290006</v>
      </c>
      <c r="T487" s="46">
        <f t="shared" si="356"/>
        <v>126.1411758409666</v>
      </c>
      <c r="U487" s="47">
        <f t="shared" si="357"/>
        <v>37538.231834206934</v>
      </c>
      <c r="V487" s="47">
        <f t="shared" si="358"/>
        <v>32253.157935083073</v>
      </c>
      <c r="W487" s="47">
        <f t="shared" si="359"/>
        <v>63230.323261507081</v>
      </c>
      <c r="X487" s="47">
        <f t="shared" si="360"/>
        <v>6561.0665077829253</v>
      </c>
      <c r="Y487" s="48">
        <f t="shared" si="361"/>
        <v>65321.802768040012</v>
      </c>
      <c r="Z487" s="47">
        <f t="shared" si="362"/>
        <v>4469.5870012499945</v>
      </c>
      <c r="AA487" s="48">
        <f t="shared" si="363"/>
        <v>69791.389769290006</v>
      </c>
      <c r="AB487" s="47">
        <f t="shared" si="364"/>
        <v>0</v>
      </c>
      <c r="AC487" s="47">
        <f t="shared" si="365"/>
        <v>43283.811444115992</v>
      </c>
      <c r="AD487" s="47">
        <f t="shared" si="366"/>
        <v>26507.578325174014</v>
      </c>
      <c r="AE487" s="47">
        <f t="shared" si="405"/>
        <v>47.909879853191889</v>
      </c>
      <c r="AF487" s="49">
        <f t="shared" si="367"/>
        <v>0.62018841560828153</v>
      </c>
      <c r="AG487" s="47">
        <f>IF(ISBLANK($D487),"",S487*_xlfn.XLOOKUP(Q487,DATA!$B$24:$B$25,DATA!$C$24:$C$25,"error",0,1)/1000)</f>
        <v>9.3497104997060365</v>
      </c>
      <c r="AH487" s="47">
        <f>IF(ISBLANK($D487),"",V487*_xlfn.XLOOKUP(Q487,DATA!$B$24:$B$25,DATA!$C$24:$C$25,"error",0,1)/1000)</f>
        <v>4.3208437371885715</v>
      </c>
      <c r="AI487" s="47">
        <f>IF(ISBLANK($D487),"",X487*_xlfn.XLOOKUP(Q487,DATA!$B$24:$B$25,DATA!$C$24:$C$25,"error",0,1)/1000)</f>
        <v>0.87896333086177603</v>
      </c>
      <c r="AJ487" s="47">
        <f>IF(ISBLANK($D487),"",Z487*_xlfn.XLOOKUP(Q487,DATA!$B$24:$B$25,DATA!$C$24:$C$25,"error",0,1)/1000)</f>
        <v>0.59877507315845235</v>
      </c>
      <c r="AK487" s="47">
        <f>IF(ISBLANK($D487),"",AB487*_xlfn.XLOOKUP(Q487,DATA!$B$24:$B$25,DATA!$C$24:$C$25,"error",0,1)/1000)</f>
        <v>0</v>
      </c>
      <c r="AL487" s="47">
        <f t="shared" si="368"/>
        <v>5.7985821412087999</v>
      </c>
      <c r="AM487" s="47">
        <f t="shared" si="369"/>
        <v>3.5511283584972366</v>
      </c>
      <c r="AN487" s="47">
        <f t="shared" si="393"/>
        <v>0.94769838611496082</v>
      </c>
      <c r="AO487" s="47">
        <f t="shared" si="394"/>
        <v>0.43796614200164713</v>
      </c>
      <c r="AP487" s="47">
        <f t="shared" si="395"/>
        <v>8.9092825937030426E-2</v>
      </c>
      <c r="AQ487" s="47">
        <f t="shared" si="396"/>
        <v>6.0692592620485347E-2</v>
      </c>
      <c r="AR487" s="47">
        <f t="shared" si="397"/>
        <v>0</v>
      </c>
      <c r="AS487" s="47">
        <f t="shared" si="398"/>
        <v>0.587751560559163</v>
      </c>
      <c r="AT487" s="47">
        <f t="shared" si="370"/>
        <v>0.35994682555579782</v>
      </c>
      <c r="AU487" s="47">
        <f t="shared" si="399"/>
        <v>5.1541938364474536E-2</v>
      </c>
      <c r="AV487" s="47">
        <f t="shared" si="400"/>
        <v>2.381941789445793E-2</v>
      </c>
      <c r="AW487" s="47">
        <f t="shared" si="401"/>
        <v>4.845441345519232E-3</v>
      </c>
      <c r="AX487" s="47">
        <f t="shared" si="402"/>
        <v>3.3008538516659971E-3</v>
      </c>
      <c r="AY487" s="47">
        <f t="shared" si="403"/>
        <v>0</v>
      </c>
      <c r="AZ487" s="47">
        <f t="shared" si="404"/>
        <v>3.1965713091643158E-2</v>
      </c>
      <c r="BA487" s="47">
        <f t="shared" si="371"/>
        <v>1.9576225272831378E-2</v>
      </c>
      <c r="BB487" s="23">
        <f>IF(V487&gt;0,J487*DATA!$C$4,0)</f>
        <v>54841.799999999988</v>
      </c>
      <c r="BC487" s="23">
        <f>IF(X487&gt;0,N487*_xlfn.XLOOKUP(Burgas!O487,DATA!$B$5:$B$6,DATA!$C$5:$C$6,"error",0,1),0)</f>
        <v>4979.5199999999995</v>
      </c>
      <c r="BD487" s="23">
        <f>IF(Z487&gt;0,(L487-M487)*DATA!$C$7,"0,00 ")</f>
        <v>12664.500000000002</v>
      </c>
      <c r="BE487" s="23">
        <f>IF(G487="basement",D487*DATA!$C$8,IF(G487="ground",0,"error"))</f>
        <v>0</v>
      </c>
      <c r="BF487" s="23">
        <f t="shared" si="372"/>
        <v>72485.819999999992</v>
      </c>
      <c r="BG487" s="23">
        <v>1.48</v>
      </c>
      <c r="BH487" s="23">
        <v>1.8004812022946002</v>
      </c>
      <c r="BI487" s="23">
        <f t="shared" si="373"/>
        <v>0.56999999999999995</v>
      </c>
      <c r="BJ487" s="23">
        <v>2.33</v>
      </c>
      <c r="BK487" s="23">
        <f t="shared" si="374"/>
        <v>0.21630769230769231</v>
      </c>
      <c r="BL487" s="23">
        <f t="shared" si="375"/>
        <v>0.23928112965340181</v>
      </c>
      <c r="BM487" s="5">
        <v>1.1000000000000001</v>
      </c>
      <c r="BN487" s="5">
        <f t="shared" si="376"/>
        <v>0.56999999999999995</v>
      </c>
      <c r="BO487" s="50"/>
      <c r="BP487" s="48">
        <f t="shared" si="377"/>
        <v>2198.2999999999997</v>
      </c>
      <c r="BQ487" s="51">
        <f t="shared" si="378"/>
        <v>7</v>
      </c>
      <c r="BR487" s="47">
        <f t="shared" si="379"/>
        <v>703.4559999999999</v>
      </c>
      <c r="BS487" s="46">
        <f t="shared" si="380"/>
        <v>22.25</v>
      </c>
      <c r="BT487" s="46">
        <f t="shared" si="381"/>
        <v>1758.6399999999999</v>
      </c>
      <c r="BU487" s="46">
        <f t="shared" si="388"/>
        <v>60.561775225000005</v>
      </c>
      <c r="BV487" s="46">
        <f t="shared" si="389"/>
        <v>32.573960286538465</v>
      </c>
      <c r="BW487" s="46">
        <f t="shared" si="390"/>
        <v>54.868381865243904</v>
      </c>
      <c r="BX487" s="46">
        <f t="shared" si="391"/>
        <v>56.683272100000003</v>
      </c>
      <c r="BY487" s="46">
        <f t="shared" si="392"/>
        <v>60.561775225000005</v>
      </c>
      <c r="BZ487" s="46">
        <f t="shared" si="382"/>
        <v>69791.389769290006</v>
      </c>
      <c r="CA487" s="46">
        <f t="shared" si="383"/>
        <v>37538.231834206934</v>
      </c>
      <c r="CB487" s="46">
        <f t="shared" si="384"/>
        <v>63230.323261507081</v>
      </c>
      <c r="CC487" s="46">
        <f t="shared" si="385"/>
        <v>65321.802768040012</v>
      </c>
      <c r="CD487" s="46">
        <f t="shared" si="386"/>
        <v>69791.389769290006</v>
      </c>
    </row>
    <row r="488" spans="1:82" ht="15" customHeight="1" x14ac:dyDescent="0.35">
      <c r="A488" s="39">
        <v>485</v>
      </c>
      <c r="B488" s="40" t="s">
        <v>125</v>
      </c>
      <c r="C488" s="40" t="s">
        <v>610</v>
      </c>
      <c r="D488" s="41">
        <v>158.30000000000001</v>
      </c>
      <c r="E488" s="41">
        <f t="shared" si="353"/>
        <v>759.84000000000015</v>
      </c>
      <c r="F488" s="41">
        <v>50.4</v>
      </c>
      <c r="G488" s="42" t="s">
        <v>118</v>
      </c>
      <c r="H488" s="43">
        <v>6</v>
      </c>
      <c r="I488" s="44">
        <v>20.5</v>
      </c>
      <c r="J488" s="41">
        <f t="shared" si="354"/>
        <v>826.56000000000006</v>
      </c>
      <c r="K488" s="42" t="s">
        <v>121</v>
      </c>
      <c r="L488" s="44">
        <v>206.64</v>
      </c>
      <c r="M488" s="44">
        <v>206.64</v>
      </c>
      <c r="N488" s="41">
        <v>166.21500000000003</v>
      </c>
      <c r="O488" s="45" t="s">
        <v>69</v>
      </c>
      <c r="P488" s="45" t="s">
        <v>121</v>
      </c>
      <c r="Q488" s="45" t="s">
        <v>122</v>
      </c>
      <c r="R488" s="45" t="s">
        <v>864</v>
      </c>
      <c r="S488" s="46">
        <f t="shared" si="355"/>
        <v>33890.308122790004</v>
      </c>
      <c r="T488" s="46">
        <f t="shared" si="356"/>
        <v>44.601900561684033</v>
      </c>
      <c r="U488" s="47">
        <f t="shared" si="357"/>
        <v>33890.308122790004</v>
      </c>
      <c r="V488" s="47">
        <f t="shared" si="358"/>
        <v>0</v>
      </c>
      <c r="W488" s="47">
        <f t="shared" si="359"/>
        <v>33390.254553126302</v>
      </c>
      <c r="X488" s="47">
        <f t="shared" si="360"/>
        <v>500.05356966370164</v>
      </c>
      <c r="Y488" s="48">
        <f t="shared" si="361"/>
        <v>33890.308122790004</v>
      </c>
      <c r="Z488" s="47">
        <f t="shared" si="362"/>
        <v>0</v>
      </c>
      <c r="AA488" s="48">
        <f t="shared" si="363"/>
        <v>33890.308122790004</v>
      </c>
      <c r="AB488" s="47">
        <f t="shared" si="364"/>
        <v>0</v>
      </c>
      <c r="AC488" s="47">
        <f t="shared" si="365"/>
        <v>500.05356966370164</v>
      </c>
      <c r="AD488" s="47">
        <f t="shared" si="366"/>
        <v>33390.254553126302</v>
      </c>
      <c r="AE488" s="47">
        <f t="shared" si="405"/>
        <v>43.943796790279919</v>
      </c>
      <c r="AF488" s="49">
        <f t="shared" si="367"/>
        <v>1.4755061177134432E-2</v>
      </c>
      <c r="AG488" s="47">
        <f>IF(ISBLANK($D488),"",S488*_xlfn.XLOOKUP(Q488,DATA!$B$24:$B$25,DATA!$C$24:$C$25,"error",0,1)/1000)</f>
        <v>4.5401670713448228</v>
      </c>
      <c r="AH488" s="47">
        <f>IF(ISBLANK($D488),"",V488*_xlfn.XLOOKUP(Q488,DATA!$B$24:$B$25,DATA!$C$24:$C$25,"error",0,1)/1000)</f>
        <v>0</v>
      </c>
      <c r="AI488" s="47">
        <f>IF(ISBLANK($D488),"",X488*_xlfn.XLOOKUP(Q488,DATA!$B$24:$B$25,DATA!$C$24:$C$25,"error",0,1)/1000)</f>
        <v>6.6990442892104013E-2</v>
      </c>
      <c r="AJ488" s="47">
        <f>IF(ISBLANK($D488),"",Z488*_xlfn.XLOOKUP(Q488,DATA!$B$24:$B$25,DATA!$C$24:$C$25,"error",0,1)/1000)</f>
        <v>0</v>
      </c>
      <c r="AK488" s="47">
        <f>IF(ISBLANK($D488),"",AB488*_xlfn.XLOOKUP(Q488,DATA!$B$24:$B$25,DATA!$C$24:$C$25,"error",0,1)/1000)</f>
        <v>0</v>
      </c>
      <c r="AL488" s="47">
        <f t="shared" si="368"/>
        <v>6.6990442892104013E-2</v>
      </c>
      <c r="AM488" s="47">
        <f t="shared" si="369"/>
        <v>4.4731766284527188</v>
      </c>
      <c r="AN488" s="47">
        <f t="shared" si="393"/>
        <v>0.46019703030816395</v>
      </c>
      <c r="AO488" s="47">
        <f t="shared" si="394"/>
        <v>0</v>
      </c>
      <c r="AP488" s="47">
        <f t="shared" si="395"/>
        <v>6.7902353357325359E-3</v>
      </c>
      <c r="AQ488" s="47">
        <f t="shared" si="396"/>
        <v>0</v>
      </c>
      <c r="AR488" s="47">
        <f t="shared" si="397"/>
        <v>0</v>
      </c>
      <c r="AS488" s="47">
        <f t="shared" si="398"/>
        <v>6.7902353357325359E-3</v>
      </c>
      <c r="AT488" s="47">
        <f t="shared" si="370"/>
        <v>0.45340679497243142</v>
      </c>
      <c r="AU488" s="47">
        <f t="shared" si="399"/>
        <v>2.5028476695939324E-2</v>
      </c>
      <c r="AV488" s="47">
        <f t="shared" si="400"/>
        <v>0</v>
      </c>
      <c r="AW488" s="47">
        <f t="shared" si="401"/>
        <v>3.6929670481906755E-4</v>
      </c>
      <c r="AX488" s="47">
        <f t="shared" si="402"/>
        <v>0</v>
      </c>
      <c r="AY488" s="47">
        <f t="shared" si="403"/>
        <v>0</v>
      </c>
      <c r="AZ488" s="47">
        <f t="shared" si="404"/>
        <v>3.6929670481906755E-4</v>
      </c>
      <c r="BA488" s="47">
        <f t="shared" si="371"/>
        <v>2.4659179991120259E-2</v>
      </c>
      <c r="BB488" s="23">
        <f>IF(V488&gt;0,J488*DATA!$C$4,0)</f>
        <v>0</v>
      </c>
      <c r="BC488" s="23">
        <f>IF(X488&gt;0,N488*_xlfn.XLOOKUP(Burgas!O488,DATA!$B$5:$B$6,DATA!$C$5:$C$6,"error",0,1),0)</f>
        <v>7978.3200000000015</v>
      </c>
      <c r="BD488" s="23" t="str">
        <f>IF(Z488&gt;0,(L488-M488)*DATA!$C$7,"0,00 ")</f>
        <v xml:space="preserve">0,00 </v>
      </c>
      <c r="BE488" s="23">
        <f>IF(G488="basement",D488*DATA!$C$8,IF(G488="ground",0,"error"))</f>
        <v>0</v>
      </c>
      <c r="BF488" s="23">
        <f t="shared" si="372"/>
        <v>7978.3200000000015</v>
      </c>
      <c r="BG488" s="23">
        <v>0.25</v>
      </c>
      <c r="BH488" s="23">
        <v>1.1000000000000001</v>
      </c>
      <c r="BI488" s="23">
        <f t="shared" si="373"/>
        <v>0.56999999999999995</v>
      </c>
      <c r="BJ488" s="23">
        <v>0.22</v>
      </c>
      <c r="BK488" s="23">
        <f t="shared" si="374"/>
        <v>0.25</v>
      </c>
      <c r="BL488" s="23">
        <f t="shared" si="375"/>
        <v>0.12054794520547943</v>
      </c>
      <c r="BM488" s="5">
        <v>1.1000000000000001</v>
      </c>
      <c r="BN488" s="5">
        <f t="shared" si="376"/>
        <v>0.56999999999999995</v>
      </c>
      <c r="BO488" s="50"/>
      <c r="BP488" s="48">
        <f t="shared" si="377"/>
        <v>3245.15</v>
      </c>
      <c r="BQ488" s="51">
        <f t="shared" si="378"/>
        <v>6</v>
      </c>
      <c r="BR488" s="47">
        <f t="shared" si="379"/>
        <v>1038.4480000000001</v>
      </c>
      <c r="BS488" s="46">
        <f t="shared" si="380"/>
        <v>20.5</v>
      </c>
      <c r="BT488" s="46">
        <f t="shared" si="381"/>
        <v>2596.1200000000003</v>
      </c>
      <c r="BU488" s="46">
        <f t="shared" si="388"/>
        <v>29.408458975000002</v>
      </c>
      <c r="BV488" s="46">
        <f t="shared" si="389"/>
        <v>29.408458975000002</v>
      </c>
      <c r="BW488" s="46">
        <f t="shared" si="390"/>
        <v>28.974535363698632</v>
      </c>
      <c r="BX488" s="46">
        <f t="shared" si="391"/>
        <v>29.408458975000002</v>
      </c>
      <c r="BY488" s="46">
        <f t="shared" si="392"/>
        <v>29.408458975000002</v>
      </c>
      <c r="BZ488" s="46">
        <f t="shared" si="382"/>
        <v>33890.308122790004</v>
      </c>
      <c r="CA488" s="46">
        <f t="shared" si="383"/>
        <v>33890.308122790004</v>
      </c>
      <c r="CB488" s="46">
        <f t="shared" si="384"/>
        <v>33390.254553126302</v>
      </c>
      <c r="CC488" s="46">
        <f t="shared" si="385"/>
        <v>33890.308122790004</v>
      </c>
      <c r="CD488" s="46">
        <f t="shared" si="386"/>
        <v>33890.308122790004</v>
      </c>
    </row>
    <row r="489" spans="1:82" ht="15" customHeight="1" x14ac:dyDescent="0.35">
      <c r="A489" s="39">
        <v>486</v>
      </c>
      <c r="B489" s="40" t="s">
        <v>125</v>
      </c>
      <c r="C489" s="40" t="s">
        <v>611</v>
      </c>
      <c r="D489" s="41">
        <v>70.2</v>
      </c>
      <c r="E489" s="41">
        <f t="shared" si="353"/>
        <v>336.96000000000004</v>
      </c>
      <c r="F489" s="41">
        <v>23.7</v>
      </c>
      <c r="G489" s="42" t="s">
        <v>118</v>
      </c>
      <c r="H489" s="43">
        <v>6</v>
      </c>
      <c r="I489" s="44">
        <v>20.5</v>
      </c>
      <c r="J489" s="41">
        <f t="shared" si="354"/>
        <v>388.67999999999995</v>
      </c>
      <c r="K489" s="42" t="s">
        <v>121</v>
      </c>
      <c r="L489" s="44">
        <v>97.17</v>
      </c>
      <c r="M489" s="44">
        <v>97.17</v>
      </c>
      <c r="N489" s="41">
        <v>73.710000000000008</v>
      </c>
      <c r="O489" s="45" t="s">
        <v>69</v>
      </c>
      <c r="P489" s="45" t="s">
        <v>121</v>
      </c>
      <c r="Q489" s="45" t="s">
        <v>122</v>
      </c>
      <c r="R489" s="45" t="s">
        <v>864</v>
      </c>
      <c r="S489" s="46">
        <f t="shared" si="355"/>
        <v>15380.549699760002</v>
      </c>
      <c r="T489" s="46">
        <f t="shared" si="356"/>
        <v>45.645031160256408</v>
      </c>
      <c r="U489" s="47">
        <f t="shared" si="357"/>
        <v>15380.549699760002</v>
      </c>
      <c r="V489" s="47">
        <f t="shared" si="358"/>
        <v>0</v>
      </c>
      <c r="W489" s="47">
        <f t="shared" si="359"/>
        <v>15158.795052947675</v>
      </c>
      <c r="X489" s="47">
        <f t="shared" si="360"/>
        <v>221.75464681232734</v>
      </c>
      <c r="Y489" s="48">
        <f t="shared" si="361"/>
        <v>15380.549699760002</v>
      </c>
      <c r="Z489" s="47">
        <f t="shared" si="362"/>
        <v>0</v>
      </c>
      <c r="AA489" s="48">
        <f t="shared" si="363"/>
        <v>15380.549699760002</v>
      </c>
      <c r="AB489" s="47">
        <f t="shared" si="364"/>
        <v>0</v>
      </c>
      <c r="AC489" s="47">
        <f t="shared" si="365"/>
        <v>221.75464681232734</v>
      </c>
      <c r="AD489" s="47">
        <f t="shared" si="366"/>
        <v>15158.795052947675</v>
      </c>
      <c r="AE489" s="47">
        <f t="shared" si="405"/>
        <v>44.986927388852308</v>
      </c>
      <c r="AF489" s="49">
        <f t="shared" si="367"/>
        <v>1.441786224427255E-2</v>
      </c>
      <c r="AG489" s="47">
        <f>IF(ISBLANK($D489),"",S489*_xlfn.XLOOKUP(Q489,DATA!$B$24:$B$25,DATA!$C$24:$C$25,"error",0,1)/1000)</f>
        <v>2.0604789142968736</v>
      </c>
      <c r="AH489" s="47">
        <f>IF(ISBLANK($D489),"",V489*_xlfn.XLOOKUP(Q489,DATA!$B$24:$B$25,DATA!$C$24:$C$25,"error",0,1)/1000)</f>
        <v>0</v>
      </c>
      <c r="AI489" s="47">
        <f>IF(ISBLANK($D489),"",X489*_xlfn.XLOOKUP(Q489,DATA!$B$24:$B$25,DATA!$C$24:$C$25,"error",0,1)/1000)</f>
        <v>2.97077011435606E-2</v>
      </c>
      <c r="AJ489" s="47">
        <f>IF(ISBLANK($D489),"",Z489*_xlfn.XLOOKUP(Q489,DATA!$B$24:$B$25,DATA!$C$24:$C$25,"error",0,1)/1000)</f>
        <v>0</v>
      </c>
      <c r="AK489" s="47">
        <f>IF(ISBLANK($D489),"",AB489*_xlfn.XLOOKUP(Q489,DATA!$B$24:$B$25,DATA!$C$24:$C$25,"error",0,1)/1000)</f>
        <v>0</v>
      </c>
      <c r="AL489" s="47">
        <f t="shared" si="368"/>
        <v>2.97077011435606E-2</v>
      </c>
      <c r="AM489" s="47">
        <f t="shared" si="369"/>
        <v>2.0307712131533129</v>
      </c>
      <c r="AN489" s="47">
        <f t="shared" si="393"/>
        <v>0.20885272776782224</v>
      </c>
      <c r="AO489" s="47">
        <f t="shared" si="394"/>
        <v>0</v>
      </c>
      <c r="AP489" s="47">
        <f t="shared" si="395"/>
        <v>3.0112098582970189E-3</v>
      </c>
      <c r="AQ489" s="47">
        <f t="shared" si="396"/>
        <v>0</v>
      </c>
      <c r="AR489" s="47">
        <f t="shared" si="397"/>
        <v>0</v>
      </c>
      <c r="AS489" s="47">
        <f t="shared" si="398"/>
        <v>3.0112098582970189E-3</v>
      </c>
      <c r="AT489" s="47">
        <f t="shared" si="370"/>
        <v>0.20584151790952521</v>
      </c>
      <c r="AU489" s="47">
        <f t="shared" si="399"/>
        <v>1.1358755675411334E-2</v>
      </c>
      <c r="AV489" s="47">
        <f t="shared" si="400"/>
        <v>0</v>
      </c>
      <c r="AW489" s="47">
        <f t="shared" si="401"/>
        <v>1.6376897459442969E-4</v>
      </c>
      <c r="AX489" s="47">
        <f t="shared" si="402"/>
        <v>0</v>
      </c>
      <c r="AY489" s="47">
        <f t="shared" si="403"/>
        <v>0</v>
      </c>
      <c r="AZ489" s="47">
        <f t="shared" si="404"/>
        <v>1.6376897459442969E-4</v>
      </c>
      <c r="BA489" s="47">
        <f t="shared" si="371"/>
        <v>1.1194986700816905E-2</v>
      </c>
      <c r="BB489" s="23">
        <f>IF(V489&gt;0,J489*DATA!$C$4,0)</f>
        <v>0</v>
      </c>
      <c r="BC489" s="23">
        <f>IF(X489&gt;0,N489*_xlfn.XLOOKUP(Burgas!O489,DATA!$B$5:$B$6,DATA!$C$5:$C$6,"error",0,1),0)</f>
        <v>3538.0800000000004</v>
      </c>
      <c r="BD489" s="23" t="str">
        <f>IF(Z489&gt;0,(L489-M489)*DATA!$C$7,"0,00 ")</f>
        <v xml:space="preserve">0,00 </v>
      </c>
      <c r="BE489" s="23">
        <f>IF(G489="basement",D489*DATA!$C$8,IF(G489="ground",0,"error"))</f>
        <v>0</v>
      </c>
      <c r="BF489" s="23">
        <f t="shared" si="372"/>
        <v>3538.0800000000004</v>
      </c>
      <c r="BG489" s="23">
        <v>0.25</v>
      </c>
      <c r="BH489" s="23">
        <v>1.1000000000000001</v>
      </c>
      <c r="BI489" s="23">
        <f t="shared" si="373"/>
        <v>0.56999999999999995</v>
      </c>
      <c r="BJ489" s="23">
        <v>0.22</v>
      </c>
      <c r="BK489" s="23">
        <f t="shared" si="374"/>
        <v>0.25</v>
      </c>
      <c r="BL489" s="23">
        <f t="shared" si="375"/>
        <v>0.12054794520547943</v>
      </c>
      <c r="BM489" s="5">
        <v>1.1000000000000001</v>
      </c>
      <c r="BN489" s="5">
        <f t="shared" si="376"/>
        <v>0.56999999999999995</v>
      </c>
      <c r="BO489" s="50"/>
      <c r="BP489" s="48">
        <f t="shared" si="377"/>
        <v>1439.1000000000001</v>
      </c>
      <c r="BQ489" s="51">
        <f t="shared" si="378"/>
        <v>6</v>
      </c>
      <c r="BR489" s="47">
        <f t="shared" si="379"/>
        <v>460.51200000000006</v>
      </c>
      <c r="BS489" s="46">
        <f t="shared" si="380"/>
        <v>20.5</v>
      </c>
      <c r="BT489" s="46">
        <f t="shared" si="381"/>
        <v>1151.2800000000002</v>
      </c>
      <c r="BU489" s="46">
        <f t="shared" si="388"/>
        <v>13.346537400000001</v>
      </c>
      <c r="BV489" s="46">
        <f t="shared" si="389"/>
        <v>13.346537400000001</v>
      </c>
      <c r="BW489" s="46">
        <f t="shared" si="390"/>
        <v>13.154108862328769</v>
      </c>
      <c r="BX489" s="46">
        <f t="shared" si="391"/>
        <v>13.346537400000001</v>
      </c>
      <c r="BY489" s="46">
        <f t="shared" si="392"/>
        <v>13.346537400000001</v>
      </c>
      <c r="BZ489" s="46">
        <f t="shared" si="382"/>
        <v>15380.549699760002</v>
      </c>
      <c r="CA489" s="46">
        <f t="shared" si="383"/>
        <v>15380.549699760002</v>
      </c>
      <c r="CB489" s="46">
        <f t="shared" si="384"/>
        <v>15158.795052947675</v>
      </c>
      <c r="CC489" s="46">
        <f t="shared" si="385"/>
        <v>15380.549699760002</v>
      </c>
      <c r="CD489" s="46">
        <f t="shared" si="386"/>
        <v>15380.549699760002</v>
      </c>
    </row>
    <row r="490" spans="1:82" ht="15" customHeight="1" x14ac:dyDescent="0.35">
      <c r="A490" s="39">
        <v>487</v>
      </c>
      <c r="B490" s="40" t="s">
        <v>125</v>
      </c>
      <c r="C490" s="40" t="s">
        <v>612</v>
      </c>
      <c r="D490" s="41">
        <v>81.3</v>
      </c>
      <c r="E490" s="41">
        <f t="shared" si="353"/>
        <v>390.24</v>
      </c>
      <c r="F490" s="41">
        <v>25.5</v>
      </c>
      <c r="G490" s="42" t="s">
        <v>118</v>
      </c>
      <c r="H490" s="43">
        <v>6</v>
      </c>
      <c r="I490" s="44">
        <v>20.5</v>
      </c>
      <c r="J490" s="41">
        <f t="shared" si="354"/>
        <v>418.2</v>
      </c>
      <c r="K490" s="42" t="s">
        <v>121</v>
      </c>
      <c r="L490" s="44">
        <v>104.55</v>
      </c>
      <c r="M490" s="44">
        <v>104.55</v>
      </c>
      <c r="N490" s="41">
        <v>85.364999999999995</v>
      </c>
      <c r="O490" s="45" t="s">
        <v>69</v>
      </c>
      <c r="P490" s="45" t="s">
        <v>121</v>
      </c>
      <c r="Q490" s="45" t="s">
        <v>122</v>
      </c>
      <c r="R490" s="45" t="s">
        <v>864</v>
      </c>
      <c r="S490" s="46">
        <f t="shared" si="355"/>
        <v>17305.294028190001</v>
      </c>
      <c r="T490" s="46">
        <f t="shared" si="356"/>
        <v>44.345259399830873</v>
      </c>
      <c r="U490" s="47">
        <f t="shared" si="357"/>
        <v>17305.294028190001</v>
      </c>
      <c r="V490" s="47">
        <f t="shared" si="358"/>
        <v>0</v>
      </c>
      <c r="W490" s="47">
        <f t="shared" si="359"/>
        <v>17048.475612437262</v>
      </c>
      <c r="X490" s="47">
        <f t="shared" si="360"/>
        <v>256.81841575273938</v>
      </c>
      <c r="Y490" s="48">
        <f t="shared" si="361"/>
        <v>17305.294028190001</v>
      </c>
      <c r="Z490" s="47">
        <f t="shared" si="362"/>
        <v>0</v>
      </c>
      <c r="AA490" s="48">
        <f t="shared" si="363"/>
        <v>17305.294028190001</v>
      </c>
      <c r="AB490" s="47">
        <f t="shared" si="364"/>
        <v>0</v>
      </c>
      <c r="AC490" s="47">
        <f t="shared" si="365"/>
        <v>256.81841575273938</v>
      </c>
      <c r="AD490" s="47">
        <f t="shared" si="366"/>
        <v>17048.475612437262</v>
      </c>
      <c r="AE490" s="47">
        <f t="shared" si="405"/>
        <v>43.687155628426765</v>
      </c>
      <c r="AF490" s="49">
        <f t="shared" si="367"/>
        <v>1.4840453755618821E-2</v>
      </c>
      <c r="AG490" s="47">
        <f>IF(ISBLANK($D490),"",S490*_xlfn.XLOOKUP(Q490,DATA!$B$24:$B$25,DATA!$C$24:$C$25,"error",0,1)/1000)</f>
        <v>2.3183302383106308</v>
      </c>
      <c r="AH490" s="47">
        <f>IF(ISBLANK($D490),"",V490*_xlfn.XLOOKUP(Q490,DATA!$B$24:$B$25,DATA!$C$24:$C$25,"error",0,1)/1000)</f>
        <v>0</v>
      </c>
      <c r="AI490" s="47">
        <f>IF(ISBLANK($D490),"",X490*_xlfn.XLOOKUP(Q490,DATA!$B$24:$B$25,DATA!$C$24:$C$25,"error",0,1)/1000)</f>
        <v>3.4405072691901559E-2</v>
      </c>
      <c r="AJ490" s="47">
        <f>IF(ISBLANK($D490),"",Z490*_xlfn.XLOOKUP(Q490,DATA!$B$24:$B$25,DATA!$C$24:$C$25,"error",0,1)/1000)</f>
        <v>0</v>
      </c>
      <c r="AK490" s="47">
        <f>IF(ISBLANK($D490),"",AB490*_xlfn.XLOOKUP(Q490,DATA!$B$24:$B$25,DATA!$C$24:$C$25,"error",0,1)/1000)</f>
        <v>0</v>
      </c>
      <c r="AL490" s="47">
        <f t="shared" si="368"/>
        <v>3.4405072691901559E-2</v>
      </c>
      <c r="AM490" s="47">
        <f t="shared" si="369"/>
        <v>2.2839251656187294</v>
      </c>
      <c r="AN490" s="47">
        <f t="shared" si="393"/>
        <v>0.23498886146234962</v>
      </c>
      <c r="AO490" s="47">
        <f t="shared" si="394"/>
        <v>0</v>
      </c>
      <c r="AP490" s="47">
        <f t="shared" si="395"/>
        <v>3.4873413316175053E-3</v>
      </c>
      <c r="AQ490" s="47">
        <f t="shared" si="396"/>
        <v>0</v>
      </c>
      <c r="AR490" s="47">
        <f t="shared" si="397"/>
        <v>0</v>
      </c>
      <c r="AS490" s="47">
        <f t="shared" si="398"/>
        <v>3.4873413316175053E-3</v>
      </c>
      <c r="AT490" s="47">
        <f t="shared" si="370"/>
        <v>0.23150152013073211</v>
      </c>
      <c r="AU490" s="47">
        <f t="shared" si="399"/>
        <v>1.2780206858304437E-2</v>
      </c>
      <c r="AV490" s="47">
        <f t="shared" si="400"/>
        <v>0</v>
      </c>
      <c r="AW490" s="47">
        <f t="shared" si="401"/>
        <v>1.8966406886790889E-4</v>
      </c>
      <c r="AX490" s="47">
        <f t="shared" si="402"/>
        <v>0</v>
      </c>
      <c r="AY490" s="47">
        <f t="shared" si="403"/>
        <v>0</v>
      </c>
      <c r="AZ490" s="47">
        <f t="shared" si="404"/>
        <v>1.8966406886790889E-4</v>
      </c>
      <c r="BA490" s="47">
        <f t="shared" si="371"/>
        <v>1.2590542789436528E-2</v>
      </c>
      <c r="BB490" s="23">
        <f>IF(V490&gt;0,J490*DATA!$C$4,0)</f>
        <v>0</v>
      </c>
      <c r="BC490" s="23">
        <f>IF(X490&gt;0,N490*_xlfn.XLOOKUP(Burgas!O490,DATA!$B$5:$B$6,DATA!$C$5:$C$6,"error",0,1),0)</f>
        <v>4097.5199999999995</v>
      </c>
      <c r="BD490" s="23" t="str">
        <f>IF(Z490&gt;0,(L490-M490)*DATA!$C$7,"0,00 ")</f>
        <v xml:space="preserve">0,00 </v>
      </c>
      <c r="BE490" s="23">
        <f>IF(G490="basement",D490*DATA!$C$8,IF(G490="ground",0,"error"))</f>
        <v>0</v>
      </c>
      <c r="BF490" s="23">
        <f t="shared" si="372"/>
        <v>4097.5199999999995</v>
      </c>
      <c r="BG490" s="23">
        <v>0.25</v>
      </c>
      <c r="BH490" s="23">
        <v>1.1000000000000001</v>
      </c>
      <c r="BI490" s="23">
        <f t="shared" si="373"/>
        <v>0.56999999999999995</v>
      </c>
      <c r="BJ490" s="23">
        <v>0.22</v>
      </c>
      <c r="BK490" s="23">
        <f t="shared" si="374"/>
        <v>0.25</v>
      </c>
      <c r="BL490" s="23">
        <f t="shared" si="375"/>
        <v>0.12054794520547943</v>
      </c>
      <c r="BM490" s="5">
        <v>1.1000000000000001</v>
      </c>
      <c r="BN490" s="5">
        <f t="shared" si="376"/>
        <v>0.56999999999999995</v>
      </c>
      <c r="BO490" s="50"/>
      <c r="BP490" s="48">
        <f t="shared" si="377"/>
        <v>1666.6499999999999</v>
      </c>
      <c r="BQ490" s="51">
        <f t="shared" si="378"/>
        <v>6</v>
      </c>
      <c r="BR490" s="47">
        <f t="shared" si="379"/>
        <v>533.32799999999997</v>
      </c>
      <c r="BS490" s="46">
        <f t="shared" si="380"/>
        <v>20.5</v>
      </c>
      <c r="BT490" s="46">
        <f t="shared" si="381"/>
        <v>1333.32</v>
      </c>
      <c r="BU490" s="46">
        <f t="shared" si="388"/>
        <v>15.016742474999999</v>
      </c>
      <c r="BV490" s="46">
        <f t="shared" si="389"/>
        <v>15.016742474999999</v>
      </c>
      <c r="BW490" s="46">
        <f t="shared" si="390"/>
        <v>14.793887202739727</v>
      </c>
      <c r="BX490" s="46">
        <f t="shared" si="391"/>
        <v>15.016742474999999</v>
      </c>
      <c r="BY490" s="46">
        <f t="shared" si="392"/>
        <v>15.016742474999999</v>
      </c>
      <c r="BZ490" s="46">
        <f t="shared" si="382"/>
        <v>17305.294028190001</v>
      </c>
      <c r="CA490" s="46">
        <f t="shared" si="383"/>
        <v>17305.294028190001</v>
      </c>
      <c r="CB490" s="46">
        <f t="shared" si="384"/>
        <v>17048.475612437262</v>
      </c>
      <c r="CC490" s="46">
        <f t="shared" si="385"/>
        <v>17305.294028190001</v>
      </c>
      <c r="CD490" s="46">
        <f t="shared" si="386"/>
        <v>17305.294028190001</v>
      </c>
    </row>
    <row r="491" spans="1:82" ht="15" customHeight="1" x14ac:dyDescent="0.35">
      <c r="A491" s="39">
        <v>488</v>
      </c>
      <c r="B491" s="40" t="s">
        <v>125</v>
      </c>
      <c r="C491" s="40" t="s">
        <v>613</v>
      </c>
      <c r="D491" s="41">
        <v>122.9</v>
      </c>
      <c r="E491" s="41">
        <f t="shared" ref="E491:E554" si="406">0.8*D491*H491</f>
        <v>589.92000000000007</v>
      </c>
      <c r="F491" s="41">
        <v>46.2</v>
      </c>
      <c r="G491" s="42" t="s">
        <v>118</v>
      </c>
      <c r="H491" s="43">
        <v>6</v>
      </c>
      <c r="I491" s="44">
        <v>20.5</v>
      </c>
      <c r="J491" s="41">
        <f t="shared" ref="J491:J554" si="407">F491*I491-L491</f>
        <v>757.68000000000006</v>
      </c>
      <c r="K491" s="42" t="s">
        <v>121</v>
      </c>
      <c r="L491" s="44">
        <v>189.42</v>
      </c>
      <c r="M491" s="44">
        <v>189.42</v>
      </c>
      <c r="N491" s="41">
        <v>129.04500000000002</v>
      </c>
      <c r="O491" s="45" t="s">
        <v>69</v>
      </c>
      <c r="P491" s="45" t="s">
        <v>121</v>
      </c>
      <c r="Q491" s="45" t="s">
        <v>122</v>
      </c>
      <c r="R491" s="45" t="s">
        <v>864</v>
      </c>
      <c r="S491" s="46">
        <f t="shared" ref="S491:S554" si="408">BZ491</f>
        <v>28153.178585770005</v>
      </c>
      <c r="T491" s="46">
        <f t="shared" ref="T491:T554" si="409">S491/E491</f>
        <v>47.723722853556417</v>
      </c>
      <c r="U491" s="47">
        <f t="shared" ref="U491:U554" si="410">CA491</f>
        <v>28153.178585770005</v>
      </c>
      <c r="V491" s="47">
        <f t="shared" ref="V491:V554" si="411">IF(ISBLANK(D491)," ",S491-U491)</f>
        <v>0</v>
      </c>
      <c r="W491" s="47">
        <f t="shared" ref="W491:W554" si="412">CB491</f>
        <v>27764.950008943291</v>
      </c>
      <c r="X491" s="47">
        <f t="shared" ref="X491:X554" si="413">IF(ISBLANK(D491)," ",S491-W491)</f>
        <v>388.22857682671383</v>
      </c>
      <c r="Y491" s="48">
        <f t="shared" ref="Y491:Y554" si="414">CC491</f>
        <v>28153.178585770005</v>
      </c>
      <c r="Z491" s="47">
        <f t="shared" ref="Z491:Z554" si="415">IF(ISBLANK(D491)," ",S491-Y491)</f>
        <v>0</v>
      </c>
      <c r="AA491" s="48">
        <f t="shared" ref="AA491:AA554" si="416">CD491</f>
        <v>28153.178585770005</v>
      </c>
      <c r="AB491" s="47">
        <f t="shared" ref="AB491:AB554" si="417">IF(ISBLANK(D491)," ",S491-AA491)</f>
        <v>0</v>
      </c>
      <c r="AC491" s="47">
        <f t="shared" ref="AC491:AC554" si="418">V491+X491+Z491+AB491</f>
        <v>388.22857682671383</v>
      </c>
      <c r="AD491" s="47">
        <f t="shared" ref="AD491:AD554" si="419">IF(ISBLANK(D491)," ",S491-AC491)</f>
        <v>27764.950008943291</v>
      </c>
      <c r="AE491" s="47">
        <f t="shared" si="405"/>
        <v>47.065619082152303</v>
      </c>
      <c r="AF491" s="49">
        <f t="shared" ref="AF491:AF554" si="420">1-AD491/S491</f>
        <v>1.3789866591580657E-2</v>
      </c>
      <c r="AG491" s="47">
        <f>IF(ISBLANK($D491),"",S491*_xlfn.XLOOKUP(Q491,DATA!$B$24:$B$25,DATA!$C$24:$C$25,"error",0,1)/1000)</f>
        <v>3.771583719619497</v>
      </c>
      <c r="AH491" s="47">
        <f>IF(ISBLANK($D491),"",V491*_xlfn.XLOOKUP(Q491,DATA!$B$24:$B$25,DATA!$C$24:$C$25,"error",0,1)/1000)</f>
        <v>0</v>
      </c>
      <c r="AI491" s="47">
        <f>IF(ISBLANK($D491),"",X491*_xlfn.XLOOKUP(Q491,DATA!$B$24:$B$25,DATA!$C$24:$C$25,"error",0,1)/1000)</f>
        <v>5.2009636332530418E-2</v>
      </c>
      <c r="AJ491" s="47">
        <f>IF(ISBLANK($D491),"",Z491*_xlfn.XLOOKUP(Q491,DATA!$B$24:$B$25,DATA!$C$24:$C$25,"error",0,1)/1000)</f>
        <v>0</v>
      </c>
      <c r="AK491" s="47">
        <f>IF(ISBLANK($D491),"",AB491*_xlfn.XLOOKUP(Q491,DATA!$B$24:$B$25,DATA!$C$24:$C$25,"error",0,1)/1000)</f>
        <v>0</v>
      </c>
      <c r="AL491" s="47">
        <f t="shared" ref="AL491:AL554" si="421">SUM(AH491:AK491)</f>
        <v>5.2009636332530418E-2</v>
      </c>
      <c r="AM491" s="47">
        <f t="shared" ref="AM491:AM554" si="422">IF(ISBLANK($D491),"",AG491-AL491)</f>
        <v>3.7195740832869664</v>
      </c>
      <c r="AN491" s="47">
        <f t="shared" si="393"/>
        <v>0.38229245753579638</v>
      </c>
      <c r="AO491" s="47">
        <f t="shared" si="394"/>
        <v>0</v>
      </c>
      <c r="AP491" s="47">
        <f t="shared" si="395"/>
        <v>5.2717619883861462E-3</v>
      </c>
      <c r="AQ491" s="47">
        <f t="shared" si="396"/>
        <v>0</v>
      </c>
      <c r="AR491" s="47">
        <f t="shared" si="397"/>
        <v>0</v>
      </c>
      <c r="AS491" s="47">
        <f t="shared" si="398"/>
        <v>5.2717619883861462E-3</v>
      </c>
      <c r="AT491" s="47">
        <f t="shared" ref="AT491:AT554" si="423">IF(ISBLANK($D491),"",AN491-AS491)</f>
        <v>0.37702069554741025</v>
      </c>
      <c r="AU491" s="47">
        <f t="shared" si="399"/>
        <v>2.0791524573856669E-2</v>
      </c>
      <c r="AV491" s="47">
        <f t="shared" si="400"/>
        <v>0</v>
      </c>
      <c r="AW491" s="47">
        <f t="shared" si="401"/>
        <v>2.8671235010905438E-4</v>
      </c>
      <c r="AX491" s="47">
        <f t="shared" si="402"/>
        <v>0</v>
      </c>
      <c r="AY491" s="47">
        <f t="shared" si="403"/>
        <v>0</v>
      </c>
      <c r="AZ491" s="47">
        <f t="shared" si="404"/>
        <v>2.8671235010905438E-4</v>
      </c>
      <c r="BA491" s="47">
        <f t="shared" ref="BA491:BA554" si="424">IF(ISBLANK($D491),"",AU491-AZ491)</f>
        <v>2.0504812223747615E-2</v>
      </c>
      <c r="BB491" s="23">
        <f>IF(V491&gt;0,J491*DATA!$C$4,0)</f>
        <v>0</v>
      </c>
      <c r="BC491" s="23">
        <f>IF(X491&gt;0,N491*_xlfn.XLOOKUP(Burgas!O491,DATA!$B$5:$B$6,DATA!$C$5:$C$6,"error",0,1),0)</f>
        <v>6194.1600000000008</v>
      </c>
      <c r="BD491" s="23" t="str">
        <f>IF(Z491&gt;0,(L491-M491)*DATA!$C$7,"0,00 ")</f>
        <v xml:space="preserve">0,00 </v>
      </c>
      <c r="BE491" s="23">
        <f>IF(G491="basement",D491*DATA!$C$8,IF(G491="ground",0,"error"))</f>
        <v>0</v>
      </c>
      <c r="BF491" s="23">
        <f t="shared" ref="BF491:BF554" si="425">BB491+BC491+BD491+BE491</f>
        <v>6194.1600000000008</v>
      </c>
      <c r="BG491" s="23">
        <v>0.25</v>
      </c>
      <c r="BH491" s="23">
        <v>1.1000000000000001</v>
      </c>
      <c r="BI491" s="23">
        <f t="shared" ref="BI491:BI554" si="426">IF(G491="ground",0.57,IF(G491="basement",0.85,"error"))</f>
        <v>0.56999999999999995</v>
      </c>
      <c r="BJ491" s="23">
        <v>0.22</v>
      </c>
      <c r="BK491" s="23">
        <f t="shared" ref="BK491:BK554" si="427">IF(K491="N",1/((1/BG491)+0.15/0.038),BG491)</f>
        <v>0.25</v>
      </c>
      <c r="BL491" s="23">
        <f t="shared" ref="BL491:BL554" si="428">IF(O491="sloped",1/(1/BJ491+0.15/0.04),IF(O491="flat",1/(1/BJ491+0.15/0.034),"error"))</f>
        <v>0.12054794520547943</v>
      </c>
      <c r="BM491" s="5">
        <v>1.1000000000000001</v>
      </c>
      <c r="BN491" s="5">
        <f t="shared" ref="BN491:BN554" si="429">IF(BI491=0.85,1/(1/BI491+0.05/0.038),BI491)</f>
        <v>0.56999999999999995</v>
      </c>
      <c r="BO491" s="50"/>
      <c r="BP491" s="48">
        <f t="shared" ref="BP491:BP554" si="430">D491*BS491</f>
        <v>2519.4500000000003</v>
      </c>
      <c r="BQ491" s="51">
        <f t="shared" ref="BQ491:BQ554" si="431">H491</f>
        <v>6</v>
      </c>
      <c r="BR491" s="47">
        <f t="shared" ref="BR491:BR554" si="432">0.32*BP491</f>
        <v>806.22400000000016</v>
      </c>
      <c r="BS491" s="46">
        <f t="shared" ref="BS491:BS554" si="433">I491</f>
        <v>20.5</v>
      </c>
      <c r="BT491" s="46">
        <f t="shared" ref="BT491:BT554" si="434">IF(BQ491&lt;=3,0.76*BP491,0.8*BP491)</f>
        <v>2015.5600000000004</v>
      </c>
      <c r="BU491" s="46">
        <f t="shared" si="388"/>
        <v>24.430040425000001</v>
      </c>
      <c r="BV491" s="46">
        <f t="shared" si="389"/>
        <v>24.430040425000001</v>
      </c>
      <c r="BW491" s="46">
        <f t="shared" si="390"/>
        <v>24.09315342671233</v>
      </c>
      <c r="BX491" s="46">
        <f t="shared" si="391"/>
        <v>24.430040425000001</v>
      </c>
      <c r="BY491" s="46">
        <f t="shared" si="392"/>
        <v>24.430040425000001</v>
      </c>
      <c r="BZ491" s="46">
        <f t="shared" ref="BZ491:BZ554" si="435">BU491*1152.4</f>
        <v>28153.178585770005</v>
      </c>
      <c r="CA491" s="46">
        <f t="shared" ref="CA491:CA554" si="436">BV491*1152.4</f>
        <v>28153.178585770005</v>
      </c>
      <c r="CB491" s="46">
        <f t="shared" ref="CB491:CB554" si="437">BW491*1152.4</f>
        <v>27764.950008943291</v>
      </c>
      <c r="CC491" s="46">
        <f t="shared" ref="CC491:CC554" si="438">BX491*1152.4</f>
        <v>28153.178585770005</v>
      </c>
      <c r="CD491" s="46">
        <f t="shared" ref="CD491:CD554" si="439">BY491*1152.4</f>
        <v>28153.178585770005</v>
      </c>
    </row>
    <row r="492" spans="1:82" ht="15" customHeight="1" x14ac:dyDescent="0.35">
      <c r="A492" s="39">
        <v>489</v>
      </c>
      <c r="B492" s="40" t="s">
        <v>125</v>
      </c>
      <c r="C492" s="40" t="s">
        <v>614</v>
      </c>
      <c r="D492" s="41">
        <v>105</v>
      </c>
      <c r="E492" s="41">
        <f t="shared" si="406"/>
        <v>504</v>
      </c>
      <c r="F492" s="41">
        <v>41.8</v>
      </c>
      <c r="G492" s="42" t="s">
        <v>118</v>
      </c>
      <c r="H492" s="43">
        <v>6</v>
      </c>
      <c r="I492" s="44">
        <v>20.5</v>
      </c>
      <c r="J492" s="41">
        <f t="shared" si="407"/>
        <v>685.52</v>
      </c>
      <c r="K492" s="42" t="s">
        <v>121</v>
      </c>
      <c r="L492" s="44">
        <v>171.38</v>
      </c>
      <c r="M492" s="44">
        <v>171.38</v>
      </c>
      <c r="N492" s="41">
        <v>110.25</v>
      </c>
      <c r="O492" s="45" t="s">
        <v>69</v>
      </c>
      <c r="P492" s="45" t="s">
        <v>121</v>
      </c>
      <c r="Q492" s="45" t="s">
        <v>122</v>
      </c>
      <c r="R492" s="45" t="s">
        <v>864</v>
      </c>
      <c r="S492" s="46">
        <f t="shared" si="408"/>
        <v>24659.330335500003</v>
      </c>
      <c r="T492" s="46">
        <f t="shared" si="409"/>
        <v>48.927242729166672</v>
      </c>
      <c r="U492" s="47">
        <f t="shared" si="410"/>
        <v>24659.330335500003</v>
      </c>
      <c r="V492" s="47">
        <f t="shared" si="411"/>
        <v>0</v>
      </c>
      <c r="W492" s="47">
        <f t="shared" si="412"/>
        <v>24327.646034712332</v>
      </c>
      <c r="X492" s="47">
        <f t="shared" si="413"/>
        <v>331.68430078767051</v>
      </c>
      <c r="Y492" s="48">
        <f t="shared" si="414"/>
        <v>24659.330335500003</v>
      </c>
      <c r="Z492" s="47">
        <f t="shared" si="415"/>
        <v>0</v>
      </c>
      <c r="AA492" s="48">
        <f t="shared" si="416"/>
        <v>24659.330335500003</v>
      </c>
      <c r="AB492" s="47">
        <f t="shared" si="417"/>
        <v>0</v>
      </c>
      <c r="AC492" s="47">
        <f t="shared" si="418"/>
        <v>331.68430078767051</v>
      </c>
      <c r="AD492" s="47">
        <f t="shared" si="419"/>
        <v>24327.646034712332</v>
      </c>
      <c r="AE492" s="47">
        <f t="shared" si="405"/>
        <v>48.269138957762564</v>
      </c>
      <c r="AF492" s="49">
        <f t="shared" si="420"/>
        <v>1.3450661322711222E-2</v>
      </c>
      <c r="AG492" s="47">
        <f>IF(ISBLANK($D492),"",S492*_xlfn.XLOOKUP(Q492,DATA!$B$24:$B$25,DATA!$C$24:$C$25,"error",0,1)/1000)</f>
        <v>3.3035249837508633</v>
      </c>
      <c r="AH492" s="47">
        <f>IF(ISBLANK($D492),"",V492*_xlfn.XLOOKUP(Q492,DATA!$B$24:$B$25,DATA!$C$24:$C$25,"error",0,1)/1000)</f>
        <v>0</v>
      </c>
      <c r="AI492" s="47">
        <f>IF(ISBLANK($D492),"",X492*_xlfn.XLOOKUP(Q492,DATA!$B$24:$B$25,DATA!$C$24:$C$25,"error",0,1)/1000)</f>
        <v>4.4434595727548098E-2</v>
      </c>
      <c r="AJ492" s="47">
        <f>IF(ISBLANK($D492),"",Z492*_xlfn.XLOOKUP(Q492,DATA!$B$24:$B$25,DATA!$C$24:$C$25,"error",0,1)/1000)</f>
        <v>0</v>
      </c>
      <c r="AK492" s="47">
        <f>IF(ISBLANK($D492),"",AB492*_xlfn.XLOOKUP(Q492,DATA!$B$24:$B$25,DATA!$C$24:$C$25,"error",0,1)/1000)</f>
        <v>0</v>
      </c>
      <c r="AL492" s="47">
        <f t="shared" si="421"/>
        <v>4.4434595727548098E-2</v>
      </c>
      <c r="AM492" s="47">
        <f t="shared" si="422"/>
        <v>3.2590903880233153</v>
      </c>
      <c r="AN492" s="47">
        <f t="shared" si="393"/>
        <v>0.33484943685578067</v>
      </c>
      <c r="AO492" s="47">
        <f t="shared" si="394"/>
        <v>0</v>
      </c>
      <c r="AP492" s="47">
        <f t="shared" si="395"/>
        <v>4.5039463692476975E-3</v>
      </c>
      <c r="AQ492" s="47">
        <f t="shared" si="396"/>
        <v>0</v>
      </c>
      <c r="AR492" s="47">
        <f t="shared" si="397"/>
        <v>0</v>
      </c>
      <c r="AS492" s="47">
        <f t="shared" si="398"/>
        <v>4.5039463692476975E-3</v>
      </c>
      <c r="AT492" s="47">
        <f t="shared" si="423"/>
        <v>0.33034549048653294</v>
      </c>
      <c r="AU492" s="47">
        <f t="shared" si="399"/>
        <v>1.8211267728914408E-2</v>
      </c>
      <c r="AV492" s="47">
        <f t="shared" si="400"/>
        <v>0</v>
      </c>
      <c r="AW492" s="47">
        <f t="shared" si="401"/>
        <v>2.4495359447884886E-4</v>
      </c>
      <c r="AX492" s="47">
        <f t="shared" si="402"/>
        <v>0</v>
      </c>
      <c r="AY492" s="47">
        <f t="shared" si="403"/>
        <v>0</v>
      </c>
      <c r="AZ492" s="47">
        <f t="shared" si="404"/>
        <v>2.4495359447884886E-4</v>
      </c>
      <c r="BA492" s="47">
        <f t="shared" si="424"/>
        <v>1.796631413443556E-2</v>
      </c>
      <c r="BB492" s="23">
        <f>IF(V492&gt;0,J492*DATA!$C$4,0)</f>
        <v>0</v>
      </c>
      <c r="BC492" s="23">
        <f>IF(X492&gt;0,N492*_xlfn.XLOOKUP(Burgas!O492,DATA!$B$5:$B$6,DATA!$C$5:$C$6,"error",0,1),0)</f>
        <v>5292</v>
      </c>
      <c r="BD492" s="23" t="str">
        <f>IF(Z492&gt;0,(L492-M492)*DATA!$C$7,"0,00 ")</f>
        <v xml:space="preserve">0,00 </v>
      </c>
      <c r="BE492" s="23">
        <f>IF(G492="basement",D492*DATA!$C$8,IF(G492="ground",0,"error"))</f>
        <v>0</v>
      </c>
      <c r="BF492" s="23">
        <f t="shared" si="425"/>
        <v>5292</v>
      </c>
      <c r="BG492" s="23">
        <v>0.25</v>
      </c>
      <c r="BH492" s="23">
        <v>1.1000000000000001</v>
      </c>
      <c r="BI492" s="23">
        <f t="shared" si="426"/>
        <v>0.56999999999999995</v>
      </c>
      <c r="BJ492" s="23">
        <v>0.22</v>
      </c>
      <c r="BK492" s="23">
        <f t="shared" si="427"/>
        <v>0.25</v>
      </c>
      <c r="BL492" s="23">
        <f t="shared" si="428"/>
        <v>0.12054794520547943</v>
      </c>
      <c r="BM492" s="5">
        <v>1.1000000000000001</v>
      </c>
      <c r="BN492" s="5">
        <f t="shared" si="429"/>
        <v>0.56999999999999995</v>
      </c>
      <c r="BO492" s="50"/>
      <c r="BP492" s="48">
        <f t="shared" si="430"/>
        <v>2152.5</v>
      </c>
      <c r="BQ492" s="51">
        <f t="shared" si="431"/>
        <v>6</v>
      </c>
      <c r="BR492" s="47">
        <f t="shared" si="432"/>
        <v>688.80000000000007</v>
      </c>
      <c r="BS492" s="46">
        <f t="shared" si="433"/>
        <v>20.5</v>
      </c>
      <c r="BT492" s="46">
        <f t="shared" si="434"/>
        <v>1722</v>
      </c>
      <c r="BU492" s="46">
        <f t="shared" si="388"/>
        <v>21.398238750000001</v>
      </c>
      <c r="BV492" s="46">
        <f t="shared" si="389"/>
        <v>21.398238750000001</v>
      </c>
      <c r="BW492" s="46">
        <f t="shared" si="390"/>
        <v>21.110418287671234</v>
      </c>
      <c r="BX492" s="46">
        <f t="shared" si="391"/>
        <v>21.398238750000001</v>
      </c>
      <c r="BY492" s="46">
        <f t="shared" si="392"/>
        <v>21.398238750000001</v>
      </c>
      <c r="BZ492" s="46">
        <f t="shared" si="435"/>
        <v>24659.330335500003</v>
      </c>
      <c r="CA492" s="46">
        <f t="shared" si="436"/>
        <v>24659.330335500003</v>
      </c>
      <c r="CB492" s="46">
        <f t="shared" si="437"/>
        <v>24327.646034712332</v>
      </c>
      <c r="CC492" s="46">
        <f t="shared" si="438"/>
        <v>24659.330335500003</v>
      </c>
      <c r="CD492" s="46">
        <f t="shared" si="439"/>
        <v>24659.330335500003</v>
      </c>
    </row>
    <row r="493" spans="1:82" ht="15" customHeight="1" x14ac:dyDescent="0.35">
      <c r="A493" s="39">
        <v>490</v>
      </c>
      <c r="B493" s="40" t="s">
        <v>125</v>
      </c>
      <c r="C493" s="40" t="s">
        <v>615</v>
      </c>
      <c r="D493" s="41">
        <v>78.599999999999994</v>
      </c>
      <c r="E493" s="41">
        <f t="shared" si="406"/>
        <v>440.15999999999997</v>
      </c>
      <c r="F493" s="41">
        <v>35.6</v>
      </c>
      <c r="G493" s="42" t="s">
        <v>118</v>
      </c>
      <c r="H493" s="43">
        <v>7</v>
      </c>
      <c r="I493" s="44">
        <v>22.25</v>
      </c>
      <c r="J493" s="41">
        <f t="shared" si="407"/>
        <v>633.68000000000006</v>
      </c>
      <c r="K493" s="42" t="s">
        <v>121</v>
      </c>
      <c r="L493" s="44">
        <v>158.41999999999999</v>
      </c>
      <c r="M493" s="44">
        <v>158.41999999999999</v>
      </c>
      <c r="N493" s="41">
        <v>82.53</v>
      </c>
      <c r="O493" s="45" t="s">
        <v>69</v>
      </c>
      <c r="P493" s="45" t="s">
        <v>121</v>
      </c>
      <c r="Q493" s="45" t="s">
        <v>122</v>
      </c>
      <c r="R493" s="45" t="s">
        <v>864</v>
      </c>
      <c r="S493" s="46">
        <f t="shared" si="408"/>
        <v>21127.819204380005</v>
      </c>
      <c r="T493" s="46">
        <f t="shared" si="409"/>
        <v>48.000316258587802</v>
      </c>
      <c r="U493" s="47">
        <f t="shared" si="410"/>
        <v>21127.819204380005</v>
      </c>
      <c r="V493" s="47">
        <f t="shared" si="411"/>
        <v>0</v>
      </c>
      <c r="W493" s="47">
        <f t="shared" si="412"/>
        <v>20879.529813504661</v>
      </c>
      <c r="X493" s="47">
        <f t="shared" si="413"/>
        <v>248.28939087534309</v>
      </c>
      <c r="Y493" s="48">
        <f t="shared" si="414"/>
        <v>21127.819204380005</v>
      </c>
      <c r="Z493" s="47">
        <f t="shared" si="415"/>
        <v>0</v>
      </c>
      <c r="AA493" s="48">
        <f t="shared" si="416"/>
        <v>21127.819204380005</v>
      </c>
      <c r="AB493" s="47">
        <f t="shared" si="417"/>
        <v>0</v>
      </c>
      <c r="AC493" s="47">
        <f t="shared" si="418"/>
        <v>248.28939087534309</v>
      </c>
      <c r="AD493" s="47">
        <f t="shared" si="419"/>
        <v>20879.529813504661</v>
      </c>
      <c r="AE493" s="47">
        <f t="shared" si="405"/>
        <v>47.436227311669988</v>
      </c>
      <c r="AF493" s="49">
        <f t="shared" si="420"/>
        <v>1.1751775631621775E-2</v>
      </c>
      <c r="AG493" s="47">
        <f>IF(ISBLANK($D493),"",S493*_xlfn.XLOOKUP(Q493,DATA!$B$24:$B$25,DATA!$C$24:$C$25,"error",0,1)/1000)</f>
        <v>2.830420682323262</v>
      </c>
      <c r="AH493" s="47">
        <f>IF(ISBLANK($D493),"",V493*_xlfn.XLOOKUP(Q493,DATA!$B$24:$B$25,DATA!$C$24:$C$25,"error",0,1)/1000)</f>
        <v>0</v>
      </c>
      <c r="AI493" s="47">
        <f>IF(ISBLANK($D493),"",X493*_xlfn.XLOOKUP(Q493,DATA!$B$24:$B$25,DATA!$C$24:$C$25,"error",0,1)/1000)</f>
        <v>3.3262468801764734E-2</v>
      </c>
      <c r="AJ493" s="47">
        <f>IF(ISBLANK($D493),"",Z493*_xlfn.XLOOKUP(Q493,DATA!$B$24:$B$25,DATA!$C$24:$C$25,"error",0,1)/1000)</f>
        <v>0</v>
      </c>
      <c r="AK493" s="47">
        <f>IF(ISBLANK($D493),"",AB493*_xlfn.XLOOKUP(Q493,DATA!$B$24:$B$25,DATA!$C$24:$C$25,"error",0,1)/1000)</f>
        <v>0</v>
      </c>
      <c r="AL493" s="47">
        <f t="shared" si="421"/>
        <v>3.3262468801764734E-2</v>
      </c>
      <c r="AM493" s="47">
        <f t="shared" si="422"/>
        <v>2.7971582135214974</v>
      </c>
      <c r="AN493" s="47">
        <f t="shared" si="393"/>
        <v>0.28689499132069368</v>
      </c>
      <c r="AO493" s="47">
        <f t="shared" si="394"/>
        <v>0</v>
      </c>
      <c r="AP493" s="47">
        <f t="shared" si="395"/>
        <v>3.3715255678368632E-3</v>
      </c>
      <c r="AQ493" s="47">
        <f t="shared" si="396"/>
        <v>0</v>
      </c>
      <c r="AR493" s="47">
        <f t="shared" si="397"/>
        <v>0</v>
      </c>
      <c r="AS493" s="47">
        <f t="shared" si="398"/>
        <v>3.3715255678368632E-3</v>
      </c>
      <c r="AT493" s="47">
        <f t="shared" si="423"/>
        <v>0.28352346575285681</v>
      </c>
      <c r="AU493" s="47">
        <f t="shared" si="399"/>
        <v>1.5603196308423273E-2</v>
      </c>
      <c r="AV493" s="47">
        <f t="shared" si="400"/>
        <v>0</v>
      </c>
      <c r="AW493" s="47">
        <f t="shared" si="401"/>
        <v>1.8336526215273916E-4</v>
      </c>
      <c r="AX493" s="47">
        <f t="shared" si="402"/>
        <v>0</v>
      </c>
      <c r="AY493" s="47">
        <f t="shared" si="403"/>
        <v>0</v>
      </c>
      <c r="AZ493" s="47">
        <f t="shared" si="404"/>
        <v>1.8336526215273916E-4</v>
      </c>
      <c r="BA493" s="47">
        <f t="shared" si="424"/>
        <v>1.5419831046270534E-2</v>
      </c>
      <c r="BB493" s="23">
        <f>IF(V493&gt;0,J493*DATA!$C$4,0)</f>
        <v>0</v>
      </c>
      <c r="BC493" s="23">
        <f>IF(X493&gt;0,N493*_xlfn.XLOOKUP(Burgas!O493,DATA!$B$5:$B$6,DATA!$C$5:$C$6,"error",0,1),0)</f>
        <v>3961.44</v>
      </c>
      <c r="BD493" s="23" t="str">
        <f>IF(Z493&gt;0,(L493-M493)*DATA!$C$7,"0,00 ")</f>
        <v xml:space="preserve">0,00 </v>
      </c>
      <c r="BE493" s="23">
        <f>IF(G493="basement",D493*DATA!$C$8,IF(G493="ground",0,"error"))</f>
        <v>0</v>
      </c>
      <c r="BF493" s="23">
        <f t="shared" si="425"/>
        <v>3961.44</v>
      </c>
      <c r="BG493" s="23">
        <v>0.25</v>
      </c>
      <c r="BH493" s="23">
        <v>1.1000000000000001</v>
      </c>
      <c r="BI493" s="23">
        <f t="shared" si="426"/>
        <v>0.56999999999999995</v>
      </c>
      <c r="BJ493" s="23">
        <v>0.22</v>
      </c>
      <c r="BK493" s="23">
        <f t="shared" si="427"/>
        <v>0.25</v>
      </c>
      <c r="BL493" s="23">
        <f t="shared" si="428"/>
        <v>0.12054794520547943</v>
      </c>
      <c r="BM493" s="5">
        <v>1.1000000000000001</v>
      </c>
      <c r="BN493" s="5">
        <f t="shared" si="429"/>
        <v>0.56999999999999995</v>
      </c>
      <c r="BO493" s="50"/>
      <c r="BP493" s="48">
        <f t="shared" si="430"/>
        <v>1748.85</v>
      </c>
      <c r="BQ493" s="51">
        <f t="shared" si="431"/>
        <v>7</v>
      </c>
      <c r="BR493" s="47">
        <f t="shared" si="432"/>
        <v>559.63199999999995</v>
      </c>
      <c r="BS493" s="46">
        <f t="shared" si="433"/>
        <v>22.25</v>
      </c>
      <c r="BT493" s="46">
        <f t="shared" si="434"/>
        <v>1399.08</v>
      </c>
      <c r="BU493" s="46">
        <f t="shared" si="388"/>
        <v>18.333754950000003</v>
      </c>
      <c r="BV493" s="46">
        <f t="shared" si="389"/>
        <v>18.333754950000003</v>
      </c>
      <c r="BW493" s="46">
        <f t="shared" si="390"/>
        <v>18.118300775342469</v>
      </c>
      <c r="BX493" s="46">
        <f t="shared" si="391"/>
        <v>18.333754950000003</v>
      </c>
      <c r="BY493" s="46">
        <f t="shared" si="392"/>
        <v>18.333754950000003</v>
      </c>
      <c r="BZ493" s="46">
        <f t="shared" si="435"/>
        <v>21127.819204380005</v>
      </c>
      <c r="CA493" s="46">
        <f t="shared" si="436"/>
        <v>21127.819204380005</v>
      </c>
      <c r="CB493" s="46">
        <f t="shared" si="437"/>
        <v>20879.529813504661</v>
      </c>
      <c r="CC493" s="46">
        <f t="shared" si="438"/>
        <v>21127.819204380005</v>
      </c>
      <c r="CD493" s="46">
        <f t="shared" si="439"/>
        <v>21127.819204380005</v>
      </c>
    </row>
    <row r="494" spans="1:82" ht="15" customHeight="1" x14ac:dyDescent="0.35">
      <c r="A494" s="39">
        <v>491</v>
      </c>
      <c r="B494" s="40" t="s">
        <v>125</v>
      </c>
      <c r="C494" s="40" t="s">
        <v>616</v>
      </c>
      <c r="D494" s="41">
        <v>83.8</v>
      </c>
      <c r="E494" s="41">
        <f t="shared" si="406"/>
        <v>469.28000000000003</v>
      </c>
      <c r="F494" s="41">
        <v>39.200000000000003</v>
      </c>
      <c r="G494" s="42" t="s">
        <v>118</v>
      </c>
      <c r="H494" s="43">
        <v>7</v>
      </c>
      <c r="I494" s="44">
        <v>22.25</v>
      </c>
      <c r="J494" s="41">
        <f t="shared" si="407"/>
        <v>697.76</v>
      </c>
      <c r="K494" s="42" t="s">
        <v>121</v>
      </c>
      <c r="L494" s="44">
        <v>174.44</v>
      </c>
      <c r="M494" s="44">
        <v>174.44</v>
      </c>
      <c r="N494" s="41">
        <v>87.99</v>
      </c>
      <c r="O494" s="45" t="s">
        <v>69</v>
      </c>
      <c r="P494" s="45" t="s">
        <v>121</v>
      </c>
      <c r="Q494" s="45" t="s">
        <v>122</v>
      </c>
      <c r="R494" s="45" t="s">
        <v>864</v>
      </c>
      <c r="S494" s="46">
        <f t="shared" si="408"/>
        <v>22877.477470540005</v>
      </c>
      <c r="T494" s="46">
        <f t="shared" si="409"/>
        <v>48.750165083830559</v>
      </c>
      <c r="U494" s="47">
        <f t="shared" si="410"/>
        <v>22877.477470540005</v>
      </c>
      <c r="V494" s="47">
        <f t="shared" si="411"/>
        <v>0</v>
      </c>
      <c r="W494" s="47">
        <f t="shared" si="412"/>
        <v>22612.761809530413</v>
      </c>
      <c r="X494" s="47">
        <f t="shared" si="413"/>
        <v>264.71566100959171</v>
      </c>
      <c r="Y494" s="48">
        <f t="shared" si="414"/>
        <v>22877.477470540005</v>
      </c>
      <c r="Z494" s="47">
        <f t="shared" si="415"/>
        <v>0</v>
      </c>
      <c r="AA494" s="48">
        <f t="shared" si="416"/>
        <v>22877.477470540005</v>
      </c>
      <c r="AB494" s="47">
        <f t="shared" si="417"/>
        <v>0</v>
      </c>
      <c r="AC494" s="47">
        <f t="shared" si="418"/>
        <v>264.71566100959171</v>
      </c>
      <c r="AD494" s="47">
        <f t="shared" si="419"/>
        <v>22612.761809530413</v>
      </c>
      <c r="AE494" s="47">
        <f t="shared" si="405"/>
        <v>48.186076136912746</v>
      </c>
      <c r="AF494" s="49">
        <f t="shared" si="420"/>
        <v>1.1571016138054335E-2</v>
      </c>
      <c r="AG494" s="47">
        <f>IF(ISBLANK($D494),"",S494*_xlfn.XLOOKUP(Q494,DATA!$B$24:$B$25,DATA!$C$24:$C$25,"error",0,1)/1000)</f>
        <v>3.0648163336506107</v>
      </c>
      <c r="AH494" s="47">
        <f>IF(ISBLANK($D494),"",V494*_xlfn.XLOOKUP(Q494,DATA!$B$24:$B$25,DATA!$C$24:$C$25,"error",0,1)/1000)</f>
        <v>0</v>
      </c>
      <c r="AI494" s="47">
        <f>IF(ISBLANK($D494),"",X494*_xlfn.XLOOKUP(Q494,DATA!$B$24:$B$25,DATA!$C$24:$C$25,"error",0,1)/1000)</f>
        <v>3.546303925684359E-2</v>
      </c>
      <c r="AJ494" s="47">
        <f>IF(ISBLANK($D494),"",Z494*_xlfn.XLOOKUP(Q494,DATA!$B$24:$B$25,DATA!$C$24:$C$25,"error",0,1)/1000)</f>
        <v>0</v>
      </c>
      <c r="AK494" s="47">
        <f>IF(ISBLANK($D494),"",AB494*_xlfn.XLOOKUP(Q494,DATA!$B$24:$B$25,DATA!$C$24:$C$25,"error",0,1)/1000)</f>
        <v>0</v>
      </c>
      <c r="AL494" s="47">
        <f t="shared" si="421"/>
        <v>3.546303925684359E-2</v>
      </c>
      <c r="AM494" s="47">
        <f t="shared" si="422"/>
        <v>3.0293532943937671</v>
      </c>
      <c r="AN494" s="47">
        <f t="shared" si="393"/>
        <v>0.31065362860494738</v>
      </c>
      <c r="AO494" s="47">
        <f t="shared" si="394"/>
        <v>0</v>
      </c>
      <c r="AP494" s="47">
        <f t="shared" si="395"/>
        <v>3.5945781499329681E-3</v>
      </c>
      <c r="AQ494" s="47">
        <f t="shared" si="396"/>
        <v>0</v>
      </c>
      <c r="AR494" s="47">
        <f t="shared" si="397"/>
        <v>0</v>
      </c>
      <c r="AS494" s="47">
        <f t="shared" si="398"/>
        <v>3.5945781499329681E-3</v>
      </c>
      <c r="AT494" s="47">
        <f t="shared" si="423"/>
        <v>0.30705905045501442</v>
      </c>
      <c r="AU494" s="47">
        <f t="shared" si="399"/>
        <v>1.6895343933100524E-2</v>
      </c>
      <c r="AV494" s="47">
        <f t="shared" si="400"/>
        <v>0</v>
      </c>
      <c r="AW494" s="47">
        <f t="shared" si="401"/>
        <v>1.9549629730788372E-4</v>
      </c>
      <c r="AX494" s="47">
        <f t="shared" si="402"/>
        <v>0</v>
      </c>
      <c r="AY494" s="47">
        <f t="shared" si="403"/>
        <v>0</v>
      </c>
      <c r="AZ494" s="47">
        <f t="shared" si="404"/>
        <v>1.9549629730788372E-4</v>
      </c>
      <c r="BA494" s="47">
        <f t="shared" si="424"/>
        <v>1.6699847635792641E-2</v>
      </c>
      <c r="BB494" s="23">
        <f>IF(V494&gt;0,J494*DATA!$C$4,0)</f>
        <v>0</v>
      </c>
      <c r="BC494" s="23">
        <f>IF(X494&gt;0,N494*_xlfn.XLOOKUP(Burgas!O494,DATA!$B$5:$B$6,DATA!$C$5:$C$6,"error",0,1),0)</f>
        <v>4223.5199999999995</v>
      </c>
      <c r="BD494" s="23" t="str">
        <f>IF(Z494&gt;0,(L494-M494)*DATA!$C$7,"0,00 ")</f>
        <v xml:space="preserve">0,00 </v>
      </c>
      <c r="BE494" s="23">
        <f>IF(G494="basement",D494*DATA!$C$8,IF(G494="ground",0,"error"))</f>
        <v>0</v>
      </c>
      <c r="BF494" s="23">
        <f t="shared" si="425"/>
        <v>4223.5199999999995</v>
      </c>
      <c r="BG494" s="23">
        <v>0.25</v>
      </c>
      <c r="BH494" s="23">
        <v>1.1000000000000001</v>
      </c>
      <c r="BI494" s="23">
        <f t="shared" si="426"/>
        <v>0.56999999999999995</v>
      </c>
      <c r="BJ494" s="23">
        <v>0.22</v>
      </c>
      <c r="BK494" s="23">
        <f t="shared" si="427"/>
        <v>0.25</v>
      </c>
      <c r="BL494" s="23">
        <f t="shared" si="428"/>
        <v>0.12054794520547943</v>
      </c>
      <c r="BM494" s="5">
        <v>1.1000000000000001</v>
      </c>
      <c r="BN494" s="5">
        <f t="shared" si="429"/>
        <v>0.56999999999999995</v>
      </c>
      <c r="BO494" s="50"/>
      <c r="BP494" s="48">
        <f t="shared" si="430"/>
        <v>1864.55</v>
      </c>
      <c r="BQ494" s="51">
        <f t="shared" si="431"/>
        <v>7</v>
      </c>
      <c r="BR494" s="47">
        <f t="shared" si="432"/>
        <v>596.65599999999995</v>
      </c>
      <c r="BS494" s="46">
        <f t="shared" si="433"/>
        <v>22.25</v>
      </c>
      <c r="BT494" s="46">
        <f t="shared" si="434"/>
        <v>1491.64</v>
      </c>
      <c r="BU494" s="46">
        <f t="shared" si="388"/>
        <v>19.852028350000001</v>
      </c>
      <c r="BV494" s="46">
        <f t="shared" si="389"/>
        <v>19.852028350000001</v>
      </c>
      <c r="BW494" s="46">
        <f t="shared" si="390"/>
        <v>19.622320209589041</v>
      </c>
      <c r="BX494" s="46">
        <f t="shared" si="391"/>
        <v>19.852028350000001</v>
      </c>
      <c r="BY494" s="46">
        <f t="shared" si="392"/>
        <v>19.852028350000001</v>
      </c>
      <c r="BZ494" s="46">
        <f t="shared" si="435"/>
        <v>22877.477470540005</v>
      </c>
      <c r="CA494" s="46">
        <f t="shared" si="436"/>
        <v>22877.477470540005</v>
      </c>
      <c r="CB494" s="46">
        <f t="shared" si="437"/>
        <v>22612.761809530413</v>
      </c>
      <c r="CC494" s="46">
        <f t="shared" si="438"/>
        <v>22877.477470540005</v>
      </c>
      <c r="CD494" s="46">
        <f t="shared" si="439"/>
        <v>22877.477470540005</v>
      </c>
    </row>
    <row r="495" spans="1:82" ht="15" customHeight="1" x14ac:dyDescent="0.35">
      <c r="A495" s="39">
        <v>492</v>
      </c>
      <c r="B495" s="40" t="s">
        <v>125</v>
      </c>
      <c r="C495" s="40" t="s">
        <v>617</v>
      </c>
      <c r="D495" s="41">
        <v>90.5</v>
      </c>
      <c r="E495" s="41">
        <f t="shared" si="406"/>
        <v>434.40000000000003</v>
      </c>
      <c r="F495" s="41">
        <v>40.6</v>
      </c>
      <c r="G495" s="42" t="s">
        <v>118</v>
      </c>
      <c r="H495" s="43">
        <v>6</v>
      </c>
      <c r="I495" s="44">
        <v>20.5</v>
      </c>
      <c r="J495" s="41">
        <f t="shared" si="407"/>
        <v>665.84</v>
      </c>
      <c r="K495" s="42" t="s">
        <v>121</v>
      </c>
      <c r="L495" s="44">
        <v>166.46</v>
      </c>
      <c r="M495" s="44">
        <v>166.46</v>
      </c>
      <c r="N495" s="41">
        <v>95.025000000000006</v>
      </c>
      <c r="O495" s="45" t="s">
        <v>69</v>
      </c>
      <c r="P495" s="45" t="s">
        <v>121</v>
      </c>
      <c r="Q495" s="45" t="s">
        <v>122</v>
      </c>
      <c r="R495" s="45" t="s">
        <v>864</v>
      </c>
      <c r="S495" s="46">
        <f t="shared" si="408"/>
        <v>22444.901975650002</v>
      </c>
      <c r="T495" s="46">
        <f t="shared" si="409"/>
        <v>51.668743037868325</v>
      </c>
      <c r="U495" s="47">
        <f t="shared" si="410"/>
        <v>22444.901975650002</v>
      </c>
      <c r="V495" s="47">
        <f t="shared" si="411"/>
        <v>0</v>
      </c>
      <c r="W495" s="47">
        <f t="shared" si="412"/>
        <v>22159.021697352055</v>
      </c>
      <c r="X495" s="47">
        <f t="shared" si="413"/>
        <v>285.88027829794737</v>
      </c>
      <c r="Y495" s="48">
        <f t="shared" si="414"/>
        <v>22444.901975650002</v>
      </c>
      <c r="Z495" s="47">
        <f t="shared" si="415"/>
        <v>0</v>
      </c>
      <c r="AA495" s="48">
        <f t="shared" si="416"/>
        <v>22444.901975650002</v>
      </c>
      <c r="AB495" s="47">
        <f t="shared" si="417"/>
        <v>0</v>
      </c>
      <c r="AC495" s="47">
        <f t="shared" si="418"/>
        <v>285.88027829794737</v>
      </c>
      <c r="AD495" s="47">
        <f t="shared" si="419"/>
        <v>22159.021697352055</v>
      </c>
      <c r="AE495" s="47">
        <f t="shared" si="405"/>
        <v>51.01063926646421</v>
      </c>
      <c r="AF495" s="49">
        <f t="shared" si="420"/>
        <v>1.2736980478154636E-2</v>
      </c>
      <c r="AG495" s="47">
        <f>IF(ISBLANK($D495),"",S495*_xlfn.XLOOKUP(Q495,DATA!$B$24:$B$25,DATA!$C$24:$C$25,"error",0,1)/1000)</f>
        <v>3.0068656944692105</v>
      </c>
      <c r="AH495" s="47">
        <f>IF(ISBLANK($D495),"",V495*_xlfn.XLOOKUP(Q495,DATA!$B$24:$B$25,DATA!$C$24:$C$25,"error",0,1)/1000)</f>
        <v>0</v>
      </c>
      <c r="AI495" s="47">
        <f>IF(ISBLANK($D495),"",X495*_xlfn.XLOOKUP(Q495,DATA!$B$24:$B$25,DATA!$C$24:$C$25,"error",0,1)/1000)</f>
        <v>3.8298389650887069E-2</v>
      </c>
      <c r="AJ495" s="47">
        <f>IF(ISBLANK($D495),"",Z495*_xlfn.XLOOKUP(Q495,DATA!$B$24:$B$25,DATA!$C$24:$C$25,"error",0,1)/1000)</f>
        <v>0</v>
      </c>
      <c r="AK495" s="47">
        <f>IF(ISBLANK($D495),"",AB495*_xlfn.XLOOKUP(Q495,DATA!$B$24:$B$25,DATA!$C$24:$C$25,"error",0,1)/1000)</f>
        <v>0</v>
      </c>
      <c r="AL495" s="47">
        <f t="shared" si="421"/>
        <v>3.8298389650887069E-2</v>
      </c>
      <c r="AM495" s="47">
        <f t="shared" si="422"/>
        <v>2.9685673048183232</v>
      </c>
      <c r="AN495" s="47">
        <f t="shared" si="393"/>
        <v>0.3047796791143968</v>
      </c>
      <c r="AO495" s="47">
        <f t="shared" si="394"/>
        <v>0</v>
      </c>
      <c r="AP495" s="47">
        <f t="shared" si="395"/>
        <v>3.8819728230182911E-3</v>
      </c>
      <c r="AQ495" s="47">
        <f t="shared" si="396"/>
        <v>0</v>
      </c>
      <c r="AR495" s="47">
        <f t="shared" si="397"/>
        <v>0</v>
      </c>
      <c r="AS495" s="47">
        <f t="shared" si="398"/>
        <v>3.8819728230182911E-3</v>
      </c>
      <c r="AT495" s="47">
        <f t="shared" si="423"/>
        <v>0.30089770629137852</v>
      </c>
      <c r="AU495" s="47">
        <f t="shared" si="399"/>
        <v>1.657588075047433E-2</v>
      </c>
      <c r="AV495" s="47">
        <f t="shared" si="400"/>
        <v>0</v>
      </c>
      <c r="AW495" s="47">
        <f t="shared" si="401"/>
        <v>2.1112666952700991E-4</v>
      </c>
      <c r="AX495" s="47">
        <f t="shared" si="402"/>
        <v>0</v>
      </c>
      <c r="AY495" s="47">
        <f t="shared" si="403"/>
        <v>0</v>
      </c>
      <c r="AZ495" s="47">
        <f t="shared" si="404"/>
        <v>2.1112666952700991E-4</v>
      </c>
      <c r="BA495" s="47">
        <f t="shared" si="424"/>
        <v>1.636475408094732E-2</v>
      </c>
      <c r="BB495" s="23">
        <f>IF(V495&gt;0,J495*DATA!$C$4,0)</f>
        <v>0</v>
      </c>
      <c r="BC495" s="23">
        <f>IF(X495&gt;0,N495*_xlfn.XLOOKUP(Burgas!O495,DATA!$B$5:$B$6,DATA!$C$5:$C$6,"error",0,1),0)</f>
        <v>4561.2000000000007</v>
      </c>
      <c r="BD495" s="23" t="str">
        <f>IF(Z495&gt;0,(L495-M495)*DATA!$C$7,"0,00 ")</f>
        <v xml:space="preserve">0,00 </v>
      </c>
      <c r="BE495" s="23">
        <f>IF(G495="basement",D495*DATA!$C$8,IF(G495="ground",0,"error"))</f>
        <v>0</v>
      </c>
      <c r="BF495" s="23">
        <f t="shared" si="425"/>
        <v>4561.2000000000007</v>
      </c>
      <c r="BG495" s="23">
        <v>0.25</v>
      </c>
      <c r="BH495" s="23">
        <v>1.1000000000000001</v>
      </c>
      <c r="BI495" s="23">
        <f t="shared" si="426"/>
        <v>0.56999999999999995</v>
      </c>
      <c r="BJ495" s="23">
        <v>0.22</v>
      </c>
      <c r="BK495" s="23">
        <f t="shared" si="427"/>
        <v>0.25</v>
      </c>
      <c r="BL495" s="23">
        <f t="shared" si="428"/>
        <v>0.12054794520547943</v>
      </c>
      <c r="BM495" s="5">
        <v>1.1000000000000001</v>
      </c>
      <c r="BN495" s="5">
        <f t="shared" si="429"/>
        <v>0.56999999999999995</v>
      </c>
      <c r="BO495" s="50"/>
      <c r="BP495" s="48">
        <f t="shared" si="430"/>
        <v>1855.25</v>
      </c>
      <c r="BQ495" s="51">
        <f t="shared" si="431"/>
        <v>6</v>
      </c>
      <c r="BR495" s="47">
        <f t="shared" si="432"/>
        <v>593.68000000000006</v>
      </c>
      <c r="BS495" s="46">
        <f t="shared" si="433"/>
        <v>20.5</v>
      </c>
      <c r="BT495" s="46">
        <f t="shared" si="434"/>
        <v>1484.2</v>
      </c>
      <c r="BU495" s="46">
        <f t="shared" si="388"/>
        <v>19.476659125000001</v>
      </c>
      <c r="BV495" s="46">
        <f t="shared" si="389"/>
        <v>19.476659125000001</v>
      </c>
      <c r="BW495" s="46">
        <f t="shared" si="390"/>
        <v>19.228585297945205</v>
      </c>
      <c r="BX495" s="46">
        <f t="shared" si="391"/>
        <v>19.476659125000001</v>
      </c>
      <c r="BY495" s="46">
        <f t="shared" si="392"/>
        <v>19.476659125000001</v>
      </c>
      <c r="BZ495" s="46">
        <f t="shared" si="435"/>
        <v>22444.901975650002</v>
      </c>
      <c r="CA495" s="46">
        <f t="shared" si="436"/>
        <v>22444.901975650002</v>
      </c>
      <c r="CB495" s="46">
        <f t="shared" si="437"/>
        <v>22159.021697352055</v>
      </c>
      <c r="CC495" s="46">
        <f t="shared" si="438"/>
        <v>22444.901975650002</v>
      </c>
      <c r="CD495" s="46">
        <f t="shared" si="439"/>
        <v>22444.901975650002</v>
      </c>
    </row>
    <row r="496" spans="1:82" ht="15" customHeight="1" x14ac:dyDescent="0.35">
      <c r="A496" s="39">
        <v>493</v>
      </c>
      <c r="B496" s="40" t="s">
        <v>125</v>
      </c>
      <c r="C496" s="40" t="s">
        <v>618</v>
      </c>
      <c r="D496" s="41">
        <v>244.7</v>
      </c>
      <c r="E496" s="41">
        <f t="shared" si="406"/>
        <v>1370.32</v>
      </c>
      <c r="F496" s="41">
        <v>64.400000000000006</v>
      </c>
      <c r="G496" s="42" t="s">
        <v>118</v>
      </c>
      <c r="H496" s="43">
        <v>7</v>
      </c>
      <c r="I496" s="44">
        <v>22.25</v>
      </c>
      <c r="J496" s="41">
        <f t="shared" si="407"/>
        <v>1146.3200000000002</v>
      </c>
      <c r="K496" s="42" t="s">
        <v>120</v>
      </c>
      <c r="L496" s="44">
        <v>286.58</v>
      </c>
      <c r="M496" s="44">
        <v>286.58</v>
      </c>
      <c r="N496" s="41">
        <v>256.935</v>
      </c>
      <c r="O496" s="45" t="s">
        <v>70</v>
      </c>
      <c r="P496" s="45" t="s">
        <v>120</v>
      </c>
      <c r="Q496" s="45" t="s">
        <v>122</v>
      </c>
      <c r="R496" s="45" t="s">
        <v>864</v>
      </c>
      <c r="S496" s="46">
        <f t="shared" si="408"/>
        <v>115199.94058811</v>
      </c>
      <c r="T496" s="46">
        <f t="shared" si="409"/>
        <v>84.067911574019206</v>
      </c>
      <c r="U496" s="47">
        <f t="shared" si="410"/>
        <v>71379.194364073075</v>
      </c>
      <c r="V496" s="47">
        <f t="shared" si="411"/>
        <v>43820.74622403692</v>
      </c>
      <c r="W496" s="47">
        <f t="shared" si="412"/>
        <v>95221.566780440291</v>
      </c>
      <c r="X496" s="47">
        <f t="shared" si="413"/>
        <v>19978.373807669705</v>
      </c>
      <c r="Y496" s="48">
        <f t="shared" si="414"/>
        <v>115199.94058811</v>
      </c>
      <c r="Z496" s="47">
        <f t="shared" si="415"/>
        <v>0</v>
      </c>
      <c r="AA496" s="48">
        <f t="shared" si="416"/>
        <v>115199.94058811</v>
      </c>
      <c r="AB496" s="47">
        <f t="shared" si="417"/>
        <v>0</v>
      </c>
      <c r="AC496" s="47">
        <f t="shared" si="418"/>
        <v>63799.120031706625</v>
      </c>
      <c r="AD496" s="47">
        <f t="shared" si="419"/>
        <v>51400.820556403371</v>
      </c>
      <c r="AE496" s="47">
        <f t="shared" si="405"/>
        <v>37.510085641604419</v>
      </c>
      <c r="AF496" s="49">
        <f t="shared" si="420"/>
        <v>0.55381209144730636</v>
      </c>
      <c r="AG496" s="47">
        <f>IF(ISBLANK($D496),"",S496*_xlfn.XLOOKUP(Q496,DATA!$B$24:$B$25,DATA!$C$24:$C$25,"error",0,1)/1000)</f>
        <v>15.432936607835096</v>
      </c>
      <c r="AH496" s="47">
        <f>IF(ISBLANK($D496),"",V496*_xlfn.XLOOKUP(Q496,DATA!$B$24:$B$25,DATA!$C$24:$C$25,"error",0,1)/1000)</f>
        <v>5.870513431960843</v>
      </c>
      <c r="AI496" s="47">
        <f>IF(ISBLANK($D496),"",X496*_xlfn.XLOOKUP(Q496,DATA!$B$24:$B$25,DATA!$C$24:$C$25,"error",0,1)/1000)</f>
        <v>2.6764334679980069</v>
      </c>
      <c r="AJ496" s="47">
        <f>IF(ISBLANK($D496),"",Z496*_xlfn.XLOOKUP(Q496,DATA!$B$24:$B$25,DATA!$C$24:$C$25,"error",0,1)/1000)</f>
        <v>0</v>
      </c>
      <c r="AK496" s="47">
        <f>IF(ISBLANK($D496),"",AB496*_xlfn.XLOOKUP(Q496,DATA!$B$24:$B$25,DATA!$C$24:$C$25,"error",0,1)/1000)</f>
        <v>0</v>
      </c>
      <c r="AL496" s="47">
        <f t="shared" si="421"/>
        <v>8.5469468999588507</v>
      </c>
      <c r="AM496" s="47">
        <f t="shared" si="422"/>
        <v>6.8859897078762451</v>
      </c>
      <c r="AN496" s="47">
        <f t="shared" si="393"/>
        <v>1.564301816266896</v>
      </c>
      <c r="AO496" s="47">
        <f t="shared" si="394"/>
        <v>0.59504260643261775</v>
      </c>
      <c r="AP496" s="47">
        <f t="shared" si="395"/>
        <v>0.27128665408897185</v>
      </c>
      <c r="AQ496" s="47">
        <f t="shared" si="396"/>
        <v>0</v>
      </c>
      <c r="AR496" s="47">
        <f t="shared" si="397"/>
        <v>0</v>
      </c>
      <c r="AS496" s="47">
        <f t="shared" si="398"/>
        <v>0.86632926052158954</v>
      </c>
      <c r="AT496" s="47">
        <f t="shared" si="423"/>
        <v>0.69797255574530648</v>
      </c>
      <c r="AU496" s="47">
        <f t="shared" si="399"/>
        <v>8.5076801837756233E-2</v>
      </c>
      <c r="AV496" s="47">
        <f t="shared" si="400"/>
        <v>3.2362247097111621E-2</v>
      </c>
      <c r="AW496" s="47">
        <f t="shared" si="401"/>
        <v>1.4754314462304192E-2</v>
      </c>
      <c r="AX496" s="47">
        <f t="shared" si="402"/>
        <v>0</v>
      </c>
      <c r="AY496" s="47">
        <f t="shared" si="403"/>
        <v>0</v>
      </c>
      <c r="AZ496" s="47">
        <f t="shared" si="404"/>
        <v>4.7116561559415814E-2</v>
      </c>
      <c r="BA496" s="47">
        <f t="shared" si="424"/>
        <v>3.7960240278340419E-2</v>
      </c>
      <c r="BB496" s="23">
        <f>IF(V496&gt;0,J496*DATA!$C$4,0)</f>
        <v>74510.800000000017</v>
      </c>
      <c r="BC496" s="23">
        <f>IF(X496&gt;0,N496*_xlfn.XLOOKUP(Burgas!O496,DATA!$B$5:$B$6,DATA!$C$5:$C$6,"error",0,1),0)</f>
        <v>21839.474999999999</v>
      </c>
      <c r="BD496" s="23" t="str">
        <f>IF(Z496&gt;0,(L496-M496)*DATA!$C$7,"0,00 ")</f>
        <v xml:space="preserve">0,00 </v>
      </c>
      <c r="BE496" s="23">
        <f>IF(G496="basement",D496*DATA!$C$8,IF(G496="ground",0,"error"))</f>
        <v>0</v>
      </c>
      <c r="BF496" s="23">
        <f t="shared" si="425"/>
        <v>96350.275000000023</v>
      </c>
      <c r="BG496" s="23">
        <v>1.48</v>
      </c>
      <c r="BH496" s="23">
        <v>1.1000000000000001</v>
      </c>
      <c r="BI496" s="23">
        <f t="shared" si="426"/>
        <v>0.56999999999999995</v>
      </c>
      <c r="BJ496" s="23">
        <v>2.78</v>
      </c>
      <c r="BK496" s="23">
        <f t="shared" si="427"/>
        <v>0.21630769230769231</v>
      </c>
      <c r="BL496" s="23">
        <f t="shared" si="428"/>
        <v>0.20957871396895789</v>
      </c>
      <c r="BM496" s="5">
        <v>1.1000000000000001</v>
      </c>
      <c r="BN496" s="5">
        <f t="shared" si="429"/>
        <v>0.56999999999999995</v>
      </c>
      <c r="BO496" s="50"/>
      <c r="BP496" s="48">
        <f t="shared" si="430"/>
        <v>5444.5749999999998</v>
      </c>
      <c r="BQ496" s="51">
        <f t="shared" si="431"/>
        <v>7</v>
      </c>
      <c r="BR496" s="47">
        <f t="shared" si="432"/>
        <v>1742.2639999999999</v>
      </c>
      <c r="BS496" s="46">
        <f t="shared" si="433"/>
        <v>22.25</v>
      </c>
      <c r="BT496" s="46">
        <f t="shared" si="434"/>
        <v>4355.66</v>
      </c>
      <c r="BU496" s="46">
        <f t="shared" si="388"/>
        <v>99.96523827499999</v>
      </c>
      <c r="BV496" s="46">
        <f t="shared" si="389"/>
        <v>61.939599413461529</v>
      </c>
      <c r="BW496" s="46">
        <f t="shared" si="390"/>
        <v>82.628919455432381</v>
      </c>
      <c r="BX496" s="46">
        <f t="shared" si="391"/>
        <v>99.96523827499999</v>
      </c>
      <c r="BY496" s="46">
        <f t="shared" si="392"/>
        <v>99.96523827499999</v>
      </c>
      <c r="BZ496" s="46">
        <f t="shared" si="435"/>
        <v>115199.94058811</v>
      </c>
      <c r="CA496" s="46">
        <f t="shared" si="436"/>
        <v>71379.194364073075</v>
      </c>
      <c r="CB496" s="46">
        <f t="shared" si="437"/>
        <v>95221.566780440291</v>
      </c>
      <c r="CC496" s="46">
        <f t="shared" si="438"/>
        <v>115199.94058811</v>
      </c>
      <c r="CD496" s="46">
        <f t="shared" si="439"/>
        <v>115199.94058811</v>
      </c>
    </row>
    <row r="497" spans="1:82" ht="15" customHeight="1" x14ac:dyDescent="0.35">
      <c r="A497" s="39">
        <v>494</v>
      </c>
      <c r="B497" s="40" t="s">
        <v>125</v>
      </c>
      <c r="C497" s="40" t="s">
        <v>619</v>
      </c>
      <c r="D497" s="41">
        <v>152.5</v>
      </c>
      <c r="E497" s="41">
        <f t="shared" si="406"/>
        <v>854</v>
      </c>
      <c r="F497" s="41">
        <v>49.6</v>
      </c>
      <c r="G497" s="42" t="s">
        <v>118</v>
      </c>
      <c r="H497" s="43">
        <v>7</v>
      </c>
      <c r="I497" s="44">
        <v>22.25</v>
      </c>
      <c r="J497" s="41">
        <f t="shared" si="407"/>
        <v>882.88000000000011</v>
      </c>
      <c r="K497" s="42" t="s">
        <v>120</v>
      </c>
      <c r="L497" s="44">
        <v>220.72</v>
      </c>
      <c r="M497" s="44">
        <v>77.2</v>
      </c>
      <c r="N497" s="41">
        <v>160.125</v>
      </c>
      <c r="O497" s="45" t="s">
        <v>69</v>
      </c>
      <c r="P497" s="45" t="s">
        <v>120</v>
      </c>
      <c r="Q497" s="45" t="s">
        <v>122</v>
      </c>
      <c r="R497" s="45" t="s">
        <v>864</v>
      </c>
      <c r="S497" s="46">
        <f t="shared" si="408"/>
        <v>86156.488879825018</v>
      </c>
      <c r="T497" s="46">
        <f t="shared" si="409"/>
        <v>100.88581836045084</v>
      </c>
      <c r="U497" s="47">
        <f t="shared" si="410"/>
        <v>52406.348930877321</v>
      </c>
      <c r="V497" s="47">
        <f t="shared" si="411"/>
        <v>33750.139948947697</v>
      </c>
      <c r="W497" s="47">
        <f t="shared" si="412"/>
        <v>76029.336628439429</v>
      </c>
      <c r="X497" s="47">
        <f t="shared" si="413"/>
        <v>10127.152251385589</v>
      </c>
      <c r="Y497" s="48">
        <f t="shared" si="414"/>
        <v>78558.773299825014</v>
      </c>
      <c r="Z497" s="47">
        <f t="shared" si="415"/>
        <v>7597.7155800000037</v>
      </c>
      <c r="AA497" s="48">
        <f t="shared" si="416"/>
        <v>86156.488879825018</v>
      </c>
      <c r="AB497" s="47">
        <f t="shared" si="417"/>
        <v>0</v>
      </c>
      <c r="AC497" s="47">
        <f t="shared" si="418"/>
        <v>51475.00778033329</v>
      </c>
      <c r="AD497" s="47">
        <f t="shared" si="419"/>
        <v>34681.481099491728</v>
      </c>
      <c r="AE497" s="47">
        <f t="shared" si="405"/>
        <v>40.610633605962214</v>
      </c>
      <c r="AF497" s="49">
        <f t="shared" si="420"/>
        <v>0.59745944211042501</v>
      </c>
      <c r="AG497" s="47">
        <f>IF(ISBLANK($D497),"",S497*_xlfn.XLOOKUP(Q497,DATA!$B$24:$B$25,DATA!$C$24:$C$25,"error",0,1)/1000)</f>
        <v>11.542086084836264</v>
      </c>
      <c r="AH497" s="47">
        <f>IF(ISBLANK($D497),"",V497*_xlfn.XLOOKUP(Q497,DATA!$B$24:$B$25,DATA!$C$24:$C$25,"error",0,1)/1000)</f>
        <v>4.5213892271002782</v>
      </c>
      <c r="AI497" s="47">
        <f>IF(ISBLANK($D497),"",X497*_xlfn.XLOOKUP(Q497,DATA!$B$24:$B$25,DATA!$C$24:$C$25,"error",0,1)/1000)</f>
        <v>1.3566994732431261</v>
      </c>
      <c r="AJ497" s="47">
        <f>IF(ISBLANK($D497),"",Z497*_xlfn.XLOOKUP(Q497,DATA!$B$24:$B$25,DATA!$C$24:$C$25,"error",0,1)/1000)</f>
        <v>1.01783961269337</v>
      </c>
      <c r="AK497" s="47">
        <f>IF(ISBLANK($D497),"",AB497*_xlfn.XLOOKUP(Q497,DATA!$B$24:$B$25,DATA!$C$24:$C$25,"error",0,1)/1000)</f>
        <v>0</v>
      </c>
      <c r="AL497" s="47">
        <f t="shared" si="421"/>
        <v>6.8959283130367748</v>
      </c>
      <c r="AM497" s="47">
        <f t="shared" si="422"/>
        <v>4.6461577717994889</v>
      </c>
      <c r="AN497" s="47">
        <f t="shared" si="393"/>
        <v>1.1699203259120365</v>
      </c>
      <c r="AO497" s="47">
        <f t="shared" si="394"/>
        <v>0.45829368445741997</v>
      </c>
      <c r="AP497" s="47">
        <f t="shared" si="395"/>
        <v>0.13751676068215729</v>
      </c>
      <c r="AQ497" s="47">
        <f t="shared" si="396"/>
        <v>0.10316950009347474</v>
      </c>
      <c r="AR497" s="47">
        <f t="shared" si="397"/>
        <v>0</v>
      </c>
      <c r="AS497" s="47">
        <f t="shared" si="398"/>
        <v>0.69897994523305207</v>
      </c>
      <c r="AT497" s="47">
        <f t="shared" si="423"/>
        <v>0.47094038067898447</v>
      </c>
      <c r="AU497" s="47">
        <f t="shared" si="399"/>
        <v>6.3627797844734796E-2</v>
      </c>
      <c r="AV497" s="47">
        <f t="shared" si="400"/>
        <v>2.49249604971543E-2</v>
      </c>
      <c r="AW497" s="47">
        <f t="shared" si="401"/>
        <v>7.4790466112518508E-3</v>
      </c>
      <c r="AX497" s="47">
        <f t="shared" si="402"/>
        <v>5.6110214946240048E-3</v>
      </c>
      <c r="AY497" s="47">
        <f t="shared" si="403"/>
        <v>0</v>
      </c>
      <c r="AZ497" s="47">
        <f t="shared" si="404"/>
        <v>3.8015028603030153E-2</v>
      </c>
      <c r="BA497" s="47">
        <f t="shared" si="424"/>
        <v>2.5612769241704643E-2</v>
      </c>
      <c r="BB497" s="23">
        <f>IF(V497&gt;0,J497*DATA!$C$4,0)</f>
        <v>57387.200000000004</v>
      </c>
      <c r="BC497" s="23">
        <f>IF(X497&gt;0,N497*_xlfn.XLOOKUP(Burgas!O497,DATA!$B$5:$B$6,DATA!$C$5:$C$6,"error",0,1),0)</f>
        <v>7686</v>
      </c>
      <c r="BD497" s="23">
        <f>IF(Z497&gt;0,(L497-M497)*DATA!$C$7,"0,00 ")</f>
        <v>21527.999999999996</v>
      </c>
      <c r="BE497" s="23">
        <f>IF(G497="basement",D497*DATA!$C$8,IF(G497="ground",0,"error"))</f>
        <v>0</v>
      </c>
      <c r="BF497" s="23">
        <f t="shared" si="425"/>
        <v>86601.2</v>
      </c>
      <c r="BG497" s="23">
        <v>1.48</v>
      </c>
      <c r="BH497" s="23">
        <v>2.2379122870605292</v>
      </c>
      <c r="BI497" s="23">
        <f t="shared" si="426"/>
        <v>0.56999999999999995</v>
      </c>
      <c r="BJ497" s="23">
        <v>2.33</v>
      </c>
      <c r="BK497" s="23">
        <f t="shared" si="427"/>
        <v>0.21630769230769231</v>
      </c>
      <c r="BL497" s="23">
        <f t="shared" si="428"/>
        <v>0.23928112965340181</v>
      </c>
      <c r="BM497" s="5">
        <v>1.1000000000000001</v>
      </c>
      <c r="BN497" s="5">
        <f t="shared" si="429"/>
        <v>0.56999999999999995</v>
      </c>
      <c r="BO497" s="50"/>
      <c r="BP497" s="48">
        <f t="shared" si="430"/>
        <v>3393.125</v>
      </c>
      <c r="BQ497" s="51">
        <f t="shared" si="431"/>
        <v>7</v>
      </c>
      <c r="BR497" s="47">
        <f t="shared" si="432"/>
        <v>1085.8</v>
      </c>
      <c r="BS497" s="46">
        <f t="shared" si="433"/>
        <v>22.25</v>
      </c>
      <c r="BT497" s="46">
        <f t="shared" si="434"/>
        <v>2714.5</v>
      </c>
      <c r="BU497" s="46">
        <f t="shared" si="388"/>
        <v>74.762659562500005</v>
      </c>
      <c r="BV497" s="46">
        <f t="shared" si="389"/>
        <v>45.475832116346162</v>
      </c>
      <c r="BW497" s="46">
        <f t="shared" si="390"/>
        <v>65.974780135750976</v>
      </c>
      <c r="BX497" s="46">
        <f t="shared" si="391"/>
        <v>68.169709562500003</v>
      </c>
      <c r="BY497" s="46">
        <f t="shared" si="392"/>
        <v>74.762659562500005</v>
      </c>
      <c r="BZ497" s="46">
        <f t="shared" si="435"/>
        <v>86156.488879825018</v>
      </c>
      <c r="CA497" s="46">
        <f t="shared" si="436"/>
        <v>52406.348930877321</v>
      </c>
      <c r="CB497" s="46">
        <f t="shared" si="437"/>
        <v>76029.336628439429</v>
      </c>
      <c r="CC497" s="46">
        <f t="shared" si="438"/>
        <v>78558.773299825014</v>
      </c>
      <c r="CD497" s="46">
        <f t="shared" si="439"/>
        <v>86156.488879825018</v>
      </c>
    </row>
    <row r="498" spans="1:82" ht="15" customHeight="1" x14ac:dyDescent="0.35">
      <c r="A498" s="39">
        <v>495</v>
      </c>
      <c r="B498" s="40" t="s">
        <v>125</v>
      </c>
      <c r="C498" s="40" t="s">
        <v>620</v>
      </c>
      <c r="D498" s="41">
        <v>96.8</v>
      </c>
      <c r="E498" s="41">
        <f t="shared" si="406"/>
        <v>542.07999999999993</v>
      </c>
      <c r="F498" s="41">
        <v>42.8</v>
      </c>
      <c r="G498" s="42" t="s">
        <v>118</v>
      </c>
      <c r="H498" s="43">
        <v>7</v>
      </c>
      <c r="I498" s="44">
        <v>22.25</v>
      </c>
      <c r="J498" s="41">
        <f t="shared" si="407"/>
        <v>761.83999999999992</v>
      </c>
      <c r="K498" s="42" t="s">
        <v>120</v>
      </c>
      <c r="L498" s="44">
        <v>190.46</v>
      </c>
      <c r="M498" s="44">
        <v>47.6</v>
      </c>
      <c r="N498" s="41">
        <v>101.64</v>
      </c>
      <c r="O498" s="45" t="s">
        <v>69</v>
      </c>
      <c r="P498" s="45" t="s">
        <v>120</v>
      </c>
      <c r="Q498" s="45" t="s">
        <v>122</v>
      </c>
      <c r="R498" s="45" t="s">
        <v>864</v>
      </c>
      <c r="S498" s="46">
        <f t="shared" si="408"/>
        <v>68122.033068739998</v>
      </c>
      <c r="T498" s="46">
        <f t="shared" si="409"/>
        <v>125.66785911441117</v>
      </c>
      <c r="U498" s="47">
        <f t="shared" si="410"/>
        <v>38998.928435373848</v>
      </c>
      <c r="V498" s="47">
        <f t="shared" si="411"/>
        <v>29123.104633366151</v>
      </c>
      <c r="W498" s="47">
        <f t="shared" si="412"/>
        <v>61693.781672450641</v>
      </c>
      <c r="X498" s="47">
        <f t="shared" si="413"/>
        <v>6428.2513962893572</v>
      </c>
      <c r="Y498" s="48">
        <f t="shared" si="414"/>
        <v>60559.256816239998</v>
      </c>
      <c r="Z498" s="47">
        <f t="shared" si="415"/>
        <v>7562.7762524999998</v>
      </c>
      <c r="AA498" s="48">
        <f t="shared" si="416"/>
        <v>68122.033068739998</v>
      </c>
      <c r="AB498" s="47">
        <f t="shared" si="417"/>
        <v>0</v>
      </c>
      <c r="AC498" s="47">
        <f t="shared" si="418"/>
        <v>43114.132282155508</v>
      </c>
      <c r="AD498" s="47">
        <f t="shared" si="419"/>
        <v>25007.900786584491</v>
      </c>
      <c r="AE498" s="47">
        <f t="shared" si="405"/>
        <v>46.133229018935388</v>
      </c>
      <c r="AF498" s="49">
        <f t="shared" si="420"/>
        <v>0.6328955602169164</v>
      </c>
      <c r="AG498" s="47">
        <f>IF(ISBLANK($D498),"",S498*_xlfn.XLOOKUP(Q498,DATA!$B$24:$B$25,DATA!$C$24:$C$25,"error",0,1)/1000)</f>
        <v>9.1260725706938395</v>
      </c>
      <c r="AH498" s="47">
        <f>IF(ISBLANK($D498),"",V498*_xlfn.XLOOKUP(Q498,DATA!$B$24:$B$25,DATA!$C$24:$C$25,"error",0,1)/1000)</f>
        <v>3.9015213491913676</v>
      </c>
      <c r="AI498" s="47">
        <f>IF(ISBLANK($D498),"",X498*_xlfn.XLOOKUP(Q498,DATA!$B$24:$B$25,DATA!$C$24:$C$25,"error",0,1)/1000)</f>
        <v>0.86117055088481875</v>
      </c>
      <c r="AJ498" s="47">
        <f>IF(ISBLANK($D498),"",Z498*_xlfn.XLOOKUP(Q498,DATA!$B$24:$B$25,DATA!$C$24:$C$25,"error",0,1)/1000)</f>
        <v>1.0131589121333247</v>
      </c>
      <c r="AK498" s="47">
        <f>IF(ISBLANK($D498),"",AB498*_xlfn.XLOOKUP(Q498,DATA!$B$24:$B$25,DATA!$C$24:$C$25,"error",0,1)/1000)</f>
        <v>0</v>
      </c>
      <c r="AL498" s="47">
        <f t="shared" si="421"/>
        <v>5.7758508122095105</v>
      </c>
      <c r="AM498" s="47">
        <f t="shared" si="422"/>
        <v>3.350221758484329</v>
      </c>
      <c r="AN498" s="47">
        <f t="shared" si="393"/>
        <v>0.92503016506088498</v>
      </c>
      <c r="AO498" s="47">
        <f t="shared" si="394"/>
        <v>0.39546309868503166</v>
      </c>
      <c r="AP498" s="47">
        <f t="shared" si="395"/>
        <v>8.7289327436280997E-2</v>
      </c>
      <c r="AQ498" s="47">
        <f t="shared" si="396"/>
        <v>0.10269505841244282</v>
      </c>
      <c r="AR498" s="47">
        <f t="shared" si="397"/>
        <v>0</v>
      </c>
      <c r="AS498" s="47">
        <f t="shared" si="398"/>
        <v>0.58544748453375539</v>
      </c>
      <c r="AT498" s="47">
        <f t="shared" si="423"/>
        <v>0.33958268052712959</v>
      </c>
      <c r="AU498" s="47">
        <f t="shared" si="399"/>
        <v>5.0309094593165488E-2</v>
      </c>
      <c r="AV498" s="47">
        <f t="shared" si="400"/>
        <v>2.1507828816092815E-2</v>
      </c>
      <c r="AW498" s="47">
        <f t="shared" si="401"/>
        <v>4.7473554883224961E-3</v>
      </c>
      <c r="AX498" s="47">
        <f t="shared" si="402"/>
        <v>5.585218302132002E-3</v>
      </c>
      <c r="AY498" s="47">
        <f t="shared" si="403"/>
        <v>0</v>
      </c>
      <c r="AZ498" s="47">
        <f t="shared" si="404"/>
        <v>3.1840402606547316E-2</v>
      </c>
      <c r="BA498" s="47">
        <f t="shared" si="424"/>
        <v>1.8468691986618171E-2</v>
      </c>
      <c r="BB498" s="23">
        <f>IF(V498&gt;0,J498*DATA!$C$4,0)</f>
        <v>49519.599999999991</v>
      </c>
      <c r="BC498" s="23">
        <f>IF(X498&gt;0,N498*_xlfn.XLOOKUP(Burgas!O498,DATA!$B$5:$B$6,DATA!$C$5:$C$6,"error",0,1),0)</f>
        <v>4878.72</v>
      </c>
      <c r="BD498" s="23">
        <f>IF(Z498&gt;0,(L498-M498)*DATA!$C$7,"0,00 ")</f>
        <v>21429.000000000004</v>
      </c>
      <c r="BE498" s="23">
        <f>IF(G498="basement",D498*DATA!$C$8,IF(G498="ground",0,"error"))</f>
        <v>0</v>
      </c>
      <c r="BF498" s="23">
        <f t="shared" si="425"/>
        <v>75827.319999999992</v>
      </c>
      <c r="BG498" s="23">
        <v>1.48</v>
      </c>
      <c r="BH498" s="23">
        <v>2.4126378242150586</v>
      </c>
      <c r="BI498" s="23">
        <f t="shared" si="426"/>
        <v>0.56999999999999995</v>
      </c>
      <c r="BJ498" s="23">
        <v>2.33</v>
      </c>
      <c r="BK498" s="23">
        <f t="shared" si="427"/>
        <v>0.21630769230769231</v>
      </c>
      <c r="BL498" s="23">
        <f t="shared" si="428"/>
        <v>0.23928112965340181</v>
      </c>
      <c r="BM498" s="5">
        <v>1.1000000000000001</v>
      </c>
      <c r="BN498" s="5">
        <f t="shared" si="429"/>
        <v>0.56999999999999995</v>
      </c>
      <c r="BO498" s="50"/>
      <c r="BP498" s="48">
        <f t="shared" si="430"/>
        <v>2153.7999999999997</v>
      </c>
      <c r="BQ498" s="51">
        <f t="shared" si="431"/>
        <v>7</v>
      </c>
      <c r="BR498" s="47">
        <f t="shared" si="432"/>
        <v>689.21599999999989</v>
      </c>
      <c r="BS498" s="46">
        <f t="shared" si="433"/>
        <v>22.25</v>
      </c>
      <c r="BT498" s="46">
        <f t="shared" si="434"/>
        <v>1723.04</v>
      </c>
      <c r="BU498" s="46">
        <f t="shared" si="388"/>
        <v>59.113183849999999</v>
      </c>
      <c r="BV498" s="46">
        <f t="shared" si="389"/>
        <v>33.841485973076921</v>
      </c>
      <c r="BW498" s="46">
        <f t="shared" si="390"/>
        <v>53.535041367971743</v>
      </c>
      <c r="BX498" s="46">
        <f t="shared" si="391"/>
        <v>52.550552599999996</v>
      </c>
      <c r="BY498" s="46">
        <f t="shared" si="392"/>
        <v>59.113183849999999</v>
      </c>
      <c r="BZ498" s="46">
        <f t="shared" si="435"/>
        <v>68122.033068739998</v>
      </c>
      <c r="CA498" s="46">
        <f t="shared" si="436"/>
        <v>38998.928435373848</v>
      </c>
      <c r="CB498" s="46">
        <f t="shared" si="437"/>
        <v>61693.781672450641</v>
      </c>
      <c r="CC498" s="46">
        <f t="shared" si="438"/>
        <v>60559.256816239998</v>
      </c>
      <c r="CD498" s="46">
        <f t="shared" si="439"/>
        <v>68122.033068739998</v>
      </c>
    </row>
    <row r="499" spans="1:82" ht="15" customHeight="1" x14ac:dyDescent="0.35">
      <c r="A499" s="39">
        <v>496</v>
      </c>
      <c r="B499" s="40" t="s">
        <v>125</v>
      </c>
      <c r="C499" s="40" t="s">
        <v>621</v>
      </c>
      <c r="D499" s="41">
        <v>103.5</v>
      </c>
      <c r="E499" s="41">
        <f t="shared" si="406"/>
        <v>496.80000000000007</v>
      </c>
      <c r="F499" s="41">
        <v>40.6</v>
      </c>
      <c r="G499" s="42" t="s">
        <v>118</v>
      </c>
      <c r="H499" s="43">
        <v>6</v>
      </c>
      <c r="I499" s="44">
        <v>20.5</v>
      </c>
      <c r="J499" s="41">
        <f t="shared" si="407"/>
        <v>665.84</v>
      </c>
      <c r="K499" s="42" t="s">
        <v>120</v>
      </c>
      <c r="L499" s="44">
        <v>166.46</v>
      </c>
      <c r="M499" s="44">
        <v>41.6</v>
      </c>
      <c r="N499" s="41">
        <v>108.67500000000001</v>
      </c>
      <c r="O499" s="45" t="s">
        <v>69</v>
      </c>
      <c r="P499" s="45" t="s">
        <v>120</v>
      </c>
      <c r="Q499" s="45" t="s">
        <v>122</v>
      </c>
      <c r="R499" s="45" t="s">
        <v>864</v>
      </c>
      <c r="S499" s="46">
        <f t="shared" si="408"/>
        <v>62471.140951275011</v>
      </c>
      <c r="T499" s="46">
        <f t="shared" si="409"/>
        <v>125.74706310643117</v>
      </c>
      <c r="U499" s="47">
        <f t="shared" si="410"/>
        <v>37017.859436678082</v>
      </c>
      <c r="V499" s="47">
        <f t="shared" si="411"/>
        <v>25453.281514596929</v>
      </c>
      <c r="W499" s="47">
        <f t="shared" si="412"/>
        <v>55597.958931482164</v>
      </c>
      <c r="X499" s="47">
        <f t="shared" si="413"/>
        <v>6873.1820197928464</v>
      </c>
      <c r="Y499" s="48">
        <f t="shared" si="414"/>
        <v>55861.255448775002</v>
      </c>
      <c r="Z499" s="47">
        <f t="shared" si="415"/>
        <v>6609.8855025000084</v>
      </c>
      <c r="AA499" s="48">
        <f t="shared" si="416"/>
        <v>62471.140951275011</v>
      </c>
      <c r="AB499" s="47">
        <f t="shared" si="417"/>
        <v>0</v>
      </c>
      <c r="AC499" s="47">
        <f t="shared" si="418"/>
        <v>38936.349036889784</v>
      </c>
      <c r="AD499" s="47">
        <f t="shared" si="419"/>
        <v>23534.791914385227</v>
      </c>
      <c r="AE499" s="47">
        <f t="shared" si="405"/>
        <v>47.372769553915504</v>
      </c>
      <c r="AF499" s="49">
        <f t="shared" si="420"/>
        <v>0.62326937597087562</v>
      </c>
      <c r="AG499" s="47">
        <f>IF(ISBLANK($D499),"",S499*_xlfn.XLOOKUP(Q499,DATA!$B$24:$B$25,DATA!$C$24:$C$25,"error",0,1)/1000)</f>
        <v>8.3690421470552945</v>
      </c>
      <c r="AH499" s="47">
        <f>IF(ISBLANK($D499),"",V499*_xlfn.XLOOKUP(Q499,DATA!$B$24:$B$25,DATA!$C$24:$C$25,"error",0,1)/1000)</f>
        <v>3.4098878703475552</v>
      </c>
      <c r="AI499" s="47">
        <f>IF(ISBLANK($D499),"",X499*_xlfn.XLOOKUP(Q499,DATA!$B$24:$B$25,DATA!$C$24:$C$25,"error",0,1)/1000)</f>
        <v>0.92077636380763039</v>
      </c>
      <c r="AJ499" s="47">
        <f>IF(ISBLANK($D499),"",Z499*_xlfn.XLOOKUP(Q499,DATA!$B$24:$B$25,DATA!$C$24:$C$25,"error",0,1)/1000)</f>
        <v>0.88550344231392331</v>
      </c>
      <c r="AK499" s="47">
        <f>IF(ISBLANK($D499),"",AB499*_xlfn.XLOOKUP(Q499,DATA!$B$24:$B$25,DATA!$C$24:$C$25,"error",0,1)/1000)</f>
        <v>0</v>
      </c>
      <c r="AL499" s="47">
        <f t="shared" si="421"/>
        <v>5.2161676764691087</v>
      </c>
      <c r="AM499" s="47">
        <f t="shared" si="422"/>
        <v>3.1528744705861858</v>
      </c>
      <c r="AN499" s="47">
        <f t="shared" si="393"/>
        <v>0.84829661157334835</v>
      </c>
      <c r="AO499" s="47">
        <f t="shared" si="394"/>
        <v>0.34563051248089038</v>
      </c>
      <c r="AP499" s="47">
        <f t="shared" si="395"/>
        <v>9.333104741379207E-2</v>
      </c>
      <c r="AQ499" s="47">
        <f t="shared" si="396"/>
        <v>8.9755739838846618E-2</v>
      </c>
      <c r="AR499" s="47">
        <f t="shared" si="397"/>
        <v>0</v>
      </c>
      <c r="AS499" s="47">
        <f t="shared" si="398"/>
        <v>0.5287172997335291</v>
      </c>
      <c r="AT499" s="47">
        <f t="shared" si="423"/>
        <v>0.31957931183981925</v>
      </c>
      <c r="AU499" s="47">
        <f t="shared" si="399"/>
        <v>4.6135830037387346E-2</v>
      </c>
      <c r="AV499" s="47">
        <f t="shared" si="400"/>
        <v>1.8797612016837193E-2</v>
      </c>
      <c r="AW499" s="47">
        <f t="shared" si="401"/>
        <v>5.0759431099315876E-3</v>
      </c>
      <c r="AX499" s="47">
        <f t="shared" si="402"/>
        <v>4.8814948705320086E-3</v>
      </c>
      <c r="AY499" s="47">
        <f t="shared" si="403"/>
        <v>0</v>
      </c>
      <c r="AZ499" s="47">
        <f t="shared" si="404"/>
        <v>2.8755049997300788E-2</v>
      </c>
      <c r="BA499" s="47">
        <f t="shared" si="424"/>
        <v>1.7380780040086558E-2</v>
      </c>
      <c r="BB499" s="23">
        <f>IF(V499&gt;0,J499*DATA!$C$4,0)</f>
        <v>43279.6</v>
      </c>
      <c r="BC499" s="23">
        <f>IF(X499&gt;0,N499*_xlfn.XLOOKUP(Burgas!O499,DATA!$B$5:$B$6,DATA!$C$5:$C$6,"error",0,1),0)</f>
        <v>5216.4000000000005</v>
      </c>
      <c r="BD499" s="23">
        <f>IF(Z499&gt;0,(L499-M499)*DATA!$C$7,"0,00 ")</f>
        <v>18729.000000000004</v>
      </c>
      <c r="BE499" s="23">
        <f>IF(G499="basement",D499*DATA!$C$8,IF(G499="ground",0,"error"))</f>
        <v>0</v>
      </c>
      <c r="BF499" s="23">
        <f t="shared" si="425"/>
        <v>67225</v>
      </c>
      <c r="BG499" s="23">
        <v>1.48</v>
      </c>
      <c r="BH499" s="23">
        <v>2.4126576955424728</v>
      </c>
      <c r="BI499" s="23">
        <f t="shared" si="426"/>
        <v>0.56999999999999995</v>
      </c>
      <c r="BJ499" s="23">
        <v>2.33</v>
      </c>
      <c r="BK499" s="23">
        <f t="shared" si="427"/>
        <v>0.21630769230769231</v>
      </c>
      <c r="BL499" s="23">
        <f t="shared" si="428"/>
        <v>0.23928112965340181</v>
      </c>
      <c r="BM499" s="5">
        <v>1.1000000000000001</v>
      </c>
      <c r="BN499" s="5">
        <f t="shared" si="429"/>
        <v>0.56999999999999995</v>
      </c>
      <c r="BO499" s="50"/>
      <c r="BP499" s="48">
        <f t="shared" si="430"/>
        <v>2121.75</v>
      </c>
      <c r="BQ499" s="51">
        <f t="shared" si="431"/>
        <v>6</v>
      </c>
      <c r="BR499" s="47">
        <f t="shared" si="432"/>
        <v>678.96</v>
      </c>
      <c r="BS499" s="46">
        <f t="shared" si="433"/>
        <v>20.5</v>
      </c>
      <c r="BT499" s="46">
        <f t="shared" si="434"/>
        <v>1697.4</v>
      </c>
      <c r="BU499" s="46">
        <f t="shared" si="388"/>
        <v>54.209598187500006</v>
      </c>
      <c r="BV499" s="46">
        <f t="shared" si="389"/>
        <v>32.12240492596154</v>
      </c>
      <c r="BW499" s="46">
        <f t="shared" si="390"/>
        <v>48.245365265083443</v>
      </c>
      <c r="BX499" s="46">
        <f t="shared" si="391"/>
        <v>48.473841937499998</v>
      </c>
      <c r="BY499" s="46">
        <f t="shared" si="392"/>
        <v>54.209598187500006</v>
      </c>
      <c r="BZ499" s="46">
        <f t="shared" si="435"/>
        <v>62471.140951275011</v>
      </c>
      <c r="CA499" s="46">
        <f t="shared" si="436"/>
        <v>37017.859436678082</v>
      </c>
      <c r="CB499" s="46">
        <f t="shared" si="437"/>
        <v>55597.958931482164</v>
      </c>
      <c r="CC499" s="46">
        <f t="shared" si="438"/>
        <v>55861.255448775002</v>
      </c>
      <c r="CD499" s="46">
        <f t="shared" si="439"/>
        <v>62471.140951275011</v>
      </c>
    </row>
    <row r="500" spans="1:82" ht="15" customHeight="1" x14ac:dyDescent="0.35">
      <c r="A500" s="39">
        <v>497</v>
      </c>
      <c r="B500" s="40" t="s">
        <v>125</v>
      </c>
      <c r="C500" s="40" t="s">
        <v>622</v>
      </c>
      <c r="D500" s="41">
        <v>89.6</v>
      </c>
      <c r="E500" s="41">
        <f t="shared" si="406"/>
        <v>501.75999999999993</v>
      </c>
      <c r="F500" s="41">
        <v>46.4</v>
      </c>
      <c r="G500" s="42" t="s">
        <v>118</v>
      </c>
      <c r="H500" s="43">
        <v>7</v>
      </c>
      <c r="I500" s="44">
        <v>22.25</v>
      </c>
      <c r="J500" s="41">
        <f t="shared" si="407"/>
        <v>825.91999999999985</v>
      </c>
      <c r="K500" s="42" t="s">
        <v>120</v>
      </c>
      <c r="L500" s="44">
        <v>206.48</v>
      </c>
      <c r="M500" s="44">
        <v>154.9</v>
      </c>
      <c r="N500" s="41">
        <v>94.08</v>
      </c>
      <c r="O500" s="45" t="s">
        <v>69</v>
      </c>
      <c r="P500" s="45" t="s">
        <v>120</v>
      </c>
      <c r="Q500" s="45" t="s">
        <v>122</v>
      </c>
      <c r="R500" s="45" t="s">
        <v>864</v>
      </c>
      <c r="S500" s="46">
        <f t="shared" si="408"/>
        <v>65195.759421380004</v>
      </c>
      <c r="T500" s="46">
        <f t="shared" si="409"/>
        <v>129.93415063253352</v>
      </c>
      <c r="U500" s="47">
        <f t="shared" si="410"/>
        <v>33623.047856235389</v>
      </c>
      <c r="V500" s="47">
        <f t="shared" si="411"/>
        <v>31572.711565144615</v>
      </c>
      <c r="W500" s="47">
        <f t="shared" si="412"/>
        <v>59245.642426467544</v>
      </c>
      <c r="X500" s="47">
        <f t="shared" si="413"/>
        <v>5950.1169949124596</v>
      </c>
      <c r="Y500" s="48">
        <f t="shared" si="414"/>
        <v>62465.19803888</v>
      </c>
      <c r="Z500" s="47">
        <f t="shared" si="415"/>
        <v>2730.5613825000037</v>
      </c>
      <c r="AA500" s="48">
        <f t="shared" si="416"/>
        <v>65195.759421380004</v>
      </c>
      <c r="AB500" s="47">
        <f t="shared" si="417"/>
        <v>0</v>
      </c>
      <c r="AC500" s="47">
        <f t="shared" si="418"/>
        <v>40253.389942557078</v>
      </c>
      <c r="AD500" s="47">
        <f t="shared" si="419"/>
        <v>24942.369478822926</v>
      </c>
      <c r="AE500" s="47">
        <f t="shared" si="405"/>
        <v>49.709760600332686</v>
      </c>
      <c r="AF500" s="49">
        <f t="shared" si="420"/>
        <v>0.61742343826976831</v>
      </c>
      <c r="AG500" s="47">
        <f>IF(ISBLANK($D500),"",S500*_xlfn.XLOOKUP(Q500,DATA!$B$24:$B$25,DATA!$C$24:$C$25,"error",0,1)/1000)</f>
        <v>8.7340498364256387</v>
      </c>
      <c r="AH500" s="47">
        <f>IF(ISBLANK($D500),"",V500*_xlfn.XLOOKUP(Q500,DATA!$B$24:$B$25,DATA!$C$24:$C$25,"error",0,1)/1000)</f>
        <v>4.2296866963196145</v>
      </c>
      <c r="AI500" s="47">
        <f>IF(ISBLANK($D500),"",X500*_xlfn.XLOOKUP(Q500,DATA!$B$24:$B$25,DATA!$C$24:$C$25,"error",0,1)/1000)</f>
        <v>0.7971165429677658</v>
      </c>
      <c r="AJ500" s="47">
        <f>IF(ISBLANK($D500),"",Z500*_xlfn.XLOOKUP(Q500,DATA!$B$24:$B$25,DATA!$C$24:$C$25,"error",0,1)/1000)</f>
        <v>0.36580384073804395</v>
      </c>
      <c r="AK500" s="47">
        <f>IF(ISBLANK($D500),"",AB500*_xlfn.XLOOKUP(Q500,DATA!$B$24:$B$25,DATA!$C$24:$C$25,"error",0,1)/1000)</f>
        <v>0</v>
      </c>
      <c r="AL500" s="47">
        <f t="shared" si="421"/>
        <v>5.3926070800254244</v>
      </c>
      <c r="AM500" s="47">
        <f t="shared" si="422"/>
        <v>3.3414427564002143</v>
      </c>
      <c r="AN500" s="47">
        <f t="shared" si="393"/>
        <v>0.88529424889556307</v>
      </c>
      <c r="AO500" s="47">
        <f t="shared" si="394"/>
        <v>0.428726349976296</v>
      </c>
      <c r="AP500" s="47">
        <f t="shared" si="395"/>
        <v>8.0796732833582366E-2</v>
      </c>
      <c r="AQ500" s="47">
        <f t="shared" si="396"/>
        <v>3.7078336223672181E-2</v>
      </c>
      <c r="AR500" s="47">
        <f t="shared" si="397"/>
        <v>0</v>
      </c>
      <c r="AS500" s="47">
        <f t="shared" si="398"/>
        <v>0.54660141903355053</v>
      </c>
      <c r="AT500" s="47">
        <f t="shared" si="423"/>
        <v>0.33869282986201255</v>
      </c>
      <c r="AU500" s="47">
        <f t="shared" si="399"/>
        <v>4.8147999700680885E-2</v>
      </c>
      <c r="AV500" s="47">
        <f t="shared" si="400"/>
        <v>2.3316898529595953E-2</v>
      </c>
      <c r="AW500" s="47">
        <f t="shared" si="401"/>
        <v>4.3942464024142097E-3</v>
      </c>
      <c r="AX500" s="47">
        <f t="shared" si="402"/>
        <v>2.0165585889960033E-3</v>
      </c>
      <c r="AY500" s="47">
        <f t="shared" si="403"/>
        <v>0</v>
      </c>
      <c r="AZ500" s="47">
        <f t="shared" si="404"/>
        <v>2.9727703521006166E-2</v>
      </c>
      <c r="BA500" s="47">
        <f t="shared" si="424"/>
        <v>1.8420296179674719E-2</v>
      </c>
      <c r="BB500" s="23">
        <f>IF(V500&gt;0,J500*DATA!$C$4,0)</f>
        <v>53684.799999999988</v>
      </c>
      <c r="BC500" s="23">
        <f>IF(X500&gt;0,N500*_xlfn.XLOOKUP(Burgas!O500,DATA!$B$5:$B$6,DATA!$C$5:$C$6,"error",0,1),0)</f>
        <v>4515.84</v>
      </c>
      <c r="BD500" s="23">
        <f>IF(Z500&gt;0,(L500-M500)*DATA!$C$7,"0,00 ")</f>
        <v>7736.9999999999973</v>
      </c>
      <c r="BE500" s="23">
        <f>IF(G500="basement",D500*DATA!$C$8,IF(G500="ground",0,"error"))</f>
        <v>0</v>
      </c>
      <c r="BF500" s="23">
        <f t="shared" si="425"/>
        <v>65937.639999999985</v>
      </c>
      <c r="BG500" s="23">
        <v>1.48</v>
      </c>
      <c r="BH500" s="23">
        <v>1.5371609841146843</v>
      </c>
      <c r="BI500" s="23">
        <f t="shared" si="426"/>
        <v>0.56999999999999995</v>
      </c>
      <c r="BJ500" s="23">
        <v>2.33</v>
      </c>
      <c r="BK500" s="23">
        <f t="shared" si="427"/>
        <v>0.21630769230769231</v>
      </c>
      <c r="BL500" s="23">
        <f t="shared" si="428"/>
        <v>0.23928112965340181</v>
      </c>
      <c r="BM500" s="5">
        <v>1.1000000000000001</v>
      </c>
      <c r="BN500" s="5">
        <f t="shared" si="429"/>
        <v>0.56999999999999995</v>
      </c>
      <c r="BO500" s="50"/>
      <c r="BP500" s="48">
        <f t="shared" si="430"/>
        <v>1993.6</v>
      </c>
      <c r="BQ500" s="51">
        <f t="shared" si="431"/>
        <v>7</v>
      </c>
      <c r="BR500" s="47">
        <f t="shared" si="432"/>
        <v>637.952</v>
      </c>
      <c r="BS500" s="46">
        <f t="shared" si="433"/>
        <v>22.25</v>
      </c>
      <c r="BT500" s="46">
        <f t="shared" si="434"/>
        <v>1594.88</v>
      </c>
      <c r="BU500" s="46">
        <f t="shared" si="388"/>
        <v>56.573897449999997</v>
      </c>
      <c r="BV500" s="46">
        <f t="shared" si="389"/>
        <v>29.176542742307692</v>
      </c>
      <c r="BW500" s="46">
        <f t="shared" si="390"/>
        <v>51.410658127792033</v>
      </c>
      <c r="BX500" s="46">
        <f t="shared" si="391"/>
        <v>54.204441199999998</v>
      </c>
      <c r="BY500" s="46">
        <f t="shared" si="392"/>
        <v>56.573897449999997</v>
      </c>
      <c r="BZ500" s="46">
        <f t="shared" si="435"/>
        <v>65195.759421380004</v>
      </c>
      <c r="CA500" s="46">
        <f t="shared" si="436"/>
        <v>33623.047856235389</v>
      </c>
      <c r="CB500" s="46">
        <f t="shared" si="437"/>
        <v>59245.642426467544</v>
      </c>
      <c r="CC500" s="46">
        <f t="shared" si="438"/>
        <v>62465.19803888</v>
      </c>
      <c r="CD500" s="46">
        <f t="shared" si="439"/>
        <v>65195.759421380004</v>
      </c>
    </row>
    <row r="501" spans="1:82" ht="15" customHeight="1" x14ac:dyDescent="0.35">
      <c r="A501" s="39">
        <v>498</v>
      </c>
      <c r="B501" s="40" t="s">
        <v>125</v>
      </c>
      <c r="C501" s="40" t="s">
        <v>623</v>
      </c>
      <c r="D501" s="41">
        <v>96.2</v>
      </c>
      <c r="E501" s="41">
        <f t="shared" si="406"/>
        <v>307.84000000000003</v>
      </c>
      <c r="F501" s="41">
        <v>47.7</v>
      </c>
      <c r="G501" s="42" t="s">
        <v>118</v>
      </c>
      <c r="H501" s="43">
        <v>4</v>
      </c>
      <c r="I501" s="44">
        <v>14.5</v>
      </c>
      <c r="J501" s="41">
        <f t="shared" si="407"/>
        <v>553.32000000000005</v>
      </c>
      <c r="K501" s="42" t="s">
        <v>120</v>
      </c>
      <c r="L501" s="44">
        <v>138.33000000000001</v>
      </c>
      <c r="M501" s="44">
        <v>138.33000000000001</v>
      </c>
      <c r="N501" s="41">
        <v>101.01</v>
      </c>
      <c r="O501" s="45" t="s">
        <v>69</v>
      </c>
      <c r="P501" s="45" t="s">
        <v>120</v>
      </c>
      <c r="Q501" s="45" t="s">
        <v>122</v>
      </c>
      <c r="R501" s="45" t="s">
        <v>864</v>
      </c>
      <c r="S501" s="46">
        <f t="shared" si="408"/>
        <v>45274.679651110011</v>
      </c>
      <c r="T501" s="46">
        <f t="shared" si="409"/>
        <v>147.07211425126692</v>
      </c>
      <c r="U501" s="47">
        <f t="shared" si="410"/>
        <v>24122.736650303854</v>
      </c>
      <c r="V501" s="47">
        <f t="shared" si="411"/>
        <v>21151.943000806157</v>
      </c>
      <c r="W501" s="47">
        <f t="shared" si="412"/>
        <v>38886.27278826874</v>
      </c>
      <c r="X501" s="47">
        <f t="shared" si="413"/>
        <v>6388.4068628412715</v>
      </c>
      <c r="Y501" s="48">
        <f t="shared" si="414"/>
        <v>45274.679651110011</v>
      </c>
      <c r="Z501" s="47">
        <f t="shared" si="415"/>
        <v>0</v>
      </c>
      <c r="AA501" s="48">
        <f t="shared" si="416"/>
        <v>45274.679651110011</v>
      </c>
      <c r="AB501" s="47">
        <f t="shared" si="417"/>
        <v>0</v>
      </c>
      <c r="AC501" s="47">
        <f t="shared" si="418"/>
        <v>27540.349863647429</v>
      </c>
      <c r="AD501" s="47">
        <f t="shared" si="419"/>
        <v>17734.329787462582</v>
      </c>
      <c r="AE501" s="47">
        <f t="shared" si="405"/>
        <v>57.608919527880005</v>
      </c>
      <c r="AF501" s="49">
        <f t="shared" si="420"/>
        <v>0.60829474832015107</v>
      </c>
      <c r="AG501" s="47">
        <f>IF(ISBLANK($D501),"",S501*_xlfn.XLOOKUP(Q501,DATA!$B$24:$B$25,DATA!$C$24:$C$25,"error",0,1)/1000)</f>
        <v>6.0652918519624537</v>
      </c>
      <c r="AH501" s="47">
        <f>IF(ISBLANK($D501),"",V501*_xlfn.XLOOKUP(Q501,DATA!$B$24:$B$25,DATA!$C$24:$C$25,"error",0,1)/1000)</f>
        <v>2.8336524636860339</v>
      </c>
      <c r="AI501" s="47">
        <f>IF(ISBLANK($D501),"",X501*_xlfn.XLOOKUP(Q501,DATA!$B$24:$B$25,DATA!$C$24:$C$25,"error",0,1)/1000)</f>
        <v>0.85583271689172968</v>
      </c>
      <c r="AJ501" s="47">
        <f>IF(ISBLANK($D501),"",Z501*_xlfn.XLOOKUP(Q501,DATA!$B$24:$B$25,DATA!$C$24:$C$25,"error",0,1)/1000)</f>
        <v>0</v>
      </c>
      <c r="AK501" s="47">
        <f>IF(ISBLANK($D501),"",AB501*_xlfn.XLOOKUP(Q501,DATA!$B$24:$B$25,DATA!$C$24:$C$25,"error",0,1)/1000)</f>
        <v>0</v>
      </c>
      <c r="AL501" s="47">
        <f t="shared" si="421"/>
        <v>3.6894851805777638</v>
      </c>
      <c r="AM501" s="47">
        <f t="shared" si="422"/>
        <v>2.3758066713846899</v>
      </c>
      <c r="AN501" s="47">
        <f t="shared" si="393"/>
        <v>0.61478559144711109</v>
      </c>
      <c r="AO501" s="47">
        <f t="shared" si="394"/>
        <v>0.28722256873411972</v>
      </c>
      <c r="AP501" s="47">
        <f t="shared" si="395"/>
        <v>8.6748277886055977E-2</v>
      </c>
      <c r="AQ501" s="47">
        <f t="shared" si="396"/>
        <v>0</v>
      </c>
      <c r="AR501" s="47">
        <f t="shared" si="397"/>
        <v>0</v>
      </c>
      <c r="AS501" s="47">
        <f t="shared" si="398"/>
        <v>0.37397084662017566</v>
      </c>
      <c r="AT501" s="47">
        <f t="shared" si="423"/>
        <v>0.24081474482693543</v>
      </c>
      <c r="AU501" s="47">
        <f t="shared" si="399"/>
        <v>3.3435997703482628E-2</v>
      </c>
      <c r="AV501" s="47">
        <f t="shared" si="400"/>
        <v>1.5621012076709651E-2</v>
      </c>
      <c r="AW501" s="47">
        <f t="shared" si="401"/>
        <v>4.7179297311634649E-3</v>
      </c>
      <c r="AX501" s="47">
        <f t="shared" si="402"/>
        <v>0</v>
      </c>
      <c r="AY501" s="47">
        <f t="shared" si="403"/>
        <v>0</v>
      </c>
      <c r="AZ501" s="47">
        <f t="shared" si="404"/>
        <v>2.0338941807873115E-2</v>
      </c>
      <c r="BA501" s="47">
        <f t="shared" si="424"/>
        <v>1.3097055895609513E-2</v>
      </c>
      <c r="BB501" s="23">
        <f>IF(V501&gt;0,J501*DATA!$C$4,0)</f>
        <v>35965.800000000003</v>
      </c>
      <c r="BC501" s="23">
        <f>IF(X501&gt;0,N501*_xlfn.XLOOKUP(Burgas!O501,DATA!$B$5:$B$6,DATA!$C$5:$C$6,"error",0,1),0)</f>
        <v>4848.4800000000005</v>
      </c>
      <c r="BD501" s="23" t="str">
        <f>IF(Z501&gt;0,(L501-M501)*DATA!$C$7,"0,00 ")</f>
        <v xml:space="preserve">0,00 </v>
      </c>
      <c r="BE501" s="23">
        <f>IF(G501="basement",D501*DATA!$C$8,IF(G501="ground",0,"error"))</f>
        <v>0</v>
      </c>
      <c r="BF501" s="23">
        <f t="shared" si="425"/>
        <v>40814.280000000006</v>
      </c>
      <c r="BG501" s="23">
        <v>1.48</v>
      </c>
      <c r="BH501" s="23">
        <v>1.1000000000000001</v>
      </c>
      <c r="BI501" s="23">
        <f t="shared" si="426"/>
        <v>0.56999999999999995</v>
      </c>
      <c r="BJ501" s="23">
        <v>2.33</v>
      </c>
      <c r="BK501" s="23">
        <f t="shared" si="427"/>
        <v>0.21630769230769231</v>
      </c>
      <c r="BL501" s="23">
        <f t="shared" si="428"/>
        <v>0.23928112965340181</v>
      </c>
      <c r="BM501" s="5">
        <v>1.1000000000000001</v>
      </c>
      <c r="BN501" s="5">
        <f t="shared" si="429"/>
        <v>0.56999999999999995</v>
      </c>
      <c r="BO501" s="50"/>
      <c r="BP501" s="48">
        <f t="shared" si="430"/>
        <v>1394.9</v>
      </c>
      <c r="BQ501" s="51">
        <f t="shared" si="431"/>
        <v>4</v>
      </c>
      <c r="BR501" s="47">
        <f t="shared" si="432"/>
        <v>446.36800000000005</v>
      </c>
      <c r="BS501" s="46">
        <f t="shared" si="433"/>
        <v>14.5</v>
      </c>
      <c r="BT501" s="46">
        <f t="shared" si="434"/>
        <v>1115.92</v>
      </c>
      <c r="BU501" s="46">
        <f t="shared" si="388"/>
        <v>39.287295775000004</v>
      </c>
      <c r="BV501" s="46">
        <f t="shared" si="389"/>
        <v>20.932607298076928</v>
      </c>
      <c r="BW501" s="46">
        <f t="shared" si="390"/>
        <v>33.743728556290122</v>
      </c>
      <c r="BX501" s="46">
        <f t="shared" si="391"/>
        <v>39.287295775000004</v>
      </c>
      <c r="BY501" s="46">
        <f t="shared" si="392"/>
        <v>39.287295775000004</v>
      </c>
      <c r="BZ501" s="46">
        <f t="shared" si="435"/>
        <v>45274.679651110011</v>
      </c>
      <c r="CA501" s="46">
        <f t="shared" si="436"/>
        <v>24122.736650303854</v>
      </c>
      <c r="CB501" s="46">
        <f t="shared" si="437"/>
        <v>38886.27278826874</v>
      </c>
      <c r="CC501" s="46">
        <f t="shared" si="438"/>
        <v>45274.679651110011</v>
      </c>
      <c r="CD501" s="46">
        <f t="shared" si="439"/>
        <v>45274.679651110011</v>
      </c>
    </row>
    <row r="502" spans="1:82" ht="15" customHeight="1" x14ac:dyDescent="0.35">
      <c r="A502" s="39">
        <v>499</v>
      </c>
      <c r="B502" s="40" t="s">
        <v>125</v>
      </c>
      <c r="C502" s="40" t="s">
        <v>624</v>
      </c>
      <c r="D502" s="41">
        <v>174.5</v>
      </c>
      <c r="E502" s="41">
        <f t="shared" si="406"/>
        <v>977.19999999999993</v>
      </c>
      <c r="F502" s="41">
        <v>53.4</v>
      </c>
      <c r="G502" s="42" t="s">
        <v>118</v>
      </c>
      <c r="H502" s="43">
        <v>7</v>
      </c>
      <c r="I502" s="44">
        <v>22.25</v>
      </c>
      <c r="J502" s="41">
        <f t="shared" si="407"/>
        <v>950.51999999999987</v>
      </c>
      <c r="K502" s="42" t="s">
        <v>120</v>
      </c>
      <c r="L502" s="44">
        <v>237.63</v>
      </c>
      <c r="M502" s="44">
        <v>237.63</v>
      </c>
      <c r="N502" s="41">
        <v>183.22499999999999</v>
      </c>
      <c r="O502" s="45" t="s">
        <v>69</v>
      </c>
      <c r="P502" s="45" t="s">
        <v>120</v>
      </c>
      <c r="Q502" s="45" t="s">
        <v>122</v>
      </c>
      <c r="R502" s="45" t="s">
        <v>864</v>
      </c>
      <c r="S502" s="46">
        <f t="shared" si="408"/>
        <v>86720.995477025004</v>
      </c>
      <c r="T502" s="46">
        <f t="shared" si="409"/>
        <v>88.744367045666195</v>
      </c>
      <c r="U502" s="47">
        <f t="shared" si="410"/>
        <v>50385.15932231117</v>
      </c>
      <c r="V502" s="47">
        <f t="shared" si="411"/>
        <v>36335.836154713834</v>
      </c>
      <c r="W502" s="47">
        <f t="shared" si="412"/>
        <v>75132.876999210013</v>
      </c>
      <c r="X502" s="47">
        <f t="shared" si="413"/>
        <v>11588.118477814991</v>
      </c>
      <c r="Y502" s="48">
        <f t="shared" si="414"/>
        <v>86720.995477025004</v>
      </c>
      <c r="Z502" s="47">
        <f t="shared" si="415"/>
        <v>0</v>
      </c>
      <c r="AA502" s="48">
        <f t="shared" si="416"/>
        <v>86720.995477025004</v>
      </c>
      <c r="AB502" s="47">
        <f t="shared" si="417"/>
        <v>0</v>
      </c>
      <c r="AC502" s="47">
        <f t="shared" si="418"/>
        <v>47923.954632528825</v>
      </c>
      <c r="AD502" s="47">
        <f t="shared" si="419"/>
        <v>38797.040844496179</v>
      </c>
      <c r="AE502" s="47">
        <f t="shared" si="405"/>
        <v>39.702252194531503</v>
      </c>
      <c r="AF502" s="49">
        <f t="shared" si="420"/>
        <v>0.55262228447579709</v>
      </c>
      <c r="AG502" s="47">
        <f>IF(ISBLANK($D502),"",S502*_xlfn.XLOOKUP(Q502,DATA!$B$24:$B$25,DATA!$C$24:$C$25,"error",0,1)/1000)</f>
        <v>11.617711076349423</v>
      </c>
      <c r="AH502" s="47">
        <f>IF(ISBLANK($D502),"",V502*_xlfn.XLOOKUP(Q502,DATA!$B$24:$B$25,DATA!$C$24:$C$25,"error",0,1)/1000)</f>
        <v>4.8677859824023137</v>
      </c>
      <c r="AI502" s="47">
        <f>IF(ISBLANK($D502),"",X502*_xlfn.XLOOKUP(Q502,DATA!$B$24:$B$25,DATA!$C$24:$C$25,"error",0,1)/1000)</f>
        <v>1.5524200529896761</v>
      </c>
      <c r="AJ502" s="47">
        <f>IF(ISBLANK($D502),"",Z502*_xlfn.XLOOKUP(Q502,DATA!$B$24:$B$25,DATA!$C$24:$C$25,"error",0,1)/1000)</f>
        <v>0</v>
      </c>
      <c r="AK502" s="47">
        <f>IF(ISBLANK($D502),"",AB502*_xlfn.XLOOKUP(Q502,DATA!$B$24:$B$25,DATA!$C$24:$C$25,"error",0,1)/1000)</f>
        <v>0</v>
      </c>
      <c r="AL502" s="47">
        <f t="shared" si="421"/>
        <v>6.4202060353919901</v>
      </c>
      <c r="AM502" s="47">
        <f t="shared" si="422"/>
        <v>5.1975050409574326</v>
      </c>
      <c r="AN502" s="47">
        <f t="shared" si="393"/>
        <v>1.1775857699286434</v>
      </c>
      <c r="AO502" s="47">
        <f t="shared" si="394"/>
        <v>0.49340489415375433</v>
      </c>
      <c r="AP502" s="47">
        <f t="shared" si="395"/>
        <v>0.15735524419040303</v>
      </c>
      <c r="AQ502" s="47">
        <f t="shared" si="396"/>
        <v>0</v>
      </c>
      <c r="AR502" s="47">
        <f t="shared" si="397"/>
        <v>0</v>
      </c>
      <c r="AS502" s="47">
        <f t="shared" si="398"/>
        <v>0.65076013834415736</v>
      </c>
      <c r="AT502" s="47">
        <f t="shared" si="423"/>
        <v>0.52682563158448603</v>
      </c>
      <c r="AU502" s="47">
        <f t="shared" si="399"/>
        <v>6.4044694031146945E-2</v>
      </c>
      <c r="AV502" s="47">
        <f t="shared" si="400"/>
        <v>2.6834534083629815E-2</v>
      </c>
      <c r="AW502" s="47">
        <f t="shared" si="401"/>
        <v>8.5579910404160568E-3</v>
      </c>
      <c r="AX502" s="47">
        <f t="shared" si="402"/>
        <v>0</v>
      </c>
      <c r="AY502" s="47">
        <f t="shared" si="403"/>
        <v>0</v>
      </c>
      <c r="AZ502" s="47">
        <f t="shared" si="404"/>
        <v>3.5392525124045872E-2</v>
      </c>
      <c r="BA502" s="47">
        <f t="shared" si="424"/>
        <v>2.8652168907101074E-2</v>
      </c>
      <c r="BB502" s="23">
        <f>IF(V502&gt;0,J502*DATA!$C$4,0)</f>
        <v>61783.799999999988</v>
      </c>
      <c r="BC502" s="23">
        <f>IF(X502&gt;0,N502*_xlfn.XLOOKUP(Burgas!O502,DATA!$B$5:$B$6,DATA!$C$5:$C$6,"error",0,1),0)</f>
        <v>8794.7999999999993</v>
      </c>
      <c r="BD502" s="23" t="str">
        <f>IF(Z502&gt;0,(L502-M502)*DATA!$C$7,"0,00 ")</f>
        <v xml:space="preserve">0,00 </v>
      </c>
      <c r="BE502" s="23">
        <f>IF(G502="basement",D502*DATA!$C$8,IF(G502="ground",0,"error"))</f>
        <v>0</v>
      </c>
      <c r="BF502" s="23">
        <f t="shared" si="425"/>
        <v>70578.599999999991</v>
      </c>
      <c r="BG502" s="23">
        <v>1.48</v>
      </c>
      <c r="BH502" s="23">
        <v>1.1000000000000001</v>
      </c>
      <c r="BI502" s="23">
        <f t="shared" si="426"/>
        <v>0.56999999999999995</v>
      </c>
      <c r="BJ502" s="23">
        <v>2.33</v>
      </c>
      <c r="BK502" s="23">
        <f t="shared" si="427"/>
        <v>0.21630769230769231</v>
      </c>
      <c r="BL502" s="23">
        <f t="shared" si="428"/>
        <v>0.23928112965340181</v>
      </c>
      <c r="BM502" s="5">
        <v>1.1000000000000001</v>
      </c>
      <c r="BN502" s="5">
        <f t="shared" si="429"/>
        <v>0.56999999999999995</v>
      </c>
      <c r="BO502" s="50"/>
      <c r="BP502" s="48">
        <f t="shared" si="430"/>
        <v>3882.625</v>
      </c>
      <c r="BQ502" s="51">
        <f t="shared" si="431"/>
        <v>7</v>
      </c>
      <c r="BR502" s="47">
        <f t="shared" si="432"/>
        <v>1242.44</v>
      </c>
      <c r="BS502" s="46">
        <f t="shared" si="433"/>
        <v>22.25</v>
      </c>
      <c r="BT502" s="46">
        <f t="shared" si="434"/>
        <v>3106.1000000000004</v>
      </c>
      <c r="BU502" s="46">
        <f t="shared" si="388"/>
        <v>75.252512562500002</v>
      </c>
      <c r="BV502" s="46">
        <f t="shared" si="389"/>
        <v>43.721936239423087</v>
      </c>
      <c r="BW502" s="46">
        <f t="shared" si="390"/>
        <v>65.196873480744543</v>
      </c>
      <c r="BX502" s="46">
        <f t="shared" si="391"/>
        <v>75.252512562500002</v>
      </c>
      <c r="BY502" s="46">
        <f t="shared" si="392"/>
        <v>75.252512562500002</v>
      </c>
      <c r="BZ502" s="46">
        <f t="shared" si="435"/>
        <v>86720.995477025004</v>
      </c>
      <c r="CA502" s="46">
        <f t="shared" si="436"/>
        <v>50385.15932231117</v>
      </c>
      <c r="CB502" s="46">
        <f t="shared" si="437"/>
        <v>75132.876999210013</v>
      </c>
      <c r="CC502" s="46">
        <f t="shared" si="438"/>
        <v>86720.995477025004</v>
      </c>
      <c r="CD502" s="46">
        <f t="shared" si="439"/>
        <v>86720.995477025004</v>
      </c>
    </row>
    <row r="503" spans="1:82" ht="15" customHeight="1" x14ac:dyDescent="0.35">
      <c r="A503" s="39">
        <v>500</v>
      </c>
      <c r="B503" s="40" t="s">
        <v>125</v>
      </c>
      <c r="C503" s="40" t="s">
        <v>625</v>
      </c>
      <c r="D503" s="41">
        <v>187.2</v>
      </c>
      <c r="E503" s="41">
        <f t="shared" si="406"/>
        <v>1048.32</v>
      </c>
      <c r="F503" s="41">
        <v>57.6</v>
      </c>
      <c r="G503" s="42" t="s">
        <v>118</v>
      </c>
      <c r="H503" s="43">
        <v>7</v>
      </c>
      <c r="I503" s="44">
        <v>22.25</v>
      </c>
      <c r="J503" s="41">
        <f t="shared" si="407"/>
        <v>1025.2800000000002</v>
      </c>
      <c r="K503" s="42" t="s">
        <v>120</v>
      </c>
      <c r="L503" s="44">
        <v>256.32</v>
      </c>
      <c r="M503" s="44">
        <v>256.32</v>
      </c>
      <c r="N503" s="41">
        <v>196.56</v>
      </c>
      <c r="O503" s="45" t="s">
        <v>69</v>
      </c>
      <c r="P503" s="45" t="s">
        <v>120</v>
      </c>
      <c r="Q503" s="45" t="s">
        <v>122</v>
      </c>
      <c r="R503" s="45" t="s">
        <v>864</v>
      </c>
      <c r="S503" s="46">
        <f t="shared" si="408"/>
        <v>93328.828079760031</v>
      </c>
      <c r="T503" s="46">
        <f t="shared" si="409"/>
        <v>89.027041437500031</v>
      </c>
      <c r="U503" s="47">
        <f t="shared" si="410"/>
        <v>54135.117171304628</v>
      </c>
      <c r="V503" s="47">
        <f t="shared" si="411"/>
        <v>39193.710908455403</v>
      </c>
      <c r="W503" s="47">
        <f t="shared" si="412"/>
        <v>80897.333643960796</v>
      </c>
      <c r="X503" s="47">
        <f t="shared" si="413"/>
        <v>12431.494435799235</v>
      </c>
      <c r="Y503" s="48">
        <f t="shared" si="414"/>
        <v>93328.828079760031</v>
      </c>
      <c r="Z503" s="47">
        <f t="shared" si="415"/>
        <v>0</v>
      </c>
      <c r="AA503" s="48">
        <f t="shared" si="416"/>
        <v>93328.828079760031</v>
      </c>
      <c r="AB503" s="47">
        <f t="shared" si="417"/>
        <v>0</v>
      </c>
      <c r="AC503" s="47">
        <f t="shared" si="418"/>
        <v>51625.205344254638</v>
      </c>
      <c r="AD503" s="47">
        <f t="shared" si="419"/>
        <v>41703.622735505392</v>
      </c>
      <c r="AE503" s="47">
        <f t="shared" si="405"/>
        <v>39.781386156426848</v>
      </c>
      <c r="AF503" s="49">
        <f t="shared" si="420"/>
        <v>0.55315390117333374</v>
      </c>
      <c r="AG503" s="47">
        <f>IF(ISBLANK($D503),"",S503*_xlfn.XLOOKUP(Q503,DATA!$B$24:$B$25,DATA!$C$24:$C$25,"error",0,1)/1000)</f>
        <v>12.502939498799851</v>
      </c>
      <c r="AH503" s="47">
        <f>IF(ISBLANK($D503),"",V503*_xlfn.XLOOKUP(Q503,DATA!$B$24:$B$25,DATA!$C$24:$C$25,"error",0,1)/1000)</f>
        <v>5.2506455540519372</v>
      </c>
      <c r="AI503" s="47">
        <f>IF(ISBLANK($D503),"",X503*_xlfn.XLOOKUP(Q503,DATA!$B$24:$B$25,DATA!$C$24:$C$25,"error",0,1)/1000)</f>
        <v>1.6654042058433662</v>
      </c>
      <c r="AJ503" s="47">
        <f>IF(ISBLANK($D503),"",Z503*_xlfn.XLOOKUP(Q503,DATA!$B$24:$B$25,DATA!$C$24:$C$25,"error",0,1)/1000)</f>
        <v>0</v>
      </c>
      <c r="AK503" s="47">
        <f>IF(ISBLANK($D503),"",AB503*_xlfn.XLOOKUP(Q503,DATA!$B$24:$B$25,DATA!$C$24:$C$25,"error",0,1)/1000)</f>
        <v>0</v>
      </c>
      <c r="AL503" s="47">
        <f t="shared" si="421"/>
        <v>6.9160497598953032</v>
      </c>
      <c r="AM503" s="47">
        <f t="shared" si="422"/>
        <v>5.5868897389045475</v>
      </c>
      <c r="AN503" s="47">
        <f t="shared" si="393"/>
        <v>1.2673136334090946</v>
      </c>
      <c r="AO503" s="47">
        <f t="shared" si="394"/>
        <v>0.53221202066022977</v>
      </c>
      <c r="AP503" s="47">
        <f t="shared" si="395"/>
        <v>0.16880745967016303</v>
      </c>
      <c r="AQ503" s="47">
        <f t="shared" si="396"/>
        <v>0</v>
      </c>
      <c r="AR503" s="47">
        <f t="shared" si="397"/>
        <v>0</v>
      </c>
      <c r="AS503" s="47">
        <f t="shared" si="398"/>
        <v>0.70101948033039285</v>
      </c>
      <c r="AT503" s="47">
        <f t="shared" si="423"/>
        <v>0.56629415307870179</v>
      </c>
      <c r="AU503" s="47">
        <f t="shared" si="399"/>
        <v>6.8924672805875373E-2</v>
      </c>
      <c r="AV503" s="47">
        <f t="shared" si="400"/>
        <v>2.894511541605016E-2</v>
      </c>
      <c r="AW503" s="47">
        <f t="shared" si="401"/>
        <v>9.1808362336153922E-3</v>
      </c>
      <c r="AX503" s="47">
        <f t="shared" si="402"/>
        <v>0</v>
      </c>
      <c r="AY503" s="47">
        <f t="shared" si="403"/>
        <v>0</v>
      </c>
      <c r="AZ503" s="47">
        <f t="shared" si="404"/>
        <v>3.8125951649665549E-2</v>
      </c>
      <c r="BA503" s="47">
        <f t="shared" si="424"/>
        <v>3.0798721156209824E-2</v>
      </c>
      <c r="BB503" s="23">
        <f>IF(V503&gt;0,J503*DATA!$C$4,0)</f>
        <v>66643.200000000012</v>
      </c>
      <c r="BC503" s="23">
        <f>IF(X503&gt;0,N503*_xlfn.XLOOKUP(Burgas!O503,DATA!$B$5:$B$6,DATA!$C$5:$C$6,"error",0,1),0)</f>
        <v>9434.880000000001</v>
      </c>
      <c r="BD503" s="23" t="str">
        <f>IF(Z503&gt;0,(L503-M503)*DATA!$C$7,"0,00 ")</f>
        <v xml:space="preserve">0,00 </v>
      </c>
      <c r="BE503" s="23">
        <f>IF(G503="basement",D503*DATA!$C$8,IF(G503="ground",0,"error"))</f>
        <v>0</v>
      </c>
      <c r="BF503" s="23">
        <f t="shared" si="425"/>
        <v>76078.080000000016</v>
      </c>
      <c r="BG503" s="23">
        <v>1.48</v>
      </c>
      <c r="BH503" s="23">
        <v>1.1000000000000001</v>
      </c>
      <c r="BI503" s="23">
        <f t="shared" si="426"/>
        <v>0.56999999999999995</v>
      </c>
      <c r="BJ503" s="23">
        <v>2.33</v>
      </c>
      <c r="BK503" s="23">
        <f t="shared" si="427"/>
        <v>0.21630769230769231</v>
      </c>
      <c r="BL503" s="23">
        <f t="shared" si="428"/>
        <v>0.23928112965340181</v>
      </c>
      <c r="BM503" s="5">
        <v>1.1000000000000001</v>
      </c>
      <c r="BN503" s="5">
        <f t="shared" si="429"/>
        <v>0.56999999999999995</v>
      </c>
      <c r="BO503" s="50"/>
      <c r="BP503" s="48">
        <f t="shared" si="430"/>
        <v>4165.2</v>
      </c>
      <c r="BQ503" s="51">
        <f t="shared" si="431"/>
        <v>7</v>
      </c>
      <c r="BR503" s="47">
        <f t="shared" si="432"/>
        <v>1332.864</v>
      </c>
      <c r="BS503" s="46">
        <f t="shared" si="433"/>
        <v>22.25</v>
      </c>
      <c r="BT503" s="46">
        <f t="shared" si="434"/>
        <v>3332.16</v>
      </c>
      <c r="BU503" s="46">
        <f t="shared" si="388"/>
        <v>80.986487400000016</v>
      </c>
      <c r="BV503" s="46">
        <f t="shared" si="389"/>
        <v>46.975978107692313</v>
      </c>
      <c r="BW503" s="46">
        <f t="shared" si="390"/>
        <v>70.199005244672676</v>
      </c>
      <c r="BX503" s="46">
        <f t="shared" si="391"/>
        <v>80.986487400000016</v>
      </c>
      <c r="BY503" s="46">
        <f t="shared" si="392"/>
        <v>80.986487400000016</v>
      </c>
      <c r="BZ503" s="46">
        <f t="shared" si="435"/>
        <v>93328.828079760031</v>
      </c>
      <c r="CA503" s="46">
        <f t="shared" si="436"/>
        <v>54135.117171304628</v>
      </c>
      <c r="CB503" s="46">
        <f t="shared" si="437"/>
        <v>80897.333643960796</v>
      </c>
      <c r="CC503" s="46">
        <f t="shared" si="438"/>
        <v>93328.828079760031</v>
      </c>
      <c r="CD503" s="46">
        <f t="shared" si="439"/>
        <v>93328.828079760031</v>
      </c>
    </row>
    <row r="504" spans="1:82" ht="15" customHeight="1" x14ac:dyDescent="0.35">
      <c r="A504" s="39">
        <v>501</v>
      </c>
      <c r="B504" s="40" t="s">
        <v>125</v>
      </c>
      <c r="C504" s="40" t="s">
        <v>626</v>
      </c>
      <c r="D504" s="41">
        <v>180.5</v>
      </c>
      <c r="E504" s="41">
        <f t="shared" si="406"/>
        <v>866.40000000000009</v>
      </c>
      <c r="F504" s="41">
        <v>57.2</v>
      </c>
      <c r="G504" s="42" t="s">
        <v>118</v>
      </c>
      <c r="H504" s="43">
        <v>6</v>
      </c>
      <c r="I504" s="44">
        <v>20.5</v>
      </c>
      <c r="J504" s="41">
        <f t="shared" si="407"/>
        <v>938.08000000000015</v>
      </c>
      <c r="K504" s="42" t="s">
        <v>120</v>
      </c>
      <c r="L504" s="44">
        <v>234.52</v>
      </c>
      <c r="M504" s="44">
        <v>128.9</v>
      </c>
      <c r="N504" s="41">
        <v>189.52500000000001</v>
      </c>
      <c r="O504" s="45" t="s">
        <v>69</v>
      </c>
      <c r="P504" s="45" t="s">
        <v>120</v>
      </c>
      <c r="Q504" s="45" t="s">
        <v>122</v>
      </c>
      <c r="R504" s="45" t="s">
        <v>864</v>
      </c>
      <c r="S504" s="46">
        <f t="shared" si="408"/>
        <v>91165.905128725033</v>
      </c>
      <c r="T504" s="46">
        <f t="shared" si="409"/>
        <v>105.22380555023663</v>
      </c>
      <c r="U504" s="47">
        <f t="shared" si="410"/>
        <v>55305.616886485019</v>
      </c>
      <c r="V504" s="47">
        <f t="shared" si="411"/>
        <v>35860.288242240014</v>
      </c>
      <c r="W504" s="47">
        <f t="shared" si="412"/>
        <v>79179.341316429272</v>
      </c>
      <c r="X504" s="47">
        <f t="shared" si="413"/>
        <v>11986.563812295761</v>
      </c>
      <c r="Y504" s="48">
        <f t="shared" si="414"/>
        <v>85574.553961225029</v>
      </c>
      <c r="Z504" s="47">
        <f t="shared" si="415"/>
        <v>5591.3511675000045</v>
      </c>
      <c r="AA504" s="48">
        <f t="shared" si="416"/>
        <v>91165.905128725033</v>
      </c>
      <c r="AB504" s="47">
        <f t="shared" si="417"/>
        <v>0</v>
      </c>
      <c r="AC504" s="47">
        <f t="shared" si="418"/>
        <v>53438.20322203578</v>
      </c>
      <c r="AD504" s="47">
        <f t="shared" si="419"/>
        <v>37727.701906689254</v>
      </c>
      <c r="AE504" s="47">
        <f t="shared" si="405"/>
        <v>43.545362311506523</v>
      </c>
      <c r="AF504" s="49">
        <f t="shared" si="420"/>
        <v>0.58616434671033812</v>
      </c>
      <c r="AG504" s="47">
        <f>IF(ISBLANK($D504),"",S504*_xlfn.XLOOKUP(Q504,DATA!$B$24:$B$25,DATA!$C$24:$C$25,"error",0,1)/1000)</f>
        <v>12.213180210552441</v>
      </c>
      <c r="AH504" s="47">
        <f>IF(ISBLANK($D504),"",V504*_xlfn.XLOOKUP(Q504,DATA!$B$24:$B$25,DATA!$C$24:$C$25,"error",0,1)/1000)</f>
        <v>4.8040784774354721</v>
      </c>
      <c r="AI504" s="47">
        <f>IF(ISBLANK($D504),"",X504*_xlfn.XLOOKUP(Q504,DATA!$B$24:$B$25,DATA!$C$24:$C$25,"error",0,1)/1000)</f>
        <v>1.6057983929205568</v>
      </c>
      <c r="AJ504" s="47">
        <f>IF(ISBLANK($D504),"",Z504*_xlfn.XLOOKUP(Q504,DATA!$B$24:$B$25,DATA!$C$24:$C$25,"error",0,1)/1000)</f>
        <v>0.74905392901807244</v>
      </c>
      <c r="AK504" s="47">
        <f>IF(ISBLANK($D504),"",AB504*_xlfn.XLOOKUP(Q504,DATA!$B$24:$B$25,DATA!$C$24:$C$25,"error",0,1)/1000)</f>
        <v>0</v>
      </c>
      <c r="AL504" s="47">
        <f t="shared" si="421"/>
        <v>7.1589307993741009</v>
      </c>
      <c r="AM504" s="47">
        <f t="shared" si="422"/>
        <v>5.0542494111783398</v>
      </c>
      <c r="AN504" s="47">
        <f t="shared" si="393"/>
        <v>1.2379432684290745</v>
      </c>
      <c r="AO504" s="47">
        <f t="shared" si="394"/>
        <v>0.48694742152480136</v>
      </c>
      <c r="AP504" s="47">
        <f t="shared" si="395"/>
        <v>0.16276573969265218</v>
      </c>
      <c r="AQ504" s="47">
        <f t="shared" si="396"/>
        <v>7.5925045985735823E-2</v>
      </c>
      <c r="AR504" s="47">
        <f t="shared" si="397"/>
        <v>0</v>
      </c>
      <c r="AS504" s="47">
        <f t="shared" si="398"/>
        <v>0.72563820720318939</v>
      </c>
      <c r="AT504" s="47">
        <f t="shared" si="423"/>
        <v>0.51230506122588515</v>
      </c>
      <c r="AU504" s="47">
        <f t="shared" si="399"/>
        <v>6.732732330763673E-2</v>
      </c>
      <c r="AV504" s="47">
        <f t="shared" si="400"/>
        <v>2.6483335156726295E-2</v>
      </c>
      <c r="AW504" s="47">
        <f t="shared" si="401"/>
        <v>8.8522486120063137E-3</v>
      </c>
      <c r="AX504" s="47">
        <f t="shared" si="402"/>
        <v>4.1292927136440047E-3</v>
      </c>
      <c r="AY504" s="47">
        <f t="shared" si="403"/>
        <v>0</v>
      </c>
      <c r="AZ504" s="47">
        <f t="shared" si="404"/>
        <v>3.9464876482376607E-2</v>
      </c>
      <c r="BA504" s="47">
        <f t="shared" si="424"/>
        <v>2.7862446825260123E-2</v>
      </c>
      <c r="BB504" s="23">
        <f>IF(V504&gt;0,J504*DATA!$C$4,0)</f>
        <v>60975.200000000012</v>
      </c>
      <c r="BC504" s="23">
        <f>IF(X504&gt;0,N504*_xlfn.XLOOKUP(Burgas!O504,DATA!$B$5:$B$6,DATA!$C$5:$C$6,"error",0,1),0)</f>
        <v>9097.2000000000007</v>
      </c>
      <c r="BD504" s="23">
        <f>IF(Z504&gt;0,(L504-M504)*DATA!$C$7,"0,00 ")</f>
        <v>15843</v>
      </c>
      <c r="BE504" s="23">
        <f>IF(G504="basement",D504*DATA!$C$8,IF(G504="ground",0,"error"))</f>
        <v>0</v>
      </c>
      <c r="BF504" s="23">
        <f t="shared" si="425"/>
        <v>85915.400000000009</v>
      </c>
      <c r="BG504" s="23">
        <v>1.48</v>
      </c>
      <c r="BH504" s="23">
        <v>1.888141736312468</v>
      </c>
      <c r="BI504" s="23">
        <f t="shared" si="426"/>
        <v>0.56999999999999995</v>
      </c>
      <c r="BJ504" s="23">
        <v>2.33</v>
      </c>
      <c r="BK504" s="23">
        <f t="shared" si="427"/>
        <v>0.21630769230769231</v>
      </c>
      <c r="BL504" s="23">
        <f t="shared" si="428"/>
        <v>0.23928112965340181</v>
      </c>
      <c r="BM504" s="5">
        <v>1.1000000000000001</v>
      </c>
      <c r="BN504" s="5">
        <f t="shared" si="429"/>
        <v>0.56999999999999995</v>
      </c>
      <c r="BO504" s="50"/>
      <c r="BP504" s="48">
        <f t="shared" si="430"/>
        <v>3700.25</v>
      </c>
      <c r="BQ504" s="51">
        <f t="shared" si="431"/>
        <v>6</v>
      </c>
      <c r="BR504" s="47">
        <f t="shared" si="432"/>
        <v>1184.08</v>
      </c>
      <c r="BS504" s="46">
        <f t="shared" si="433"/>
        <v>20.5</v>
      </c>
      <c r="BT504" s="46">
        <f t="shared" si="434"/>
        <v>2960.2000000000003</v>
      </c>
      <c r="BU504" s="46">
        <f t="shared" si="388"/>
        <v>79.109601812500017</v>
      </c>
      <c r="BV504" s="46">
        <f t="shared" si="389"/>
        <v>47.991684212500012</v>
      </c>
      <c r="BW504" s="46">
        <f t="shared" si="390"/>
        <v>68.708210097560979</v>
      </c>
      <c r="BX504" s="46">
        <f t="shared" si="391"/>
        <v>74.257683062500021</v>
      </c>
      <c r="BY504" s="46">
        <f t="shared" si="392"/>
        <v>79.109601812500017</v>
      </c>
      <c r="BZ504" s="46">
        <f t="shared" si="435"/>
        <v>91165.905128725033</v>
      </c>
      <c r="CA504" s="46">
        <f t="shared" si="436"/>
        <v>55305.616886485019</v>
      </c>
      <c r="CB504" s="46">
        <f t="shared" si="437"/>
        <v>79179.341316429272</v>
      </c>
      <c r="CC504" s="46">
        <f t="shared" si="438"/>
        <v>85574.553961225029</v>
      </c>
      <c r="CD504" s="46">
        <f t="shared" si="439"/>
        <v>91165.905128725033</v>
      </c>
    </row>
    <row r="505" spans="1:82" ht="15" customHeight="1" x14ac:dyDescent="0.35">
      <c r="A505" s="39">
        <v>502</v>
      </c>
      <c r="B505" s="40" t="s">
        <v>125</v>
      </c>
      <c r="C505" s="40" t="s">
        <v>627</v>
      </c>
      <c r="D505" s="41">
        <v>193.1</v>
      </c>
      <c r="E505" s="41">
        <f t="shared" si="406"/>
        <v>926.88000000000011</v>
      </c>
      <c r="F505" s="41">
        <v>56.4</v>
      </c>
      <c r="G505" s="42" t="s">
        <v>118</v>
      </c>
      <c r="H505" s="43">
        <v>6</v>
      </c>
      <c r="I505" s="44">
        <v>20.5</v>
      </c>
      <c r="J505" s="41">
        <f t="shared" si="407"/>
        <v>924.96</v>
      </c>
      <c r="K505" s="42" t="s">
        <v>120</v>
      </c>
      <c r="L505" s="44">
        <v>231.24</v>
      </c>
      <c r="M505" s="44">
        <v>104.1</v>
      </c>
      <c r="N505" s="41">
        <v>202.755</v>
      </c>
      <c r="O505" s="45" t="s">
        <v>69</v>
      </c>
      <c r="P505" s="45" t="s">
        <v>120</v>
      </c>
      <c r="Q505" s="45" t="s">
        <v>122</v>
      </c>
      <c r="R505" s="45" t="s">
        <v>864</v>
      </c>
      <c r="S505" s="46">
        <f t="shared" si="408"/>
        <v>94105.723134955027</v>
      </c>
      <c r="T505" s="46">
        <f t="shared" si="409"/>
        <v>101.52956492205573</v>
      </c>
      <c r="U505" s="47">
        <f t="shared" si="410"/>
        <v>58746.977385613485</v>
      </c>
      <c r="V505" s="47">
        <f t="shared" si="411"/>
        <v>35358.745749341542</v>
      </c>
      <c r="W505" s="47">
        <f t="shared" si="412"/>
        <v>81282.424120249707</v>
      </c>
      <c r="X505" s="47">
        <f t="shared" si="413"/>
        <v>12823.299014705321</v>
      </c>
      <c r="Y505" s="48">
        <f t="shared" si="414"/>
        <v>87375.138137455011</v>
      </c>
      <c r="Z505" s="47">
        <f t="shared" si="415"/>
        <v>6730.5849975000165</v>
      </c>
      <c r="AA505" s="48">
        <f t="shared" si="416"/>
        <v>94105.723134955027</v>
      </c>
      <c r="AB505" s="47">
        <f t="shared" si="417"/>
        <v>0</v>
      </c>
      <c r="AC505" s="47">
        <f t="shared" si="418"/>
        <v>54912.629761546879</v>
      </c>
      <c r="AD505" s="47">
        <f t="shared" si="419"/>
        <v>39193.093373408148</v>
      </c>
      <c r="AE505" s="47">
        <f t="shared" si="405"/>
        <v>42.284970409770565</v>
      </c>
      <c r="AF505" s="49">
        <f t="shared" si="420"/>
        <v>0.58352061843037784</v>
      </c>
      <c r="AG505" s="47">
        <f>IF(ISBLANK($D505),"",S505*_xlfn.XLOOKUP(Q505,DATA!$B$24:$B$25,DATA!$C$24:$C$25,"error",0,1)/1000)</f>
        <v>12.607017435616099</v>
      </c>
      <c r="AH505" s="47">
        <f>IF(ISBLANK($D505),"",V505*_xlfn.XLOOKUP(Q505,DATA!$B$24:$B$25,DATA!$C$24:$C$25,"error",0,1)/1000)</f>
        <v>4.7368885686601496</v>
      </c>
      <c r="AI505" s="47">
        <f>IF(ISBLANK($D505),"",X505*_xlfn.XLOOKUP(Q505,DATA!$B$24:$B$25,DATA!$C$24:$C$25,"error",0,1)/1000)</f>
        <v>1.7178929067753981</v>
      </c>
      <c r="AJ505" s="47">
        <f>IF(ISBLANK($D505),"",Z505*_xlfn.XLOOKUP(Q505,DATA!$B$24:$B$25,DATA!$C$24:$C$25,"error",0,1)/1000)</f>
        <v>0.90167313515771541</v>
      </c>
      <c r="AK505" s="47">
        <f>IF(ISBLANK($D505),"",AB505*_xlfn.XLOOKUP(Q505,DATA!$B$24:$B$25,DATA!$C$24:$C$25,"error",0,1)/1000)</f>
        <v>0</v>
      </c>
      <c r="AL505" s="47">
        <f t="shared" si="421"/>
        <v>7.3564546105932624</v>
      </c>
      <c r="AM505" s="47">
        <f t="shared" si="422"/>
        <v>5.2505628250228362</v>
      </c>
      <c r="AN505" s="47">
        <f t="shared" si="393"/>
        <v>1.2778631036578294</v>
      </c>
      <c r="AO505" s="47">
        <f t="shared" si="394"/>
        <v>0.48013696807690187</v>
      </c>
      <c r="AP505" s="47">
        <f t="shared" si="395"/>
        <v>0.17412778024737463</v>
      </c>
      <c r="AQ505" s="47">
        <f t="shared" si="396"/>
        <v>9.1394720191502257E-2</v>
      </c>
      <c r="AR505" s="47">
        <f t="shared" si="397"/>
        <v>0</v>
      </c>
      <c r="AS505" s="47">
        <f t="shared" si="398"/>
        <v>0.7456594685157788</v>
      </c>
      <c r="AT505" s="47">
        <f t="shared" si="423"/>
        <v>0.5322036351420506</v>
      </c>
      <c r="AU505" s="47">
        <f t="shared" si="399"/>
        <v>6.9498420902637678E-2</v>
      </c>
      <c r="AV505" s="47">
        <f t="shared" si="400"/>
        <v>2.6112938860828015E-2</v>
      </c>
      <c r="AW505" s="47">
        <f t="shared" si="401"/>
        <v>9.4701895123458085E-3</v>
      </c>
      <c r="AX505" s="47">
        <f t="shared" si="402"/>
        <v>4.9706331718680141E-3</v>
      </c>
      <c r="AY505" s="47">
        <f t="shared" si="403"/>
        <v>0</v>
      </c>
      <c r="AZ505" s="47">
        <f t="shared" si="404"/>
        <v>4.0553761545041839E-2</v>
      </c>
      <c r="BA505" s="47">
        <f t="shared" si="424"/>
        <v>2.8944659357595839E-2</v>
      </c>
      <c r="BB505" s="23">
        <f>IF(V505&gt;0,J505*DATA!$C$4,0)</f>
        <v>60122.400000000001</v>
      </c>
      <c r="BC505" s="23">
        <f>IF(X505&gt;0,N505*_xlfn.XLOOKUP(Burgas!O505,DATA!$B$5:$B$6,DATA!$C$5:$C$6,"error",0,1),0)</f>
        <v>9732.24</v>
      </c>
      <c r="BD505" s="23">
        <f>IF(Z505&gt;0,(L505-M505)*DATA!$C$7,"0,00 ")</f>
        <v>19071.000000000004</v>
      </c>
      <c r="BE505" s="23">
        <f>IF(G505="basement",D505*DATA!$C$8,IF(G505="ground",0,"error"))</f>
        <v>0</v>
      </c>
      <c r="BF505" s="23">
        <f t="shared" si="425"/>
        <v>88925.64</v>
      </c>
      <c r="BG505" s="23">
        <v>1.48</v>
      </c>
      <c r="BH505" s="23">
        <v>2.0621821484172291</v>
      </c>
      <c r="BI505" s="23">
        <f t="shared" si="426"/>
        <v>0.56999999999999995</v>
      </c>
      <c r="BJ505" s="23">
        <v>2.33</v>
      </c>
      <c r="BK505" s="23">
        <f t="shared" si="427"/>
        <v>0.21630769230769231</v>
      </c>
      <c r="BL505" s="23">
        <f t="shared" si="428"/>
        <v>0.23928112965340181</v>
      </c>
      <c r="BM505" s="5">
        <v>1.1000000000000001</v>
      </c>
      <c r="BN505" s="5">
        <f t="shared" si="429"/>
        <v>0.56999999999999995</v>
      </c>
      <c r="BO505" s="50"/>
      <c r="BP505" s="48">
        <f t="shared" si="430"/>
        <v>3958.5499999999997</v>
      </c>
      <c r="BQ505" s="51">
        <f t="shared" si="431"/>
        <v>6</v>
      </c>
      <c r="BR505" s="47">
        <f t="shared" si="432"/>
        <v>1266.7359999999999</v>
      </c>
      <c r="BS505" s="46">
        <f t="shared" si="433"/>
        <v>20.5</v>
      </c>
      <c r="BT505" s="46">
        <f t="shared" si="434"/>
        <v>3166.84</v>
      </c>
      <c r="BU505" s="46">
        <f t="shared" si="388"/>
        <v>81.660641387500021</v>
      </c>
      <c r="BV505" s="46">
        <f t="shared" si="389"/>
        <v>50.977939418269244</v>
      </c>
      <c r="BW505" s="46">
        <f t="shared" si="390"/>
        <v>70.533169142875479</v>
      </c>
      <c r="BX505" s="46">
        <f t="shared" si="391"/>
        <v>75.8201476375</v>
      </c>
      <c r="BY505" s="46">
        <f t="shared" si="392"/>
        <v>81.660641387500021</v>
      </c>
      <c r="BZ505" s="46">
        <f t="shared" si="435"/>
        <v>94105.723134955027</v>
      </c>
      <c r="CA505" s="46">
        <f t="shared" si="436"/>
        <v>58746.977385613485</v>
      </c>
      <c r="CB505" s="46">
        <f t="shared" si="437"/>
        <v>81282.424120249707</v>
      </c>
      <c r="CC505" s="46">
        <f t="shared" si="438"/>
        <v>87375.138137455011</v>
      </c>
      <c r="CD505" s="46">
        <f t="shared" si="439"/>
        <v>94105.723134955027</v>
      </c>
    </row>
    <row r="506" spans="1:82" ht="15" customHeight="1" x14ac:dyDescent="0.35">
      <c r="A506" s="39">
        <v>503</v>
      </c>
      <c r="B506" s="40" t="s">
        <v>125</v>
      </c>
      <c r="C506" s="40" t="s">
        <v>628</v>
      </c>
      <c r="D506" s="41">
        <v>168.2</v>
      </c>
      <c r="E506" s="41">
        <f t="shared" si="406"/>
        <v>807.36</v>
      </c>
      <c r="F506" s="41">
        <v>36.700000000000003</v>
      </c>
      <c r="G506" s="42" t="s">
        <v>118</v>
      </c>
      <c r="H506" s="43">
        <v>6</v>
      </c>
      <c r="I506" s="44">
        <v>20.5</v>
      </c>
      <c r="J506" s="41">
        <f t="shared" si="407"/>
        <v>601.88</v>
      </c>
      <c r="K506" s="42" t="s">
        <v>120</v>
      </c>
      <c r="L506" s="44">
        <v>150.47</v>
      </c>
      <c r="M506" s="44">
        <v>82.7</v>
      </c>
      <c r="N506" s="41">
        <v>176.60999999999999</v>
      </c>
      <c r="O506" s="45" t="s">
        <v>69</v>
      </c>
      <c r="P506" s="45" t="s">
        <v>120</v>
      </c>
      <c r="Q506" s="45" t="s">
        <v>122</v>
      </c>
      <c r="R506" s="45" t="s">
        <v>864</v>
      </c>
      <c r="S506" s="46">
        <f t="shared" si="408"/>
        <v>68875.790020660002</v>
      </c>
      <c r="T506" s="46">
        <f t="shared" si="409"/>
        <v>85.309886569386649</v>
      </c>
      <c r="U506" s="47">
        <f t="shared" si="410"/>
        <v>45867.528158943082</v>
      </c>
      <c r="V506" s="47">
        <f t="shared" si="411"/>
        <v>23008.261861716921</v>
      </c>
      <c r="W506" s="47">
        <f t="shared" si="412"/>
        <v>57706.039144049806</v>
      </c>
      <c r="X506" s="47">
        <f t="shared" si="413"/>
        <v>11169.750876610196</v>
      </c>
      <c r="Y506" s="48">
        <f t="shared" si="414"/>
        <v>65288.15634691</v>
      </c>
      <c r="Z506" s="47">
        <f t="shared" si="415"/>
        <v>3587.6336737500023</v>
      </c>
      <c r="AA506" s="48">
        <f t="shared" si="416"/>
        <v>68875.790020660002</v>
      </c>
      <c r="AB506" s="47">
        <f t="shared" si="417"/>
        <v>0</v>
      </c>
      <c r="AC506" s="47">
        <f t="shared" si="418"/>
        <v>37765.64641207712</v>
      </c>
      <c r="AD506" s="47">
        <f t="shared" si="419"/>
        <v>31110.143608582883</v>
      </c>
      <c r="AE506" s="47">
        <f t="shared" si="405"/>
        <v>38.533174307103252</v>
      </c>
      <c r="AF506" s="49">
        <f t="shared" si="420"/>
        <v>0.54831525563262395</v>
      </c>
      <c r="AG506" s="47">
        <f>IF(ISBLANK($D506),"",S506*_xlfn.XLOOKUP(Q506,DATA!$B$24:$B$25,DATA!$C$24:$C$25,"error",0,1)/1000)</f>
        <v>9.2270507760410823</v>
      </c>
      <c r="AH506" s="47">
        <f>IF(ISBLANK($D506),"",V506*_xlfn.XLOOKUP(Q506,DATA!$B$24:$B$25,DATA!$C$24:$C$25,"error",0,1)/1000)</f>
        <v>3.082337065067863</v>
      </c>
      <c r="AI506" s="47">
        <f>IF(ISBLANK($D506),"",X506*_xlfn.XLOOKUP(Q506,DATA!$B$24:$B$25,DATA!$C$24:$C$25,"error",0,1)/1000)</f>
        <v>1.4963727960622537</v>
      </c>
      <c r="AJ506" s="47">
        <f>IF(ISBLANK($D506),"",Z506*_xlfn.XLOOKUP(Q506,DATA!$B$24:$B$25,DATA!$C$24:$C$25,"error",0,1)/1000)</f>
        <v>0.48062284387005083</v>
      </c>
      <c r="AK506" s="47">
        <f>IF(ISBLANK($D506),"",AB506*_xlfn.XLOOKUP(Q506,DATA!$B$24:$B$25,DATA!$C$24:$C$25,"error",0,1)/1000)</f>
        <v>0</v>
      </c>
      <c r="AL506" s="47">
        <f t="shared" si="421"/>
        <v>5.0593327050001671</v>
      </c>
      <c r="AM506" s="47">
        <f t="shared" si="422"/>
        <v>4.1677180710409152</v>
      </c>
      <c r="AN506" s="47">
        <f t="shared" si="393"/>
        <v>0.93526544263909195</v>
      </c>
      <c r="AO506" s="47">
        <f t="shared" si="394"/>
        <v>0.31242955192238109</v>
      </c>
      <c r="AP506" s="47">
        <f t="shared" si="395"/>
        <v>0.15167422391304161</v>
      </c>
      <c r="AQ506" s="47">
        <f t="shared" si="396"/>
        <v>4.8716534429590189E-2</v>
      </c>
      <c r="AR506" s="47">
        <f t="shared" si="397"/>
        <v>0</v>
      </c>
      <c r="AS506" s="47">
        <f t="shared" si="398"/>
        <v>0.51282031026501296</v>
      </c>
      <c r="AT506" s="47">
        <f t="shared" si="423"/>
        <v>0.42244513237407899</v>
      </c>
      <c r="AU506" s="47">
        <f t="shared" si="399"/>
        <v>5.0865754870114868E-2</v>
      </c>
      <c r="AV506" s="47">
        <f t="shared" si="400"/>
        <v>1.6991930074333118E-2</v>
      </c>
      <c r="AW506" s="47">
        <f t="shared" si="401"/>
        <v>8.249020590246299E-3</v>
      </c>
      <c r="AX506" s="47">
        <f t="shared" si="402"/>
        <v>2.6495187199740027E-3</v>
      </c>
      <c r="AY506" s="47">
        <f t="shared" si="403"/>
        <v>0</v>
      </c>
      <c r="AZ506" s="47">
        <f t="shared" si="404"/>
        <v>2.7890469384553425E-2</v>
      </c>
      <c r="BA506" s="47">
        <f t="shared" si="424"/>
        <v>2.2975285485561443E-2</v>
      </c>
      <c r="BB506" s="23">
        <f>IF(V506&gt;0,J506*DATA!$C$4,0)</f>
        <v>39122.199999999997</v>
      </c>
      <c r="BC506" s="23">
        <f>IF(X506&gt;0,N506*_xlfn.XLOOKUP(Burgas!O506,DATA!$B$5:$B$6,DATA!$C$5:$C$6,"error",0,1),0)</f>
        <v>8477.2799999999988</v>
      </c>
      <c r="BD506" s="23">
        <f>IF(Z506&gt;0,(L506-M506)*DATA!$C$7,"0,00 ")</f>
        <v>10165.5</v>
      </c>
      <c r="BE506" s="23">
        <f>IF(G506="basement",D506*DATA!$C$8,IF(G506="ground",0,"error"))</f>
        <v>0</v>
      </c>
      <c r="BF506" s="23">
        <f t="shared" si="425"/>
        <v>57764.979999999996</v>
      </c>
      <c r="BG506" s="23">
        <v>1.48</v>
      </c>
      <c r="BH506" s="23">
        <v>1.8881803681797038</v>
      </c>
      <c r="BI506" s="23">
        <f t="shared" si="426"/>
        <v>0.56999999999999995</v>
      </c>
      <c r="BJ506" s="23">
        <v>2.33</v>
      </c>
      <c r="BK506" s="23">
        <f t="shared" si="427"/>
        <v>0.21630769230769231</v>
      </c>
      <c r="BL506" s="23">
        <f t="shared" si="428"/>
        <v>0.23928112965340181</v>
      </c>
      <c r="BM506" s="5">
        <v>1.1000000000000001</v>
      </c>
      <c r="BN506" s="5">
        <f t="shared" si="429"/>
        <v>0.56999999999999995</v>
      </c>
      <c r="BO506" s="50"/>
      <c r="BP506" s="48">
        <f t="shared" si="430"/>
        <v>3448.1</v>
      </c>
      <c r="BQ506" s="51">
        <f t="shared" si="431"/>
        <v>6</v>
      </c>
      <c r="BR506" s="47">
        <f t="shared" si="432"/>
        <v>1103.3920000000001</v>
      </c>
      <c r="BS506" s="46">
        <f t="shared" si="433"/>
        <v>20.5</v>
      </c>
      <c r="BT506" s="46">
        <f t="shared" si="434"/>
        <v>2758.48</v>
      </c>
      <c r="BU506" s="46">
        <f t="shared" si="388"/>
        <v>59.767259649999993</v>
      </c>
      <c r="BV506" s="46">
        <f t="shared" si="389"/>
        <v>39.801742588461536</v>
      </c>
      <c r="BW506" s="46">
        <f t="shared" si="390"/>
        <v>50.0746608330873</v>
      </c>
      <c r="BX506" s="46">
        <f t="shared" si="391"/>
        <v>56.654075274999997</v>
      </c>
      <c r="BY506" s="46">
        <f t="shared" si="392"/>
        <v>59.767259649999993</v>
      </c>
      <c r="BZ506" s="46">
        <f t="shared" si="435"/>
        <v>68875.790020660002</v>
      </c>
      <c r="CA506" s="46">
        <f t="shared" si="436"/>
        <v>45867.528158943082</v>
      </c>
      <c r="CB506" s="46">
        <f t="shared" si="437"/>
        <v>57706.039144049806</v>
      </c>
      <c r="CC506" s="46">
        <f t="shared" si="438"/>
        <v>65288.15634691</v>
      </c>
      <c r="CD506" s="46">
        <f t="shared" si="439"/>
        <v>68875.790020660002</v>
      </c>
    </row>
    <row r="507" spans="1:82" ht="15" customHeight="1" x14ac:dyDescent="0.35">
      <c r="A507" s="39">
        <v>504</v>
      </c>
      <c r="B507" s="40" t="s">
        <v>125</v>
      </c>
      <c r="C507" s="40" t="s">
        <v>629</v>
      </c>
      <c r="D507" s="41">
        <v>102.3</v>
      </c>
      <c r="E507" s="41">
        <f t="shared" si="406"/>
        <v>491.04</v>
      </c>
      <c r="F507" s="41">
        <v>45.4</v>
      </c>
      <c r="G507" s="42" t="s">
        <v>118</v>
      </c>
      <c r="H507" s="43">
        <v>6</v>
      </c>
      <c r="I507" s="44">
        <v>20.5</v>
      </c>
      <c r="J507" s="41">
        <f t="shared" si="407"/>
        <v>744.56</v>
      </c>
      <c r="K507" s="42" t="s">
        <v>121</v>
      </c>
      <c r="L507" s="44">
        <v>186.14</v>
      </c>
      <c r="M507" s="44">
        <v>186.14</v>
      </c>
      <c r="N507" s="41">
        <v>107.41500000000001</v>
      </c>
      <c r="O507" s="45" t="s">
        <v>69</v>
      </c>
      <c r="P507" s="45" t="s">
        <v>121</v>
      </c>
      <c r="Q507" s="45" t="s">
        <v>122</v>
      </c>
      <c r="R507" s="45" t="s">
        <v>864</v>
      </c>
      <c r="S507" s="46">
        <f t="shared" si="408"/>
        <v>25242.831624990002</v>
      </c>
      <c r="T507" s="46">
        <f t="shared" si="409"/>
        <v>51.406874439943792</v>
      </c>
      <c r="U507" s="47">
        <f t="shared" si="410"/>
        <v>25242.831624990002</v>
      </c>
      <c r="V507" s="47">
        <f t="shared" si="411"/>
        <v>0</v>
      </c>
      <c r="W507" s="47">
        <f t="shared" si="412"/>
        <v>24919.676349079731</v>
      </c>
      <c r="X507" s="47">
        <f t="shared" si="413"/>
        <v>323.15527591027057</v>
      </c>
      <c r="Y507" s="48">
        <f t="shared" si="414"/>
        <v>25242.831624990002</v>
      </c>
      <c r="Z507" s="47">
        <f t="shared" si="415"/>
        <v>0</v>
      </c>
      <c r="AA507" s="48">
        <f t="shared" si="416"/>
        <v>25242.831624990002</v>
      </c>
      <c r="AB507" s="47">
        <f t="shared" si="417"/>
        <v>0</v>
      </c>
      <c r="AC507" s="47">
        <f t="shared" si="418"/>
        <v>323.15527591027057</v>
      </c>
      <c r="AD507" s="47">
        <f t="shared" si="419"/>
        <v>24919.676349079731</v>
      </c>
      <c r="AE507" s="47">
        <f t="shared" si="405"/>
        <v>50.748770668539692</v>
      </c>
      <c r="AF507" s="49">
        <f t="shared" si="420"/>
        <v>1.2801863147173687E-2</v>
      </c>
      <c r="AG507" s="47">
        <f>IF(ISBLANK($D507),"",S507*_xlfn.XLOOKUP(Q507,DATA!$B$24:$B$25,DATA!$C$24:$C$25,"error",0,1)/1000)</f>
        <v>3.381694628329817</v>
      </c>
      <c r="AH507" s="47">
        <f>IF(ISBLANK($D507),"",V507*_xlfn.XLOOKUP(Q507,DATA!$B$24:$B$25,DATA!$C$24:$C$25,"error",0,1)/1000)</f>
        <v>0</v>
      </c>
      <c r="AI507" s="47">
        <f>IF(ISBLANK($D507),"",X507*_xlfn.XLOOKUP(Q507,DATA!$B$24:$B$25,DATA!$C$24:$C$25,"error",0,1)/1000)</f>
        <v>4.3291991837410781E-2</v>
      </c>
      <c r="AJ507" s="47">
        <f>IF(ISBLANK($D507),"",Z507*_xlfn.XLOOKUP(Q507,DATA!$B$24:$B$25,DATA!$C$24:$C$25,"error",0,1)/1000)</f>
        <v>0</v>
      </c>
      <c r="AK507" s="47">
        <f>IF(ISBLANK($D507),"",AB507*_xlfn.XLOOKUP(Q507,DATA!$B$24:$B$25,DATA!$C$24:$C$25,"error",0,1)/1000)</f>
        <v>0</v>
      </c>
      <c r="AL507" s="47">
        <f t="shared" si="421"/>
        <v>4.3291991837410781E-2</v>
      </c>
      <c r="AM507" s="47">
        <f t="shared" si="422"/>
        <v>3.3384026364924062</v>
      </c>
      <c r="AN507" s="47">
        <f t="shared" si="393"/>
        <v>0.34277281009958155</v>
      </c>
      <c r="AO507" s="47">
        <f t="shared" si="394"/>
        <v>0</v>
      </c>
      <c r="AP507" s="47">
        <f t="shared" si="395"/>
        <v>4.388130605467006E-3</v>
      </c>
      <c r="AQ507" s="47">
        <f t="shared" si="396"/>
        <v>0</v>
      </c>
      <c r="AR507" s="47">
        <f t="shared" si="397"/>
        <v>0</v>
      </c>
      <c r="AS507" s="47">
        <f t="shared" si="398"/>
        <v>4.388130605467006E-3</v>
      </c>
      <c r="AT507" s="47">
        <f t="shared" si="423"/>
        <v>0.33838467949411455</v>
      </c>
      <c r="AU507" s="47">
        <f t="shared" si="399"/>
        <v>1.8642191766935479E-2</v>
      </c>
      <c r="AV507" s="47">
        <f t="shared" si="400"/>
        <v>0</v>
      </c>
      <c r="AW507" s="47">
        <f t="shared" si="401"/>
        <v>2.3865478776367648E-4</v>
      </c>
      <c r="AX507" s="47">
        <f t="shared" si="402"/>
        <v>0</v>
      </c>
      <c r="AY507" s="47">
        <f t="shared" si="403"/>
        <v>0</v>
      </c>
      <c r="AZ507" s="47">
        <f t="shared" si="404"/>
        <v>2.3865478776367648E-4</v>
      </c>
      <c r="BA507" s="47">
        <f t="shared" si="424"/>
        <v>1.8403536979171804E-2</v>
      </c>
      <c r="BB507" s="23">
        <f>IF(V507&gt;0,J507*DATA!$C$4,0)</f>
        <v>0</v>
      </c>
      <c r="BC507" s="23">
        <f>IF(X507&gt;0,N507*_xlfn.XLOOKUP(Burgas!O507,DATA!$B$5:$B$6,DATA!$C$5:$C$6,"error",0,1),0)</f>
        <v>5155.92</v>
      </c>
      <c r="BD507" s="23" t="str">
        <f>IF(Z507&gt;0,(L507-M507)*DATA!$C$7,"0,00 ")</f>
        <v xml:space="preserve">0,00 </v>
      </c>
      <c r="BE507" s="23">
        <f>IF(G507="basement",D507*DATA!$C$8,IF(G507="ground",0,"error"))</f>
        <v>0</v>
      </c>
      <c r="BF507" s="23">
        <f t="shared" si="425"/>
        <v>5155.92</v>
      </c>
      <c r="BG507" s="23">
        <v>0.25</v>
      </c>
      <c r="BH507" s="23">
        <v>1.1000000000000001</v>
      </c>
      <c r="BI507" s="23">
        <f t="shared" si="426"/>
        <v>0.56999999999999995</v>
      </c>
      <c r="BJ507" s="23">
        <v>0.22</v>
      </c>
      <c r="BK507" s="23">
        <f t="shared" si="427"/>
        <v>0.25</v>
      </c>
      <c r="BL507" s="23">
        <f t="shared" si="428"/>
        <v>0.12054794520547943</v>
      </c>
      <c r="BM507" s="5">
        <v>1.1000000000000001</v>
      </c>
      <c r="BN507" s="5">
        <f t="shared" si="429"/>
        <v>0.56999999999999995</v>
      </c>
      <c r="BO507" s="50"/>
      <c r="BP507" s="48">
        <f t="shared" si="430"/>
        <v>2097.15</v>
      </c>
      <c r="BQ507" s="51">
        <f t="shared" si="431"/>
        <v>6</v>
      </c>
      <c r="BR507" s="47">
        <f t="shared" si="432"/>
        <v>671.08800000000008</v>
      </c>
      <c r="BS507" s="46">
        <f t="shared" si="433"/>
        <v>20.5</v>
      </c>
      <c r="BT507" s="46">
        <f t="shared" si="434"/>
        <v>1677.7200000000003</v>
      </c>
      <c r="BU507" s="46">
        <f t="shared" si="388"/>
        <v>21.904574475</v>
      </c>
      <c r="BV507" s="46">
        <f t="shared" si="389"/>
        <v>21.904574475</v>
      </c>
      <c r="BW507" s="46">
        <f t="shared" si="390"/>
        <v>21.624155110273975</v>
      </c>
      <c r="BX507" s="46">
        <f t="shared" si="391"/>
        <v>21.904574475</v>
      </c>
      <c r="BY507" s="46">
        <f t="shared" si="392"/>
        <v>21.904574475</v>
      </c>
      <c r="BZ507" s="46">
        <f t="shared" si="435"/>
        <v>25242.831624990002</v>
      </c>
      <c r="CA507" s="46">
        <f t="shared" si="436"/>
        <v>25242.831624990002</v>
      </c>
      <c r="CB507" s="46">
        <f t="shared" si="437"/>
        <v>24919.676349079731</v>
      </c>
      <c r="CC507" s="46">
        <f t="shared" si="438"/>
        <v>25242.831624990002</v>
      </c>
      <c r="CD507" s="46">
        <f t="shared" si="439"/>
        <v>25242.831624990002</v>
      </c>
    </row>
    <row r="508" spans="1:82" ht="15" customHeight="1" x14ac:dyDescent="0.35">
      <c r="A508" s="39">
        <v>505</v>
      </c>
      <c r="B508" s="40" t="s">
        <v>125</v>
      </c>
      <c r="C508" s="40" t="s">
        <v>630</v>
      </c>
      <c r="D508" s="41">
        <v>176.7</v>
      </c>
      <c r="E508" s="41">
        <f t="shared" si="406"/>
        <v>989.51999999999987</v>
      </c>
      <c r="F508" s="41">
        <v>56.6</v>
      </c>
      <c r="G508" s="42" t="s">
        <v>118</v>
      </c>
      <c r="H508" s="43">
        <v>7</v>
      </c>
      <c r="I508" s="44">
        <v>22.25</v>
      </c>
      <c r="J508" s="41">
        <f t="shared" si="407"/>
        <v>1008.3500000000001</v>
      </c>
      <c r="K508" s="42" t="s">
        <v>120</v>
      </c>
      <c r="L508" s="44">
        <v>251</v>
      </c>
      <c r="M508" s="44">
        <v>138.1</v>
      </c>
      <c r="N508" s="41">
        <v>185.535</v>
      </c>
      <c r="O508" s="45" t="s">
        <v>69</v>
      </c>
      <c r="P508" s="45" t="s">
        <v>120</v>
      </c>
      <c r="Q508" s="45" t="s">
        <v>122</v>
      </c>
      <c r="R508" s="45" t="s">
        <v>864</v>
      </c>
      <c r="S508" s="46">
        <f t="shared" si="408"/>
        <v>96188.847989535003</v>
      </c>
      <c r="T508" s="46">
        <f t="shared" si="409"/>
        <v>97.207583464240258</v>
      </c>
      <c r="U508" s="47">
        <f t="shared" si="410"/>
        <v>57642.325679004243</v>
      </c>
      <c r="V508" s="47">
        <f t="shared" si="411"/>
        <v>38546.52231053076</v>
      </c>
      <c r="W508" s="47">
        <f t="shared" si="412"/>
        <v>84454.632889077082</v>
      </c>
      <c r="X508" s="47">
        <f t="shared" si="413"/>
        <v>11734.215100457921</v>
      </c>
      <c r="Y508" s="48">
        <f t="shared" si="414"/>
        <v>90212.105452035015</v>
      </c>
      <c r="Z508" s="47">
        <f t="shared" si="415"/>
        <v>5976.7425374999875</v>
      </c>
      <c r="AA508" s="48">
        <f t="shared" si="416"/>
        <v>96188.847989535003</v>
      </c>
      <c r="AB508" s="47">
        <f t="shared" si="417"/>
        <v>0</v>
      </c>
      <c r="AC508" s="47">
        <f t="shared" si="418"/>
        <v>56257.479948488668</v>
      </c>
      <c r="AD508" s="47">
        <f t="shared" si="419"/>
        <v>39931.368041046335</v>
      </c>
      <c r="AE508" s="47">
        <f t="shared" si="405"/>
        <v>40.354280904930008</v>
      </c>
      <c r="AF508" s="49">
        <f t="shared" si="420"/>
        <v>0.58486488947876036</v>
      </c>
      <c r="AG508" s="47">
        <f>IF(ISBLANK($D508),"",S508*_xlfn.XLOOKUP(Q508,DATA!$B$24:$B$25,DATA!$C$24:$C$25,"error",0,1)/1000)</f>
        <v>12.88608644956537</v>
      </c>
      <c r="AH508" s="47">
        <f>IF(ISBLANK($D508),"",V508*_xlfn.XLOOKUP(Q508,DATA!$B$24:$B$25,DATA!$C$24:$C$25,"error",0,1)/1000)</f>
        <v>5.1639439415849981</v>
      </c>
      <c r="AI508" s="47">
        <f>IF(ISBLANK($D508),"",X508*_xlfn.XLOOKUP(Q508,DATA!$B$24:$B$25,DATA!$C$24:$C$25,"error",0,1)/1000)</f>
        <v>1.5719921109643298</v>
      </c>
      <c r="AJ508" s="47">
        <f>IF(ISBLANK($D508),"",Z508*_xlfn.XLOOKUP(Q508,DATA!$B$24:$B$25,DATA!$C$24:$C$25,"error",0,1)/1000)</f>
        <v>0.80068347458947298</v>
      </c>
      <c r="AK508" s="47">
        <f>IF(ISBLANK($D508),"",AB508*_xlfn.XLOOKUP(Q508,DATA!$B$24:$B$25,DATA!$C$24:$C$25,"error",0,1)/1000)</f>
        <v>0</v>
      </c>
      <c r="AL508" s="47">
        <f t="shared" si="421"/>
        <v>7.536619527138801</v>
      </c>
      <c r="AM508" s="47">
        <f t="shared" si="422"/>
        <v>5.3494669224265694</v>
      </c>
      <c r="AN508" s="47">
        <f t="shared" si="393"/>
        <v>1.3061498890232943</v>
      </c>
      <c r="AO508" s="47">
        <f t="shared" si="394"/>
        <v>0.52342383644735324</v>
      </c>
      <c r="AP508" s="47">
        <f t="shared" si="395"/>
        <v>0.15933909254122744</v>
      </c>
      <c r="AQ508" s="47">
        <f t="shared" si="396"/>
        <v>8.1158281497723431E-2</v>
      </c>
      <c r="AR508" s="47">
        <f t="shared" si="397"/>
        <v>0</v>
      </c>
      <c r="AS508" s="47">
        <f t="shared" si="398"/>
        <v>0.76392121048630413</v>
      </c>
      <c r="AT508" s="47">
        <f t="shared" si="423"/>
        <v>0.54222867853699019</v>
      </c>
      <c r="AU508" s="47">
        <f t="shared" si="399"/>
        <v>7.1036838366671476E-2</v>
      </c>
      <c r="AV508" s="47">
        <f t="shared" si="400"/>
        <v>2.8467157390931412E-2</v>
      </c>
      <c r="AW508" s="47">
        <f t="shared" si="401"/>
        <v>8.6658854833324712E-3</v>
      </c>
      <c r="AX508" s="47">
        <f t="shared" si="402"/>
        <v>4.4139097459799928E-3</v>
      </c>
      <c r="AY508" s="47">
        <f t="shared" si="403"/>
        <v>0</v>
      </c>
      <c r="AZ508" s="47">
        <f t="shared" si="404"/>
        <v>4.1546952620243875E-2</v>
      </c>
      <c r="BA508" s="47">
        <f t="shared" si="424"/>
        <v>2.9489885746427601E-2</v>
      </c>
      <c r="BB508" s="23">
        <f>IF(V508&gt;0,J508*DATA!$C$4,0)</f>
        <v>65542.750000000015</v>
      </c>
      <c r="BC508" s="23">
        <f>IF(X508&gt;0,N508*_xlfn.XLOOKUP(Burgas!O508,DATA!$B$5:$B$6,DATA!$C$5:$C$6,"error",0,1),0)</f>
        <v>8905.68</v>
      </c>
      <c r="BD508" s="23">
        <f>IF(Z508&gt;0,(L508-M508)*DATA!$C$7,"0,00 ")</f>
        <v>16935</v>
      </c>
      <c r="BE508" s="23">
        <f>IF(G508="basement",D508*DATA!$C$8,IF(G508="ground",0,"error"))</f>
        <v>0</v>
      </c>
      <c r="BF508" s="23">
        <f t="shared" si="425"/>
        <v>91383.430000000022</v>
      </c>
      <c r="BG508" s="23">
        <v>1.48</v>
      </c>
      <c r="BH508" s="23">
        <v>1.8871513944223111</v>
      </c>
      <c r="BI508" s="23">
        <f t="shared" si="426"/>
        <v>0.56999999999999995</v>
      </c>
      <c r="BJ508" s="23">
        <v>2.33</v>
      </c>
      <c r="BK508" s="23">
        <f t="shared" si="427"/>
        <v>0.21630769230769231</v>
      </c>
      <c r="BL508" s="23">
        <f t="shared" si="428"/>
        <v>0.23928112965340181</v>
      </c>
      <c r="BM508" s="5">
        <v>1.1000000000000001</v>
      </c>
      <c r="BN508" s="5">
        <f t="shared" si="429"/>
        <v>0.56999999999999995</v>
      </c>
      <c r="BO508" s="50"/>
      <c r="BP508" s="48">
        <f t="shared" si="430"/>
        <v>3931.5749999999998</v>
      </c>
      <c r="BQ508" s="51">
        <f t="shared" si="431"/>
        <v>7</v>
      </c>
      <c r="BR508" s="47">
        <f t="shared" si="432"/>
        <v>1258.104</v>
      </c>
      <c r="BS508" s="46">
        <f t="shared" si="433"/>
        <v>22.25</v>
      </c>
      <c r="BT508" s="46">
        <f t="shared" si="434"/>
        <v>3145.26</v>
      </c>
      <c r="BU508" s="46">
        <f t="shared" si="388"/>
        <v>83.468281837500001</v>
      </c>
      <c r="BV508" s="46">
        <f t="shared" si="389"/>
        <v>50.019373202884623</v>
      </c>
      <c r="BW508" s="46">
        <f t="shared" si="390"/>
        <v>73.285866790243901</v>
      </c>
      <c r="BX508" s="46">
        <f t="shared" si="391"/>
        <v>78.281938087500009</v>
      </c>
      <c r="BY508" s="46">
        <f t="shared" si="392"/>
        <v>83.468281837500001</v>
      </c>
      <c r="BZ508" s="46">
        <f t="shared" si="435"/>
        <v>96188.847989535003</v>
      </c>
      <c r="CA508" s="46">
        <f t="shared" si="436"/>
        <v>57642.325679004243</v>
      </c>
      <c r="CB508" s="46">
        <f t="shared" si="437"/>
        <v>84454.632889077082</v>
      </c>
      <c r="CC508" s="46">
        <f t="shared" si="438"/>
        <v>90212.105452035015</v>
      </c>
      <c r="CD508" s="46">
        <f t="shared" si="439"/>
        <v>96188.847989535003</v>
      </c>
    </row>
    <row r="509" spans="1:82" ht="15" customHeight="1" x14ac:dyDescent="0.35">
      <c r="A509" s="39">
        <v>506</v>
      </c>
      <c r="B509" s="40" t="s">
        <v>125</v>
      </c>
      <c r="C509" s="40" t="s">
        <v>631</v>
      </c>
      <c r="D509" s="41">
        <v>184.8</v>
      </c>
      <c r="E509" s="41">
        <f t="shared" si="406"/>
        <v>1034.8800000000001</v>
      </c>
      <c r="F509" s="41">
        <v>66.8</v>
      </c>
      <c r="G509" s="42" t="s">
        <v>118</v>
      </c>
      <c r="H509" s="43">
        <v>7</v>
      </c>
      <c r="I509" s="44">
        <v>22.25</v>
      </c>
      <c r="J509" s="41">
        <f t="shared" si="407"/>
        <v>1189.04</v>
      </c>
      <c r="K509" s="42" t="s">
        <v>120</v>
      </c>
      <c r="L509" s="44">
        <v>297.26</v>
      </c>
      <c r="M509" s="44">
        <v>133.4</v>
      </c>
      <c r="N509" s="41">
        <v>194.04000000000002</v>
      </c>
      <c r="O509" s="45" t="s">
        <v>69</v>
      </c>
      <c r="P509" s="45" t="s">
        <v>120</v>
      </c>
      <c r="Q509" s="45" t="s">
        <v>122</v>
      </c>
      <c r="R509" s="45" t="s">
        <v>864</v>
      </c>
      <c r="S509" s="46">
        <f t="shared" si="408"/>
        <v>110198.58690414001</v>
      </c>
      <c r="T509" s="46">
        <f t="shared" si="409"/>
        <v>106.48441066030844</v>
      </c>
      <c r="U509" s="47">
        <f t="shared" si="410"/>
        <v>64744.769392250782</v>
      </c>
      <c r="V509" s="47">
        <f t="shared" si="411"/>
        <v>45453.817511889232</v>
      </c>
      <c r="W509" s="47">
        <f t="shared" si="412"/>
        <v>97926.470602133064</v>
      </c>
      <c r="X509" s="47">
        <f t="shared" si="413"/>
        <v>12272.116302006951</v>
      </c>
      <c r="Y509" s="48">
        <f t="shared" si="414"/>
        <v>101524.10477664003</v>
      </c>
      <c r="Z509" s="47">
        <f t="shared" si="415"/>
        <v>8674.4821274999849</v>
      </c>
      <c r="AA509" s="48">
        <f t="shared" si="416"/>
        <v>110198.58690414001</v>
      </c>
      <c r="AB509" s="47">
        <f t="shared" si="417"/>
        <v>0</v>
      </c>
      <c r="AC509" s="47">
        <f t="shared" si="418"/>
        <v>66400.415941396175</v>
      </c>
      <c r="AD509" s="47">
        <f t="shared" si="419"/>
        <v>43798.170962743839</v>
      </c>
      <c r="AE509" s="47">
        <f t="shared" si="405"/>
        <v>42.321980290220928</v>
      </c>
      <c r="AF509" s="49">
        <f t="shared" si="420"/>
        <v>0.6025523358040592</v>
      </c>
      <c r="AG509" s="47">
        <f>IF(ISBLANK($D509),"",S509*_xlfn.XLOOKUP(Q509,DATA!$B$24:$B$25,DATA!$C$24:$C$25,"error",0,1)/1000)</f>
        <v>14.762922595987266</v>
      </c>
      <c r="AH509" s="47">
        <f>IF(ISBLANK($D509),"",V509*_xlfn.XLOOKUP(Q509,DATA!$B$24:$B$25,DATA!$C$24:$C$25,"error",0,1)/1000)</f>
        <v>6.0892903300463415</v>
      </c>
      <c r="AI509" s="47">
        <f>IF(ISBLANK($D509),"",X509*_xlfn.XLOOKUP(Q509,DATA!$B$24:$B$25,DATA!$C$24:$C$25,"error",0,1)/1000)</f>
        <v>1.6440528698710173</v>
      </c>
      <c r="AJ509" s="47">
        <f>IF(ISBLANK($D509),"",Z509*_xlfn.XLOOKUP(Q509,DATA!$B$24:$B$25,DATA!$C$24:$C$25,"error",0,1)/1000)</f>
        <v>1.1620902935892923</v>
      </c>
      <c r="AK509" s="47">
        <f>IF(ISBLANK($D509),"",AB509*_xlfn.XLOOKUP(Q509,DATA!$B$24:$B$25,DATA!$C$24:$C$25,"error",0,1)/1000)</f>
        <v>0</v>
      </c>
      <c r="AL509" s="47">
        <f t="shared" si="421"/>
        <v>8.8954334935066512</v>
      </c>
      <c r="AM509" s="47">
        <f t="shared" si="422"/>
        <v>5.8674891024806151</v>
      </c>
      <c r="AN509" s="47">
        <f t="shared" si="393"/>
        <v>1.4963883554466317</v>
      </c>
      <c r="AO509" s="47">
        <f t="shared" si="394"/>
        <v>0.61721810729346072</v>
      </c>
      <c r="AP509" s="47">
        <f t="shared" si="395"/>
        <v>0.16664326146926367</v>
      </c>
      <c r="AQ509" s="47">
        <f t="shared" si="396"/>
        <v>0.11779093008163834</v>
      </c>
      <c r="AR509" s="47">
        <f t="shared" si="397"/>
        <v>0</v>
      </c>
      <c r="AS509" s="47">
        <f t="shared" si="398"/>
        <v>0.90165229884436282</v>
      </c>
      <c r="AT509" s="47">
        <f t="shared" si="423"/>
        <v>0.59473605660226891</v>
      </c>
      <c r="AU509" s="47">
        <f t="shared" si="399"/>
        <v>8.1383230694234643E-2</v>
      </c>
      <c r="AV509" s="47">
        <f t="shared" si="400"/>
        <v>3.3568293572780385E-2</v>
      </c>
      <c r="AW509" s="47">
        <f t="shared" si="401"/>
        <v>9.0631332049793088E-3</v>
      </c>
      <c r="AX509" s="47">
        <f t="shared" si="402"/>
        <v>6.4062289723319918E-3</v>
      </c>
      <c r="AY509" s="47">
        <f t="shared" si="403"/>
        <v>0</v>
      </c>
      <c r="AZ509" s="47">
        <f t="shared" si="404"/>
        <v>4.903765575009169E-2</v>
      </c>
      <c r="BA509" s="47">
        <f t="shared" si="424"/>
        <v>3.2345574944142953E-2</v>
      </c>
      <c r="BB509" s="23">
        <f>IF(V509&gt;0,J509*DATA!$C$4,0)</f>
        <v>77287.599999999991</v>
      </c>
      <c r="BC509" s="23">
        <f>IF(X509&gt;0,N509*_xlfn.XLOOKUP(Burgas!O509,DATA!$B$5:$B$6,DATA!$C$5:$C$6,"error",0,1),0)</f>
        <v>9313.9200000000019</v>
      </c>
      <c r="BD509" s="23">
        <f>IF(Z509&gt;0,(L509-M509)*DATA!$C$7,"0,00 ")</f>
        <v>24578.999999999996</v>
      </c>
      <c r="BE509" s="23">
        <f>IF(G509="basement",D509*DATA!$C$8,IF(G509="ground",0,"error"))</f>
        <v>0</v>
      </c>
      <c r="BF509" s="23">
        <f t="shared" si="425"/>
        <v>111180.51999999999</v>
      </c>
      <c r="BG509" s="23">
        <v>1.48</v>
      </c>
      <c r="BH509" s="23">
        <v>2.0646605665074347</v>
      </c>
      <c r="BI509" s="23">
        <f t="shared" si="426"/>
        <v>0.56999999999999995</v>
      </c>
      <c r="BJ509" s="23">
        <v>2.33</v>
      </c>
      <c r="BK509" s="23">
        <f t="shared" si="427"/>
        <v>0.21630769230769231</v>
      </c>
      <c r="BL509" s="23">
        <f t="shared" si="428"/>
        <v>0.23928112965340181</v>
      </c>
      <c r="BM509" s="5">
        <v>1.1000000000000001</v>
      </c>
      <c r="BN509" s="5">
        <f t="shared" si="429"/>
        <v>0.56999999999999995</v>
      </c>
      <c r="BO509" s="50"/>
      <c r="BP509" s="48">
        <f t="shared" si="430"/>
        <v>4111.8</v>
      </c>
      <c r="BQ509" s="51">
        <f t="shared" si="431"/>
        <v>7</v>
      </c>
      <c r="BR509" s="47">
        <f t="shared" si="432"/>
        <v>1315.7760000000001</v>
      </c>
      <c r="BS509" s="46">
        <f t="shared" si="433"/>
        <v>22.25</v>
      </c>
      <c r="BT509" s="46">
        <f t="shared" si="434"/>
        <v>3289.4400000000005</v>
      </c>
      <c r="BU509" s="46">
        <f t="shared" si="388"/>
        <v>95.625292350000009</v>
      </c>
      <c r="BV509" s="46">
        <f t="shared" si="389"/>
        <v>56.18254893461539</v>
      </c>
      <c r="BW509" s="46">
        <f t="shared" si="390"/>
        <v>84.976111247946079</v>
      </c>
      <c r="BX509" s="46">
        <f t="shared" si="391"/>
        <v>88.097973600000017</v>
      </c>
      <c r="BY509" s="46">
        <f t="shared" si="392"/>
        <v>95.625292350000009</v>
      </c>
      <c r="BZ509" s="46">
        <f t="shared" si="435"/>
        <v>110198.58690414001</v>
      </c>
      <c r="CA509" s="46">
        <f t="shared" si="436"/>
        <v>64744.769392250782</v>
      </c>
      <c r="CB509" s="46">
        <f t="shared" si="437"/>
        <v>97926.470602133064</v>
      </c>
      <c r="CC509" s="46">
        <f t="shared" si="438"/>
        <v>101524.10477664003</v>
      </c>
      <c r="CD509" s="46">
        <f t="shared" si="439"/>
        <v>110198.58690414001</v>
      </c>
    </row>
    <row r="510" spans="1:82" ht="15" customHeight="1" x14ac:dyDescent="0.35">
      <c r="A510" s="39">
        <v>507</v>
      </c>
      <c r="B510" s="40" t="s">
        <v>125</v>
      </c>
      <c r="C510" s="40" t="s">
        <v>632</v>
      </c>
      <c r="D510" s="41">
        <v>183.5</v>
      </c>
      <c r="E510" s="41">
        <f t="shared" si="406"/>
        <v>1027.6000000000001</v>
      </c>
      <c r="F510" s="41">
        <v>44.5</v>
      </c>
      <c r="G510" s="42" t="s">
        <v>118</v>
      </c>
      <c r="H510" s="43">
        <v>7</v>
      </c>
      <c r="I510" s="44">
        <v>22.25</v>
      </c>
      <c r="J510" s="41">
        <f t="shared" si="407"/>
        <v>792.09500000000003</v>
      </c>
      <c r="K510" s="42" t="s">
        <v>120</v>
      </c>
      <c r="L510" s="44">
        <v>198.03</v>
      </c>
      <c r="M510" s="44">
        <v>67.56</v>
      </c>
      <c r="N510" s="41">
        <v>192.67500000000001</v>
      </c>
      <c r="O510" s="45" t="s">
        <v>69</v>
      </c>
      <c r="P510" s="45" t="s">
        <v>120</v>
      </c>
      <c r="Q510" s="45" t="s">
        <v>122</v>
      </c>
      <c r="R510" s="45" t="s">
        <v>864</v>
      </c>
      <c r="S510" s="46">
        <f t="shared" si="408"/>
        <v>87087.401633225003</v>
      </c>
      <c r="T510" s="46">
        <f t="shared" si="409"/>
        <v>84.748347249148495</v>
      </c>
      <c r="U510" s="47">
        <f t="shared" si="410"/>
        <v>56807.729307584239</v>
      </c>
      <c r="V510" s="47">
        <f t="shared" si="411"/>
        <v>30279.672325640764</v>
      </c>
      <c r="W510" s="47">
        <f t="shared" si="412"/>
        <v>74901.615153688894</v>
      </c>
      <c r="X510" s="47">
        <f t="shared" si="413"/>
        <v>12185.786479536109</v>
      </c>
      <c r="Y510" s="48">
        <f t="shared" si="414"/>
        <v>80180.53184697502</v>
      </c>
      <c r="Z510" s="47">
        <f t="shared" si="415"/>
        <v>6906.869786249983</v>
      </c>
      <c r="AA510" s="48">
        <f t="shared" si="416"/>
        <v>87087.401633225003</v>
      </c>
      <c r="AB510" s="47">
        <f t="shared" si="417"/>
        <v>0</v>
      </c>
      <c r="AC510" s="47">
        <f t="shared" si="418"/>
        <v>49372.328591426856</v>
      </c>
      <c r="AD510" s="47">
        <f t="shared" si="419"/>
        <v>37715.073041798147</v>
      </c>
      <c r="AE510" s="47">
        <f t="shared" si="405"/>
        <v>36.702095213894651</v>
      </c>
      <c r="AF510" s="49">
        <f t="shared" si="420"/>
        <v>0.56692848409190177</v>
      </c>
      <c r="AG510" s="47">
        <f>IF(ISBLANK($D510),"",S510*_xlfn.XLOOKUP(Q510,DATA!$B$24:$B$25,DATA!$C$24:$C$25,"error",0,1)/1000)</f>
        <v>11.666797238655469</v>
      </c>
      <c r="AH510" s="47">
        <f>IF(ISBLANK($D510),"",V510*_xlfn.XLOOKUP(Q510,DATA!$B$24:$B$25,DATA!$C$24:$C$25,"error",0,1)/1000)</f>
        <v>4.0564627127582389</v>
      </c>
      <c r="AI510" s="47">
        <f>IF(ISBLANK($D510),"",X510*_xlfn.XLOOKUP(Q510,DATA!$B$24:$B$25,DATA!$C$24:$C$25,"error",0,1)/1000)</f>
        <v>1.6324875628859921</v>
      </c>
      <c r="AJ510" s="47">
        <f>IF(ISBLANK($D510),"",Z510*_xlfn.XLOOKUP(Q510,DATA!$B$24:$B$25,DATA!$C$24:$C$25,"error",0,1)/1000)</f>
        <v>0.92528939707430036</v>
      </c>
      <c r="AK510" s="47">
        <f>IF(ISBLANK($D510),"",AB510*_xlfn.XLOOKUP(Q510,DATA!$B$24:$B$25,DATA!$C$24:$C$25,"error",0,1)/1000)</f>
        <v>0</v>
      </c>
      <c r="AL510" s="47">
        <f t="shared" si="421"/>
        <v>6.6142396727185311</v>
      </c>
      <c r="AM510" s="47">
        <f t="shared" si="422"/>
        <v>5.0525575659369384</v>
      </c>
      <c r="AN510" s="47">
        <f t="shared" si="393"/>
        <v>1.1825612049220031</v>
      </c>
      <c r="AO510" s="47">
        <f t="shared" si="394"/>
        <v>0.41116814968093052</v>
      </c>
      <c r="AP510" s="47">
        <f t="shared" si="395"/>
        <v>0.16547098744377628</v>
      </c>
      <c r="AQ510" s="47">
        <f t="shared" si="396"/>
        <v>9.3788494127617125E-2</v>
      </c>
      <c r="AR510" s="47">
        <f t="shared" si="397"/>
        <v>0</v>
      </c>
      <c r="AS510" s="47">
        <f t="shared" si="398"/>
        <v>0.67042763125232385</v>
      </c>
      <c r="AT510" s="47">
        <f t="shared" si="423"/>
        <v>0.51213357366967927</v>
      </c>
      <c r="AU510" s="47">
        <f t="shared" si="399"/>
        <v>6.4315290211874307E-2</v>
      </c>
      <c r="AV510" s="47">
        <f t="shared" si="400"/>
        <v>2.2361970579233222E-2</v>
      </c>
      <c r="AW510" s="47">
        <f t="shared" si="401"/>
        <v>8.9993773978014144E-3</v>
      </c>
      <c r="AX510" s="47">
        <f t="shared" si="402"/>
        <v>5.1008220067139893E-3</v>
      </c>
      <c r="AY510" s="47">
        <f t="shared" si="403"/>
        <v>0</v>
      </c>
      <c r="AZ510" s="47">
        <f t="shared" si="404"/>
        <v>3.646216998374862E-2</v>
      </c>
      <c r="BA510" s="47">
        <f t="shared" si="424"/>
        <v>2.7853120228125687E-2</v>
      </c>
      <c r="BB510" s="23">
        <f>IF(V510&gt;0,J510*DATA!$C$4,0)</f>
        <v>51486.175000000003</v>
      </c>
      <c r="BC510" s="23">
        <f>IF(X510&gt;0,N510*_xlfn.XLOOKUP(Burgas!O510,DATA!$B$5:$B$6,DATA!$C$5:$C$6,"error",0,1),0)</f>
        <v>9248.4000000000015</v>
      </c>
      <c r="BD510" s="23">
        <f>IF(Z510&gt;0,(L510-M510)*DATA!$C$7,"0,00 ")</f>
        <v>19570.5</v>
      </c>
      <c r="BE510" s="23">
        <f>IF(G510="basement",D510*DATA!$C$8,IF(G510="ground",0,"error"))</f>
        <v>0</v>
      </c>
      <c r="BF510" s="23">
        <f t="shared" si="425"/>
        <v>80305.075000000012</v>
      </c>
      <c r="BG510" s="23">
        <v>1.48</v>
      </c>
      <c r="BH510" s="23">
        <v>2.252969247083775</v>
      </c>
      <c r="BI510" s="23">
        <f t="shared" si="426"/>
        <v>0.56999999999999995</v>
      </c>
      <c r="BJ510" s="23">
        <v>2.33</v>
      </c>
      <c r="BK510" s="23">
        <f t="shared" si="427"/>
        <v>0.21630769230769231</v>
      </c>
      <c r="BL510" s="23">
        <f t="shared" si="428"/>
        <v>0.23928112965340181</v>
      </c>
      <c r="BM510" s="5">
        <v>1.1000000000000001</v>
      </c>
      <c r="BN510" s="5">
        <f t="shared" si="429"/>
        <v>0.56999999999999995</v>
      </c>
      <c r="BO510" s="50"/>
      <c r="BP510" s="48">
        <f t="shared" si="430"/>
        <v>4082.875</v>
      </c>
      <c r="BQ510" s="51">
        <f t="shared" si="431"/>
        <v>7</v>
      </c>
      <c r="BR510" s="47">
        <f t="shared" si="432"/>
        <v>1306.52</v>
      </c>
      <c r="BS510" s="46">
        <f t="shared" si="433"/>
        <v>22.25</v>
      </c>
      <c r="BT510" s="46">
        <f t="shared" si="434"/>
        <v>3266.3</v>
      </c>
      <c r="BU510" s="46">
        <f t="shared" si="388"/>
        <v>75.570463062499996</v>
      </c>
      <c r="BV510" s="46">
        <f t="shared" si="389"/>
        <v>49.29514865288462</v>
      </c>
      <c r="BW510" s="46">
        <f t="shared" si="390"/>
        <v>64.99619503096919</v>
      </c>
      <c r="BX510" s="46">
        <f t="shared" si="391"/>
        <v>69.576997437500012</v>
      </c>
      <c r="BY510" s="46">
        <f t="shared" si="392"/>
        <v>75.570463062499996</v>
      </c>
      <c r="BZ510" s="46">
        <f t="shared" si="435"/>
        <v>87087.401633225003</v>
      </c>
      <c r="CA510" s="46">
        <f t="shared" si="436"/>
        <v>56807.729307584239</v>
      </c>
      <c r="CB510" s="46">
        <f t="shared" si="437"/>
        <v>74901.615153688894</v>
      </c>
      <c r="CC510" s="46">
        <f t="shared" si="438"/>
        <v>80180.53184697502</v>
      </c>
      <c r="CD510" s="46">
        <f t="shared" si="439"/>
        <v>87087.401633225003</v>
      </c>
    </row>
    <row r="511" spans="1:82" ht="15" customHeight="1" x14ac:dyDescent="0.35">
      <c r="A511" s="39">
        <v>508</v>
      </c>
      <c r="B511" s="40" t="s">
        <v>125</v>
      </c>
      <c r="C511" s="40" t="s">
        <v>633</v>
      </c>
      <c r="D511" s="41">
        <v>151.5</v>
      </c>
      <c r="E511" s="41">
        <f t="shared" si="406"/>
        <v>848.4</v>
      </c>
      <c r="F511" s="41">
        <v>49.6</v>
      </c>
      <c r="G511" s="42" t="s">
        <v>118</v>
      </c>
      <c r="H511" s="43">
        <v>7</v>
      </c>
      <c r="I511" s="44">
        <v>22.25</v>
      </c>
      <c r="J511" s="41">
        <f t="shared" si="407"/>
        <v>882.88000000000011</v>
      </c>
      <c r="K511" s="42" t="s">
        <v>120</v>
      </c>
      <c r="L511" s="44">
        <v>220.72</v>
      </c>
      <c r="M511" s="44">
        <v>99.3</v>
      </c>
      <c r="N511" s="41">
        <v>159.07500000000002</v>
      </c>
      <c r="O511" s="45" t="s">
        <v>69</v>
      </c>
      <c r="P511" s="45" t="s">
        <v>120</v>
      </c>
      <c r="Q511" s="45" t="s">
        <v>122</v>
      </c>
      <c r="R511" s="45" t="s">
        <v>864</v>
      </c>
      <c r="S511" s="46">
        <f t="shared" si="408"/>
        <v>84778.767166275007</v>
      </c>
      <c r="T511" s="46">
        <f t="shared" si="409"/>
        <v>99.92782551423268</v>
      </c>
      <c r="U511" s="47">
        <f t="shared" si="410"/>
        <v>51028.627217327325</v>
      </c>
      <c r="V511" s="47">
        <f t="shared" si="411"/>
        <v>33750.139948947683</v>
      </c>
      <c r="W511" s="47">
        <f t="shared" si="412"/>
        <v>74718.022470636206</v>
      </c>
      <c r="X511" s="47">
        <f t="shared" si="413"/>
        <v>10060.744695638801</v>
      </c>
      <c r="Y511" s="48">
        <f t="shared" si="414"/>
        <v>78350.989673775024</v>
      </c>
      <c r="Z511" s="47">
        <f t="shared" si="415"/>
        <v>6427.7774924999831</v>
      </c>
      <c r="AA511" s="48">
        <f t="shared" si="416"/>
        <v>84778.767166275007</v>
      </c>
      <c r="AB511" s="47">
        <f t="shared" si="417"/>
        <v>0</v>
      </c>
      <c r="AC511" s="47">
        <f t="shared" si="418"/>
        <v>50238.662137086467</v>
      </c>
      <c r="AD511" s="47">
        <f t="shared" si="419"/>
        <v>34540.10502918854</v>
      </c>
      <c r="AE511" s="47">
        <f t="shared" si="405"/>
        <v>40.712052132471172</v>
      </c>
      <c r="AF511" s="49">
        <f t="shared" si="420"/>
        <v>0.59258542930394731</v>
      </c>
      <c r="AG511" s="47">
        <f>IF(ISBLANK($D511),"",S511*_xlfn.XLOOKUP(Q511,DATA!$B$24:$B$25,DATA!$C$24:$C$25,"error",0,1)/1000)</f>
        <v>11.357517483846467</v>
      </c>
      <c r="AH511" s="47">
        <f>IF(ISBLANK($D511),"",V511*_xlfn.XLOOKUP(Q511,DATA!$B$24:$B$25,DATA!$C$24:$C$25,"error",0,1)/1000)</f>
        <v>4.5213892271002756</v>
      </c>
      <c r="AI511" s="47">
        <f>IF(ISBLANK($D511),"",X511*_xlfn.XLOOKUP(Q511,DATA!$B$24:$B$25,DATA!$C$24:$C$25,"error",0,1)/1000)</f>
        <v>1.347803083254647</v>
      </c>
      <c r="AJ511" s="47">
        <f>IF(ISBLANK($D511),"",Z511*_xlfn.XLOOKUP(Q511,DATA!$B$24:$B$25,DATA!$C$24:$C$25,"error",0,1)/1000)</f>
        <v>0.86110706363732303</v>
      </c>
      <c r="AK511" s="47">
        <f>IF(ISBLANK($D511),"",AB511*_xlfn.XLOOKUP(Q511,DATA!$B$24:$B$25,DATA!$C$24:$C$25,"error",0,1)/1000)</f>
        <v>0</v>
      </c>
      <c r="AL511" s="47">
        <f t="shared" si="421"/>
        <v>6.7302993739922456</v>
      </c>
      <c r="AM511" s="47">
        <f t="shared" si="422"/>
        <v>4.6272181098542209</v>
      </c>
      <c r="AN511" s="47">
        <f t="shared" si="393"/>
        <v>1.1512122209615117</v>
      </c>
      <c r="AO511" s="47">
        <f t="shared" si="394"/>
        <v>0.45829368445741975</v>
      </c>
      <c r="AP511" s="47">
        <f t="shared" si="395"/>
        <v>0.13661501143178253</v>
      </c>
      <c r="AQ511" s="47">
        <f t="shared" si="396"/>
        <v>8.7282892289225644E-2</v>
      </c>
      <c r="AR511" s="47">
        <f t="shared" si="397"/>
        <v>0</v>
      </c>
      <c r="AS511" s="47">
        <f t="shared" si="398"/>
        <v>0.68219158817842784</v>
      </c>
      <c r="AT511" s="47">
        <f t="shared" si="423"/>
        <v>0.46902063278308381</v>
      </c>
      <c r="AU511" s="47">
        <f t="shared" si="399"/>
        <v>6.261033067753935E-2</v>
      </c>
      <c r="AV511" s="47">
        <f t="shared" si="400"/>
        <v>2.4924960497154289E-2</v>
      </c>
      <c r="AW511" s="47">
        <f t="shared" si="401"/>
        <v>7.4300036826534816E-3</v>
      </c>
      <c r="AX511" s="47">
        <f t="shared" si="402"/>
        <v>4.7470055036039896E-3</v>
      </c>
      <c r="AY511" s="47">
        <f t="shared" si="403"/>
        <v>0</v>
      </c>
      <c r="AZ511" s="47">
        <f t="shared" si="404"/>
        <v>3.7101969683411756E-2</v>
      </c>
      <c r="BA511" s="47">
        <f t="shared" si="424"/>
        <v>2.5508360994127594E-2</v>
      </c>
      <c r="BB511" s="23">
        <f>IF(V511&gt;0,J511*DATA!$C$4,0)</f>
        <v>57387.200000000004</v>
      </c>
      <c r="BC511" s="23">
        <f>IF(X511&gt;0,N511*_xlfn.XLOOKUP(Burgas!O511,DATA!$B$5:$B$6,DATA!$C$5:$C$6,"error",0,1),0)</f>
        <v>7635.6</v>
      </c>
      <c r="BD511" s="23">
        <f>IF(Z511&gt;0,(L511-M511)*DATA!$C$7,"0,00 ")</f>
        <v>18213</v>
      </c>
      <c r="BE511" s="23">
        <f>IF(G511="basement",D511*DATA!$C$8,IF(G511="ground",0,"error"))</f>
        <v>0</v>
      </c>
      <c r="BF511" s="23">
        <f t="shared" si="425"/>
        <v>83235.8</v>
      </c>
      <c r="BG511" s="23">
        <v>1.48</v>
      </c>
      <c r="BH511" s="23">
        <v>2.0626902863356289</v>
      </c>
      <c r="BI511" s="23">
        <f t="shared" si="426"/>
        <v>0.56999999999999995</v>
      </c>
      <c r="BJ511" s="23">
        <v>2.33</v>
      </c>
      <c r="BK511" s="23">
        <f t="shared" si="427"/>
        <v>0.21630769230769231</v>
      </c>
      <c r="BL511" s="23">
        <f t="shared" si="428"/>
        <v>0.23928112965340181</v>
      </c>
      <c r="BM511" s="5">
        <v>1.1000000000000001</v>
      </c>
      <c r="BN511" s="5">
        <f t="shared" si="429"/>
        <v>0.56999999999999995</v>
      </c>
      <c r="BO511" s="50"/>
      <c r="BP511" s="48">
        <f t="shared" si="430"/>
        <v>3370.875</v>
      </c>
      <c r="BQ511" s="51">
        <f t="shared" si="431"/>
        <v>7</v>
      </c>
      <c r="BR511" s="47">
        <f t="shared" si="432"/>
        <v>1078.68</v>
      </c>
      <c r="BS511" s="46">
        <f t="shared" si="433"/>
        <v>22.25</v>
      </c>
      <c r="BT511" s="46">
        <f t="shared" si="434"/>
        <v>2696.7000000000003</v>
      </c>
      <c r="BU511" s="46">
        <f t="shared" si="388"/>
        <v>73.567135687499999</v>
      </c>
      <c r="BV511" s="46">
        <f t="shared" si="389"/>
        <v>44.280308241346162</v>
      </c>
      <c r="BW511" s="46">
        <f t="shared" si="390"/>
        <v>64.836881699614892</v>
      </c>
      <c r="BX511" s="46">
        <f t="shared" si="391"/>
        <v>67.989404437500014</v>
      </c>
      <c r="BY511" s="46">
        <f t="shared" si="392"/>
        <v>73.567135687499999</v>
      </c>
      <c r="BZ511" s="46">
        <f t="shared" si="435"/>
        <v>84778.767166275007</v>
      </c>
      <c r="CA511" s="46">
        <f t="shared" si="436"/>
        <v>51028.627217327325</v>
      </c>
      <c r="CB511" s="46">
        <f t="shared" si="437"/>
        <v>74718.022470636206</v>
      </c>
      <c r="CC511" s="46">
        <f t="shared" si="438"/>
        <v>78350.989673775024</v>
      </c>
      <c r="CD511" s="46">
        <f t="shared" si="439"/>
        <v>84778.767166275007</v>
      </c>
    </row>
    <row r="512" spans="1:82" ht="15" customHeight="1" x14ac:dyDescent="0.35">
      <c r="A512" s="39">
        <v>509</v>
      </c>
      <c r="B512" s="40" t="s">
        <v>125</v>
      </c>
      <c r="C512" s="40" t="s">
        <v>634</v>
      </c>
      <c r="D512" s="41">
        <v>59.9</v>
      </c>
      <c r="E512" s="41">
        <f t="shared" si="406"/>
        <v>335.44</v>
      </c>
      <c r="F512" s="41">
        <v>32.799999999999997</v>
      </c>
      <c r="G512" s="42" t="s">
        <v>118</v>
      </c>
      <c r="H512" s="43">
        <v>7</v>
      </c>
      <c r="I512" s="44">
        <v>22.25</v>
      </c>
      <c r="J512" s="41">
        <f t="shared" si="407"/>
        <v>583.83999999999992</v>
      </c>
      <c r="K512" s="42" t="s">
        <v>121</v>
      </c>
      <c r="L512" s="44">
        <v>145.96</v>
      </c>
      <c r="M512" s="44">
        <v>145.96</v>
      </c>
      <c r="N512" s="41">
        <v>62.895000000000003</v>
      </c>
      <c r="O512" s="45" t="s">
        <v>69</v>
      </c>
      <c r="P512" s="45" t="s">
        <v>121</v>
      </c>
      <c r="Q512" s="45" t="s">
        <v>122</v>
      </c>
      <c r="R512" s="45" t="s">
        <v>864</v>
      </c>
      <c r="S512" s="46">
        <f t="shared" si="408"/>
        <v>17704.004491670003</v>
      </c>
      <c r="T512" s="46">
        <f t="shared" si="409"/>
        <v>52.778453647954933</v>
      </c>
      <c r="U512" s="47">
        <f t="shared" si="410"/>
        <v>17704.004491670003</v>
      </c>
      <c r="V512" s="47">
        <f t="shared" si="411"/>
        <v>0</v>
      </c>
      <c r="W512" s="47">
        <f t="shared" si="412"/>
        <v>17514.786495315893</v>
      </c>
      <c r="X512" s="47">
        <f t="shared" si="413"/>
        <v>189.21799635410935</v>
      </c>
      <c r="Y512" s="48">
        <f t="shared" si="414"/>
        <v>17704.004491670003</v>
      </c>
      <c r="Z512" s="47">
        <f t="shared" si="415"/>
        <v>0</v>
      </c>
      <c r="AA512" s="48">
        <f t="shared" si="416"/>
        <v>17704.004491670003</v>
      </c>
      <c r="AB512" s="47">
        <f t="shared" si="417"/>
        <v>0</v>
      </c>
      <c r="AC512" s="47">
        <f t="shared" si="418"/>
        <v>189.21799635410935</v>
      </c>
      <c r="AD512" s="47">
        <f t="shared" si="419"/>
        <v>17514.786495315893</v>
      </c>
      <c r="AE512" s="47">
        <f t="shared" si="405"/>
        <v>52.214364701037127</v>
      </c>
      <c r="AF512" s="49">
        <f t="shared" si="420"/>
        <v>1.0687864231120114E-2</v>
      </c>
      <c r="AG512" s="47">
        <f>IF(ISBLANK($D512),"",S512*_xlfn.XLOOKUP(Q512,DATA!$B$24:$B$25,DATA!$C$24:$C$25,"error",0,1)/1000)</f>
        <v>2.3717440966542562</v>
      </c>
      <c r="AH512" s="47">
        <f>IF(ISBLANK($D512),"",V512*_xlfn.XLOOKUP(Q512,DATA!$B$24:$B$25,DATA!$C$24:$C$25,"error",0,1)/1000)</f>
        <v>0</v>
      </c>
      <c r="AI512" s="47">
        <f>IF(ISBLANK($D512),"",X512*_xlfn.XLOOKUP(Q512,DATA!$B$24:$B$25,DATA!$C$24:$C$25,"error",0,1)/1000)</f>
        <v>2.5348878896001271E-2</v>
      </c>
      <c r="AJ512" s="47">
        <f>IF(ISBLANK($D512),"",Z512*_xlfn.XLOOKUP(Q512,DATA!$B$24:$B$25,DATA!$C$24:$C$25,"error",0,1)/1000)</f>
        <v>0</v>
      </c>
      <c r="AK512" s="47">
        <f>IF(ISBLANK($D512),"",AB512*_xlfn.XLOOKUP(Q512,DATA!$B$24:$B$25,DATA!$C$24:$C$25,"error",0,1)/1000)</f>
        <v>0</v>
      </c>
      <c r="AL512" s="47">
        <f t="shared" si="421"/>
        <v>2.5348878896001271E-2</v>
      </c>
      <c r="AM512" s="47">
        <f t="shared" si="422"/>
        <v>2.3463952177582548</v>
      </c>
      <c r="AN512" s="47">
        <f t="shared" si="393"/>
        <v>0.24040295715547497</v>
      </c>
      <c r="AO512" s="47">
        <f t="shared" si="394"/>
        <v>0</v>
      </c>
      <c r="AP512" s="47">
        <f t="shared" si="395"/>
        <v>2.5693941668374978E-3</v>
      </c>
      <c r="AQ512" s="47">
        <f t="shared" si="396"/>
        <v>0</v>
      </c>
      <c r="AR512" s="47">
        <f t="shared" si="397"/>
        <v>0</v>
      </c>
      <c r="AS512" s="47">
        <f t="shared" si="398"/>
        <v>2.5693941668374978E-3</v>
      </c>
      <c r="AT512" s="47">
        <f t="shared" si="423"/>
        <v>0.23783356298863748</v>
      </c>
      <c r="AU512" s="47">
        <f t="shared" si="399"/>
        <v>1.3074660231448184E-2</v>
      </c>
      <c r="AV512" s="47">
        <f t="shared" si="400"/>
        <v>0</v>
      </c>
      <c r="AW512" s="47">
        <f t="shared" si="401"/>
        <v>1.3974019342174343E-4</v>
      </c>
      <c r="AX512" s="47">
        <f t="shared" si="402"/>
        <v>0</v>
      </c>
      <c r="AY512" s="47">
        <f t="shared" si="403"/>
        <v>0</v>
      </c>
      <c r="AZ512" s="47">
        <f t="shared" si="404"/>
        <v>1.3974019342174343E-4</v>
      </c>
      <c r="BA512" s="47">
        <f t="shared" si="424"/>
        <v>1.293492003802644E-2</v>
      </c>
      <c r="BB512" s="23">
        <f>IF(V512&gt;0,J512*DATA!$C$4,0)</f>
        <v>0</v>
      </c>
      <c r="BC512" s="23">
        <f>IF(X512&gt;0,N512*_xlfn.XLOOKUP(Burgas!O512,DATA!$B$5:$B$6,DATA!$C$5:$C$6,"error",0,1),0)</f>
        <v>3018.96</v>
      </c>
      <c r="BD512" s="23" t="str">
        <f>IF(Z512&gt;0,(L512-M512)*DATA!$C$7,"0,00 ")</f>
        <v xml:space="preserve">0,00 </v>
      </c>
      <c r="BE512" s="23">
        <f>IF(G512="basement",D512*DATA!$C$8,IF(G512="ground",0,"error"))</f>
        <v>0</v>
      </c>
      <c r="BF512" s="23">
        <f t="shared" si="425"/>
        <v>3018.96</v>
      </c>
      <c r="BG512" s="23">
        <v>0.25</v>
      </c>
      <c r="BH512" s="23">
        <v>1.1000000000000001</v>
      </c>
      <c r="BI512" s="23">
        <f t="shared" si="426"/>
        <v>0.56999999999999995</v>
      </c>
      <c r="BJ512" s="23">
        <v>0.22</v>
      </c>
      <c r="BK512" s="23">
        <f t="shared" si="427"/>
        <v>0.25</v>
      </c>
      <c r="BL512" s="23">
        <f t="shared" si="428"/>
        <v>0.12054794520547943</v>
      </c>
      <c r="BM512" s="5">
        <v>1.1000000000000001</v>
      </c>
      <c r="BN512" s="5">
        <f t="shared" si="429"/>
        <v>0.56999999999999995</v>
      </c>
      <c r="BO512" s="50"/>
      <c r="BP512" s="48">
        <f t="shared" si="430"/>
        <v>1332.7749999999999</v>
      </c>
      <c r="BQ512" s="51">
        <f t="shared" si="431"/>
        <v>7</v>
      </c>
      <c r="BR512" s="47">
        <f t="shared" si="432"/>
        <v>426.48799999999994</v>
      </c>
      <c r="BS512" s="46">
        <f t="shared" si="433"/>
        <v>22.25</v>
      </c>
      <c r="BT512" s="46">
        <f t="shared" si="434"/>
        <v>1066.22</v>
      </c>
      <c r="BU512" s="46">
        <f t="shared" si="388"/>
        <v>15.362725175000001</v>
      </c>
      <c r="BV512" s="46">
        <f t="shared" si="389"/>
        <v>15.362725175000001</v>
      </c>
      <c r="BW512" s="46">
        <f t="shared" si="390"/>
        <v>15.198530454109589</v>
      </c>
      <c r="BX512" s="46">
        <f t="shared" si="391"/>
        <v>15.362725175000001</v>
      </c>
      <c r="BY512" s="46">
        <f t="shared" si="392"/>
        <v>15.362725175000001</v>
      </c>
      <c r="BZ512" s="46">
        <f t="shared" si="435"/>
        <v>17704.004491670003</v>
      </c>
      <c r="CA512" s="46">
        <f t="shared" si="436"/>
        <v>17704.004491670003</v>
      </c>
      <c r="CB512" s="46">
        <f t="shared" si="437"/>
        <v>17514.786495315893</v>
      </c>
      <c r="CC512" s="46">
        <f t="shared" si="438"/>
        <v>17704.004491670003</v>
      </c>
      <c r="CD512" s="46">
        <f t="shared" si="439"/>
        <v>17704.004491670003</v>
      </c>
    </row>
    <row r="513" spans="1:82" ht="15" customHeight="1" x14ac:dyDescent="0.35">
      <c r="A513" s="39">
        <v>510</v>
      </c>
      <c r="B513" s="40" t="s">
        <v>125</v>
      </c>
      <c r="C513" s="40" t="s">
        <v>635</v>
      </c>
      <c r="D513" s="41">
        <v>73.2</v>
      </c>
      <c r="E513" s="41">
        <f t="shared" si="406"/>
        <v>351.36</v>
      </c>
      <c r="F513" s="41">
        <v>38.200000000000003</v>
      </c>
      <c r="G513" s="42" t="s">
        <v>118</v>
      </c>
      <c r="H513" s="43">
        <v>6</v>
      </c>
      <c r="I513" s="44">
        <v>20.5</v>
      </c>
      <c r="J513" s="41">
        <f t="shared" si="407"/>
        <v>626.48</v>
      </c>
      <c r="K513" s="42" t="s">
        <v>121</v>
      </c>
      <c r="L513" s="44">
        <v>156.62</v>
      </c>
      <c r="M513" s="44">
        <v>156.62</v>
      </c>
      <c r="N513" s="41">
        <v>76.86</v>
      </c>
      <c r="O513" s="45" t="s">
        <v>69</v>
      </c>
      <c r="P513" s="45" t="s">
        <v>121</v>
      </c>
      <c r="Q513" s="45" t="s">
        <v>122</v>
      </c>
      <c r="R513" s="45" t="s">
        <v>864</v>
      </c>
      <c r="S513" s="46">
        <f t="shared" si="408"/>
        <v>19550.665826160002</v>
      </c>
      <c r="T513" s="46">
        <f t="shared" si="409"/>
        <v>55.642833066256834</v>
      </c>
      <c r="U513" s="47">
        <f t="shared" si="410"/>
        <v>19550.665826160002</v>
      </c>
      <c r="V513" s="47">
        <f t="shared" si="411"/>
        <v>0</v>
      </c>
      <c r="W513" s="47">
        <f t="shared" si="412"/>
        <v>19319.434485039459</v>
      </c>
      <c r="X513" s="47">
        <f t="shared" si="413"/>
        <v>231.23134112054322</v>
      </c>
      <c r="Y513" s="48">
        <f t="shared" si="414"/>
        <v>19550.665826160002</v>
      </c>
      <c r="Z513" s="47">
        <f t="shared" si="415"/>
        <v>0</v>
      </c>
      <c r="AA513" s="48">
        <f t="shared" si="416"/>
        <v>19550.665826160002</v>
      </c>
      <c r="AB513" s="47">
        <f t="shared" si="417"/>
        <v>0</v>
      </c>
      <c r="AC513" s="47">
        <f t="shared" si="418"/>
        <v>231.23134112054322</v>
      </c>
      <c r="AD513" s="47">
        <f t="shared" si="419"/>
        <v>19319.434485039459</v>
      </c>
      <c r="AE513" s="47">
        <f t="shared" si="405"/>
        <v>54.984729294852741</v>
      </c>
      <c r="AF513" s="49">
        <f t="shared" si="420"/>
        <v>1.182728727382476E-2</v>
      </c>
      <c r="AG513" s="47">
        <f>IF(ISBLANK($D513),"",S513*_xlfn.XLOOKUP(Q513,DATA!$B$24:$B$25,DATA!$C$24:$C$25,"error",0,1)/1000)</f>
        <v>2.6191349127070365</v>
      </c>
      <c r="AH513" s="47">
        <f>IF(ISBLANK($D513),"",V513*_xlfn.XLOOKUP(Q513,DATA!$B$24:$B$25,DATA!$C$24:$C$25,"error",0,1)/1000)</f>
        <v>0</v>
      </c>
      <c r="AI513" s="47">
        <f>IF(ISBLANK($D513),"",X513*_xlfn.XLOOKUP(Q513,DATA!$B$24:$B$25,DATA!$C$24:$C$25,"error",0,1)/1000)</f>
        <v>3.0977261021490107E-2</v>
      </c>
      <c r="AJ513" s="47">
        <f>IF(ISBLANK($D513),"",Z513*_xlfn.XLOOKUP(Q513,DATA!$B$24:$B$25,DATA!$C$24:$C$25,"error",0,1)/1000)</f>
        <v>0</v>
      </c>
      <c r="AK513" s="47">
        <f>IF(ISBLANK($D513),"",AB513*_xlfn.XLOOKUP(Q513,DATA!$B$24:$B$25,DATA!$C$24:$C$25,"error",0,1)/1000)</f>
        <v>0</v>
      </c>
      <c r="AL513" s="47">
        <f t="shared" si="421"/>
        <v>3.0977261021490107E-2</v>
      </c>
      <c r="AM513" s="47">
        <f t="shared" si="422"/>
        <v>2.5881576516855462</v>
      </c>
      <c r="AN513" s="47">
        <f t="shared" si="393"/>
        <v>0.26547880063963997</v>
      </c>
      <c r="AO513" s="47">
        <f t="shared" si="394"/>
        <v>0</v>
      </c>
      <c r="AP513" s="47">
        <f t="shared" si="395"/>
        <v>3.1398940402754798E-3</v>
      </c>
      <c r="AQ513" s="47">
        <f t="shared" si="396"/>
        <v>0</v>
      </c>
      <c r="AR513" s="47">
        <f t="shared" si="397"/>
        <v>0</v>
      </c>
      <c r="AS513" s="47">
        <f t="shared" si="398"/>
        <v>3.1398940402754798E-3</v>
      </c>
      <c r="AT513" s="47">
        <f t="shared" si="423"/>
        <v>0.26233890659936449</v>
      </c>
      <c r="AU513" s="47">
        <f t="shared" si="399"/>
        <v>1.4438446007845256E-2</v>
      </c>
      <c r="AV513" s="47">
        <f t="shared" si="400"/>
        <v>0</v>
      </c>
      <c r="AW513" s="47">
        <f t="shared" si="401"/>
        <v>1.7076764872239438E-4</v>
      </c>
      <c r="AX513" s="47">
        <f t="shared" si="402"/>
        <v>0</v>
      </c>
      <c r="AY513" s="47">
        <f t="shared" si="403"/>
        <v>0</v>
      </c>
      <c r="AZ513" s="47">
        <f t="shared" si="404"/>
        <v>1.7076764872239438E-4</v>
      </c>
      <c r="BA513" s="47">
        <f t="shared" si="424"/>
        <v>1.4267678359122862E-2</v>
      </c>
      <c r="BB513" s="23">
        <f>IF(V513&gt;0,J513*DATA!$C$4,0)</f>
        <v>0</v>
      </c>
      <c r="BC513" s="23">
        <f>IF(X513&gt;0,N513*_xlfn.XLOOKUP(Burgas!O513,DATA!$B$5:$B$6,DATA!$C$5:$C$6,"error",0,1),0)</f>
        <v>3689.2799999999997</v>
      </c>
      <c r="BD513" s="23" t="str">
        <f>IF(Z513&gt;0,(L513-M513)*DATA!$C$7,"0,00 ")</f>
        <v xml:space="preserve">0,00 </v>
      </c>
      <c r="BE513" s="23">
        <f>IF(G513="basement",D513*DATA!$C$8,IF(G513="ground",0,"error"))</f>
        <v>0</v>
      </c>
      <c r="BF513" s="23">
        <f t="shared" si="425"/>
        <v>3689.2799999999997</v>
      </c>
      <c r="BG513" s="23">
        <v>0.25</v>
      </c>
      <c r="BH513" s="23">
        <v>1.1000000000000001</v>
      </c>
      <c r="BI513" s="23">
        <f t="shared" si="426"/>
        <v>0.56999999999999995</v>
      </c>
      <c r="BJ513" s="23">
        <v>0.22</v>
      </c>
      <c r="BK513" s="23">
        <f t="shared" si="427"/>
        <v>0.25</v>
      </c>
      <c r="BL513" s="23">
        <f t="shared" si="428"/>
        <v>0.12054794520547943</v>
      </c>
      <c r="BM513" s="5">
        <v>1.1000000000000001</v>
      </c>
      <c r="BN513" s="5">
        <f t="shared" si="429"/>
        <v>0.56999999999999995</v>
      </c>
      <c r="BO513" s="50"/>
      <c r="BP513" s="48">
        <f t="shared" si="430"/>
        <v>1500.6000000000001</v>
      </c>
      <c r="BQ513" s="51">
        <f t="shared" si="431"/>
        <v>6</v>
      </c>
      <c r="BR513" s="47">
        <f t="shared" si="432"/>
        <v>480.19200000000006</v>
      </c>
      <c r="BS513" s="46">
        <f t="shared" si="433"/>
        <v>20.5</v>
      </c>
      <c r="BT513" s="46">
        <f t="shared" si="434"/>
        <v>1200.4800000000002</v>
      </c>
      <c r="BU513" s="46">
        <f t="shared" si="388"/>
        <v>16.965173400000001</v>
      </c>
      <c r="BV513" s="46">
        <f t="shared" si="389"/>
        <v>16.965173400000001</v>
      </c>
      <c r="BW513" s="46">
        <f t="shared" si="390"/>
        <v>16.76452142054795</v>
      </c>
      <c r="BX513" s="46">
        <f t="shared" si="391"/>
        <v>16.965173400000001</v>
      </c>
      <c r="BY513" s="46">
        <f t="shared" si="392"/>
        <v>16.965173400000001</v>
      </c>
      <c r="BZ513" s="46">
        <f t="shared" si="435"/>
        <v>19550.665826160002</v>
      </c>
      <c r="CA513" s="46">
        <f t="shared" si="436"/>
        <v>19550.665826160002</v>
      </c>
      <c r="CB513" s="46">
        <f t="shared" si="437"/>
        <v>19319.434485039459</v>
      </c>
      <c r="CC513" s="46">
        <f t="shared" si="438"/>
        <v>19550.665826160002</v>
      </c>
      <c r="CD513" s="46">
        <f t="shared" si="439"/>
        <v>19550.665826160002</v>
      </c>
    </row>
    <row r="514" spans="1:82" ht="15" customHeight="1" x14ac:dyDescent="0.35">
      <c r="A514" s="39">
        <v>511</v>
      </c>
      <c r="B514" s="40" t="s">
        <v>125</v>
      </c>
      <c r="C514" s="40" t="s">
        <v>636</v>
      </c>
      <c r="D514" s="41">
        <v>169.3</v>
      </c>
      <c r="E514" s="41">
        <f t="shared" si="406"/>
        <v>812.6400000000001</v>
      </c>
      <c r="F514" s="41">
        <v>53.6</v>
      </c>
      <c r="G514" s="42" t="s">
        <v>118</v>
      </c>
      <c r="H514" s="43">
        <v>6</v>
      </c>
      <c r="I514" s="44">
        <v>20.5</v>
      </c>
      <c r="J514" s="41">
        <f t="shared" si="407"/>
        <v>879.04</v>
      </c>
      <c r="K514" s="42" t="s">
        <v>120</v>
      </c>
      <c r="L514" s="44">
        <v>219.76</v>
      </c>
      <c r="M514" s="44">
        <v>54.94</v>
      </c>
      <c r="N514" s="41">
        <v>177.76500000000001</v>
      </c>
      <c r="O514" s="45" t="s">
        <v>69</v>
      </c>
      <c r="P514" s="45" t="s">
        <v>120</v>
      </c>
      <c r="Q514" s="45" t="s">
        <v>122</v>
      </c>
      <c r="R514" s="45" t="s">
        <v>864</v>
      </c>
      <c r="S514" s="46">
        <f t="shared" si="408"/>
        <v>88945.783019765018</v>
      </c>
      <c r="T514" s="46">
        <f t="shared" si="409"/>
        <v>109.45287337537533</v>
      </c>
      <c r="U514" s="47">
        <f t="shared" si="410"/>
        <v>55342.435995568085</v>
      </c>
      <c r="V514" s="47">
        <f t="shared" si="411"/>
        <v>33603.347024196933</v>
      </c>
      <c r="W514" s="47">
        <f t="shared" si="412"/>
        <v>77702.98383183335</v>
      </c>
      <c r="X514" s="47">
        <f t="shared" si="413"/>
        <v>11242.799187931669</v>
      </c>
      <c r="Y514" s="48">
        <f t="shared" si="414"/>
        <v>80220.480052265033</v>
      </c>
      <c r="Z514" s="47">
        <f t="shared" si="415"/>
        <v>8725.3029674999852</v>
      </c>
      <c r="AA514" s="48">
        <f t="shared" si="416"/>
        <v>88945.783019765018</v>
      </c>
      <c r="AB514" s="47">
        <f t="shared" si="417"/>
        <v>0</v>
      </c>
      <c r="AC514" s="47">
        <f t="shared" si="418"/>
        <v>53571.449179628587</v>
      </c>
      <c r="AD514" s="47">
        <f t="shared" si="419"/>
        <v>35374.333840136431</v>
      </c>
      <c r="AE514" s="47">
        <f t="shared" si="405"/>
        <v>43.530141071244863</v>
      </c>
      <c r="AF514" s="49">
        <f t="shared" si="420"/>
        <v>0.6022933000401407</v>
      </c>
      <c r="AG514" s="47">
        <f>IF(ISBLANK($D514),"",S514*_xlfn.XLOOKUP(Q514,DATA!$B$24:$B$25,DATA!$C$24:$C$25,"error",0,1)/1000)</f>
        <v>11.915758149444455</v>
      </c>
      <c r="AH514" s="47">
        <f>IF(ISBLANK($D514),"",V514*_xlfn.XLOOKUP(Q514,DATA!$B$24:$B$25,DATA!$C$24:$C$25,"error",0,1)/1000)</f>
        <v>4.5017238879465262</v>
      </c>
      <c r="AI514" s="47">
        <f>IF(ISBLANK($D514),"",X514*_xlfn.XLOOKUP(Q514,DATA!$B$24:$B$25,DATA!$C$24:$C$25,"error",0,1)/1000)</f>
        <v>1.5061588250495812</v>
      </c>
      <c r="AJ514" s="47">
        <f>IF(ISBLANK($D514),"",Z514*_xlfn.XLOOKUP(Q514,DATA!$B$24:$B$25,DATA!$C$24:$C$25,"error",0,1)/1000)</f>
        <v>1.1688985853129938</v>
      </c>
      <c r="AK514" s="47">
        <f>IF(ISBLANK($D514),"",AB514*_xlfn.XLOOKUP(Q514,DATA!$B$24:$B$25,DATA!$C$24:$C$25,"error",0,1)/1000)</f>
        <v>0</v>
      </c>
      <c r="AL514" s="47">
        <f t="shared" si="421"/>
        <v>7.1767812983091011</v>
      </c>
      <c r="AM514" s="47">
        <f t="shared" si="422"/>
        <v>4.7389768511353543</v>
      </c>
      <c r="AN514" s="47">
        <f t="shared" si="393"/>
        <v>1.2077961951784233</v>
      </c>
      <c r="AO514" s="47">
        <f t="shared" si="394"/>
        <v>0.45630038100925435</v>
      </c>
      <c r="AP514" s="47">
        <f t="shared" si="395"/>
        <v>0.15266614808845388</v>
      </c>
      <c r="AQ514" s="47">
        <f t="shared" si="396"/>
        <v>0.11848102707223013</v>
      </c>
      <c r="AR514" s="47">
        <f t="shared" si="397"/>
        <v>0</v>
      </c>
      <c r="AS514" s="47">
        <f t="shared" si="398"/>
        <v>0.72744755616993839</v>
      </c>
      <c r="AT514" s="47">
        <f t="shared" si="423"/>
        <v>0.4803486390084849</v>
      </c>
      <c r="AU514" s="47">
        <f t="shared" si="399"/>
        <v>6.5687731414139638E-2</v>
      </c>
      <c r="AV514" s="47">
        <f t="shared" si="400"/>
        <v>2.4816551825184077E-2</v>
      </c>
      <c r="AW514" s="47">
        <f t="shared" si="401"/>
        <v>8.3029678117045105E-3</v>
      </c>
      <c r="AX514" s="47">
        <f t="shared" si="402"/>
        <v>6.4437608886839916E-3</v>
      </c>
      <c r="AY514" s="47">
        <f t="shared" si="403"/>
        <v>0</v>
      </c>
      <c r="AZ514" s="47">
        <f t="shared" si="404"/>
        <v>3.9563280525572578E-2</v>
      </c>
      <c r="BA514" s="47">
        <f t="shared" si="424"/>
        <v>2.6124450888567061E-2</v>
      </c>
      <c r="BB514" s="23">
        <f>IF(V514&gt;0,J514*DATA!$C$4,0)</f>
        <v>57137.599999999999</v>
      </c>
      <c r="BC514" s="23">
        <f>IF(X514&gt;0,N514*_xlfn.XLOOKUP(Burgas!O514,DATA!$B$5:$B$6,DATA!$C$5:$C$6,"error",0,1),0)</f>
        <v>8532.7200000000012</v>
      </c>
      <c r="BD514" s="23">
        <f>IF(Z514&gt;0,(L514-M514)*DATA!$C$7,"0,00 ")</f>
        <v>24723</v>
      </c>
      <c r="BE514" s="23">
        <f>IF(G514="basement",D514*DATA!$C$8,IF(G514="ground",0,"error"))</f>
        <v>0</v>
      </c>
      <c r="BF514" s="23">
        <f t="shared" si="425"/>
        <v>90393.32</v>
      </c>
      <c r="BG514" s="23">
        <v>1.48</v>
      </c>
      <c r="BH514" s="23">
        <v>2.4125000000000005</v>
      </c>
      <c r="BI514" s="23">
        <f t="shared" si="426"/>
        <v>0.56999999999999995</v>
      </c>
      <c r="BJ514" s="23">
        <v>2.33</v>
      </c>
      <c r="BK514" s="23">
        <f t="shared" si="427"/>
        <v>0.21630769230769231</v>
      </c>
      <c r="BL514" s="23">
        <f t="shared" si="428"/>
        <v>0.23928112965340181</v>
      </c>
      <c r="BM514" s="5">
        <v>1.1000000000000001</v>
      </c>
      <c r="BN514" s="5">
        <f t="shared" si="429"/>
        <v>0.56999999999999995</v>
      </c>
      <c r="BO514" s="50"/>
      <c r="BP514" s="48">
        <f t="shared" si="430"/>
        <v>3470.65</v>
      </c>
      <c r="BQ514" s="51">
        <f t="shared" si="431"/>
        <v>6</v>
      </c>
      <c r="BR514" s="47">
        <f t="shared" si="432"/>
        <v>1110.6079999999999</v>
      </c>
      <c r="BS514" s="46">
        <f t="shared" si="433"/>
        <v>20.5</v>
      </c>
      <c r="BT514" s="46">
        <f t="shared" si="434"/>
        <v>2776.5200000000004</v>
      </c>
      <c r="BU514" s="46">
        <f t="shared" si="388"/>
        <v>77.183081412500016</v>
      </c>
      <c r="BV514" s="46">
        <f t="shared" si="389"/>
        <v>48.023634150961541</v>
      </c>
      <c r="BW514" s="46">
        <f t="shared" si="390"/>
        <v>67.427094612836981</v>
      </c>
      <c r="BX514" s="46">
        <f t="shared" si="391"/>
        <v>69.611662662500024</v>
      </c>
      <c r="BY514" s="46">
        <f t="shared" si="392"/>
        <v>77.183081412500016</v>
      </c>
      <c r="BZ514" s="46">
        <f t="shared" si="435"/>
        <v>88945.783019765018</v>
      </c>
      <c r="CA514" s="46">
        <f t="shared" si="436"/>
        <v>55342.435995568085</v>
      </c>
      <c r="CB514" s="46">
        <f t="shared" si="437"/>
        <v>77702.98383183335</v>
      </c>
      <c r="CC514" s="46">
        <f t="shared" si="438"/>
        <v>80220.480052265033</v>
      </c>
      <c r="CD514" s="46">
        <f t="shared" si="439"/>
        <v>88945.783019765018</v>
      </c>
    </row>
    <row r="515" spans="1:82" ht="15" customHeight="1" x14ac:dyDescent="0.35">
      <c r="A515" s="39">
        <v>512</v>
      </c>
      <c r="B515" s="40" t="s">
        <v>125</v>
      </c>
      <c r="C515" s="40" t="s">
        <v>637</v>
      </c>
      <c r="D515" s="41">
        <v>139.5</v>
      </c>
      <c r="E515" s="41">
        <f t="shared" si="406"/>
        <v>781.2</v>
      </c>
      <c r="F515" s="41">
        <v>50.2</v>
      </c>
      <c r="G515" s="42" t="s">
        <v>118</v>
      </c>
      <c r="H515" s="43">
        <v>7</v>
      </c>
      <c r="I515" s="44">
        <v>22.25</v>
      </c>
      <c r="J515" s="41">
        <f t="shared" si="407"/>
        <v>893.56000000000006</v>
      </c>
      <c r="K515" s="42" t="s">
        <v>121</v>
      </c>
      <c r="L515" s="44">
        <v>223.39</v>
      </c>
      <c r="M515" s="44">
        <v>223.39</v>
      </c>
      <c r="N515" s="41">
        <v>146.47499999999999</v>
      </c>
      <c r="O515" s="45" t="s">
        <v>69</v>
      </c>
      <c r="P515" s="45" t="s">
        <v>121</v>
      </c>
      <c r="Q515" s="45" t="s">
        <v>122</v>
      </c>
      <c r="R515" s="45" t="s">
        <v>864</v>
      </c>
      <c r="S515" s="46">
        <f t="shared" si="408"/>
        <v>33827.612549850004</v>
      </c>
      <c r="T515" s="46">
        <f t="shared" si="409"/>
        <v>43.302115399193553</v>
      </c>
      <c r="U515" s="47">
        <f t="shared" si="410"/>
        <v>33827.612549850004</v>
      </c>
      <c r="V515" s="47">
        <f t="shared" si="411"/>
        <v>0</v>
      </c>
      <c r="W515" s="47">
        <f t="shared" si="412"/>
        <v>33386.946264517814</v>
      </c>
      <c r="X515" s="47">
        <f t="shared" si="413"/>
        <v>440.66628533219045</v>
      </c>
      <c r="Y515" s="48">
        <f t="shared" si="414"/>
        <v>33827.612549850004</v>
      </c>
      <c r="Z515" s="47">
        <f t="shared" si="415"/>
        <v>0</v>
      </c>
      <c r="AA515" s="48">
        <f t="shared" si="416"/>
        <v>33827.612549850004</v>
      </c>
      <c r="AB515" s="47">
        <f t="shared" si="417"/>
        <v>0</v>
      </c>
      <c r="AC515" s="47">
        <f t="shared" si="418"/>
        <v>440.66628533219045</v>
      </c>
      <c r="AD515" s="47">
        <f t="shared" si="419"/>
        <v>33386.946264517814</v>
      </c>
      <c r="AE515" s="47">
        <f t="shared" si="405"/>
        <v>42.738026452275747</v>
      </c>
      <c r="AF515" s="49">
        <f t="shared" si="420"/>
        <v>1.3026821939703948E-2</v>
      </c>
      <c r="AG515" s="47">
        <f>IF(ISBLANK($D515),"",S515*_xlfn.XLOOKUP(Q515,DATA!$B$24:$B$25,DATA!$C$24:$C$25,"error",0,1)/1000)</f>
        <v>4.5317679628224115</v>
      </c>
      <c r="AH515" s="47">
        <f>IF(ISBLANK($D515),"",V515*_xlfn.XLOOKUP(Q515,DATA!$B$24:$B$25,DATA!$C$24:$C$25,"error",0,1)/1000)</f>
        <v>0</v>
      </c>
      <c r="AI515" s="47">
        <f>IF(ISBLANK($D515),"",X515*_xlfn.XLOOKUP(Q515,DATA!$B$24:$B$25,DATA!$C$24:$C$25,"error",0,1)/1000)</f>
        <v>5.9034534323742421E-2</v>
      </c>
      <c r="AJ515" s="47">
        <f>IF(ISBLANK($D515),"",Z515*_xlfn.XLOOKUP(Q515,DATA!$B$24:$B$25,DATA!$C$24:$C$25,"error",0,1)/1000)</f>
        <v>0</v>
      </c>
      <c r="AK515" s="47">
        <f>IF(ISBLANK($D515),"",AB515*_xlfn.XLOOKUP(Q515,DATA!$B$24:$B$25,DATA!$C$24:$C$25,"error",0,1)/1000)</f>
        <v>0</v>
      </c>
      <c r="AL515" s="47">
        <f t="shared" si="421"/>
        <v>5.9034534323742421E-2</v>
      </c>
      <c r="AM515" s="47">
        <f t="shared" si="422"/>
        <v>4.4727334284986693</v>
      </c>
      <c r="AN515" s="47">
        <f t="shared" si="393"/>
        <v>0.45934568613106408</v>
      </c>
      <c r="AO515" s="47">
        <f t="shared" si="394"/>
        <v>0</v>
      </c>
      <c r="AP515" s="47">
        <f t="shared" si="395"/>
        <v>5.9838144620005069E-3</v>
      </c>
      <c r="AQ515" s="47">
        <f t="shared" si="396"/>
        <v>0</v>
      </c>
      <c r="AR515" s="47">
        <f t="shared" si="397"/>
        <v>0</v>
      </c>
      <c r="AS515" s="47">
        <f t="shared" si="398"/>
        <v>5.9838144620005069E-3</v>
      </c>
      <c r="AT515" s="47">
        <f t="shared" si="423"/>
        <v>0.45336187166906355</v>
      </c>
      <c r="AU515" s="47">
        <f t="shared" si="399"/>
        <v>2.4982175119672094E-2</v>
      </c>
      <c r="AV515" s="47">
        <f t="shared" si="400"/>
        <v>0</v>
      </c>
      <c r="AW515" s="47">
        <f t="shared" si="401"/>
        <v>3.2543834695047036E-4</v>
      </c>
      <c r="AX515" s="47">
        <f t="shared" si="402"/>
        <v>0</v>
      </c>
      <c r="AY515" s="47">
        <f t="shared" si="403"/>
        <v>0</v>
      </c>
      <c r="AZ515" s="47">
        <f t="shared" si="404"/>
        <v>3.2543834695047036E-4</v>
      </c>
      <c r="BA515" s="47">
        <f t="shared" si="424"/>
        <v>2.4656736772721625E-2</v>
      </c>
      <c r="BB515" s="23">
        <f>IF(V515&gt;0,J515*DATA!$C$4,0)</f>
        <v>0</v>
      </c>
      <c r="BC515" s="23">
        <f>IF(X515&gt;0,N515*_xlfn.XLOOKUP(Burgas!O515,DATA!$B$5:$B$6,DATA!$C$5:$C$6,"error",0,1),0)</f>
        <v>7030.7999999999993</v>
      </c>
      <c r="BD515" s="23" t="str">
        <f>IF(Z515&gt;0,(L515-M515)*DATA!$C$7,"0,00 ")</f>
        <v xml:space="preserve">0,00 </v>
      </c>
      <c r="BE515" s="23">
        <f>IF(G515="basement",D515*DATA!$C$8,IF(G515="ground",0,"error"))</f>
        <v>0</v>
      </c>
      <c r="BF515" s="23">
        <f t="shared" si="425"/>
        <v>7030.7999999999993</v>
      </c>
      <c r="BG515" s="23">
        <v>0.25</v>
      </c>
      <c r="BH515" s="23">
        <v>1.1000000000000001</v>
      </c>
      <c r="BI515" s="23">
        <f t="shared" si="426"/>
        <v>0.56999999999999995</v>
      </c>
      <c r="BJ515" s="23">
        <v>0.22</v>
      </c>
      <c r="BK515" s="23">
        <f t="shared" si="427"/>
        <v>0.25</v>
      </c>
      <c r="BL515" s="23">
        <f t="shared" si="428"/>
        <v>0.12054794520547943</v>
      </c>
      <c r="BM515" s="5">
        <v>1.1000000000000001</v>
      </c>
      <c r="BN515" s="5">
        <f t="shared" si="429"/>
        <v>0.56999999999999995</v>
      </c>
      <c r="BO515" s="50"/>
      <c r="BP515" s="48">
        <f t="shared" si="430"/>
        <v>3103.875</v>
      </c>
      <c r="BQ515" s="51">
        <f t="shared" si="431"/>
        <v>7</v>
      </c>
      <c r="BR515" s="47">
        <f t="shared" si="432"/>
        <v>993.24</v>
      </c>
      <c r="BS515" s="46">
        <f t="shared" si="433"/>
        <v>22.25</v>
      </c>
      <c r="BT515" s="46">
        <f t="shared" si="434"/>
        <v>2483.1000000000004</v>
      </c>
      <c r="BU515" s="46">
        <f t="shared" si="388"/>
        <v>29.354054625000003</v>
      </c>
      <c r="BV515" s="46">
        <f t="shared" si="389"/>
        <v>29.354054625000003</v>
      </c>
      <c r="BW515" s="46">
        <f t="shared" si="390"/>
        <v>28.971664582191785</v>
      </c>
      <c r="BX515" s="46">
        <f t="shared" si="391"/>
        <v>29.354054625000003</v>
      </c>
      <c r="BY515" s="46">
        <f t="shared" si="392"/>
        <v>29.354054625000003</v>
      </c>
      <c r="BZ515" s="46">
        <f t="shared" si="435"/>
        <v>33827.612549850004</v>
      </c>
      <c r="CA515" s="46">
        <f t="shared" si="436"/>
        <v>33827.612549850004</v>
      </c>
      <c r="CB515" s="46">
        <f t="shared" si="437"/>
        <v>33386.946264517814</v>
      </c>
      <c r="CC515" s="46">
        <f t="shared" si="438"/>
        <v>33827.612549850004</v>
      </c>
      <c r="CD515" s="46">
        <f t="shared" si="439"/>
        <v>33827.612549850004</v>
      </c>
    </row>
    <row r="516" spans="1:82" ht="15" customHeight="1" x14ac:dyDescent="0.35">
      <c r="A516" s="39">
        <v>513</v>
      </c>
      <c r="B516" s="40" t="s">
        <v>125</v>
      </c>
      <c r="C516" s="40" t="s">
        <v>638</v>
      </c>
      <c r="D516" s="41">
        <v>81.7</v>
      </c>
      <c r="E516" s="41">
        <f t="shared" si="406"/>
        <v>457.52</v>
      </c>
      <c r="F516" s="41">
        <v>36.200000000000003</v>
      </c>
      <c r="G516" s="42" t="s">
        <v>118</v>
      </c>
      <c r="H516" s="43">
        <v>7</v>
      </c>
      <c r="I516" s="44">
        <v>22.25</v>
      </c>
      <c r="J516" s="41">
        <f t="shared" si="407"/>
        <v>644.36</v>
      </c>
      <c r="K516" s="42" t="s">
        <v>121</v>
      </c>
      <c r="L516" s="44">
        <v>161.09</v>
      </c>
      <c r="M516" s="44">
        <v>161.09</v>
      </c>
      <c r="N516" s="41">
        <v>85.785000000000011</v>
      </c>
      <c r="O516" s="45" t="s">
        <v>69</v>
      </c>
      <c r="P516" s="45" t="s">
        <v>121</v>
      </c>
      <c r="Q516" s="45" t="s">
        <v>122</v>
      </c>
      <c r="R516" s="45" t="s">
        <v>864</v>
      </c>
      <c r="S516" s="46">
        <f t="shared" si="408"/>
        <v>21733.801052110004</v>
      </c>
      <c r="T516" s="46">
        <f t="shared" si="409"/>
        <v>47.503499414473694</v>
      </c>
      <c r="U516" s="47">
        <f t="shared" si="410"/>
        <v>21733.801052110004</v>
      </c>
      <c r="V516" s="47">
        <f t="shared" si="411"/>
        <v>0</v>
      </c>
      <c r="W516" s="47">
        <f t="shared" si="412"/>
        <v>21475.719077116166</v>
      </c>
      <c r="X516" s="47">
        <f t="shared" si="413"/>
        <v>258.08197499383823</v>
      </c>
      <c r="Y516" s="48">
        <f t="shared" si="414"/>
        <v>21733.801052110004</v>
      </c>
      <c r="Z516" s="47">
        <f t="shared" si="415"/>
        <v>0</v>
      </c>
      <c r="AA516" s="48">
        <f t="shared" si="416"/>
        <v>21733.801052110004</v>
      </c>
      <c r="AB516" s="47">
        <f t="shared" si="417"/>
        <v>0</v>
      </c>
      <c r="AC516" s="47">
        <f t="shared" si="418"/>
        <v>258.08197499383823</v>
      </c>
      <c r="AD516" s="47">
        <f t="shared" si="419"/>
        <v>21475.719077116166</v>
      </c>
      <c r="AE516" s="47">
        <f t="shared" si="405"/>
        <v>46.939410467555881</v>
      </c>
      <c r="AF516" s="49">
        <f t="shared" si="420"/>
        <v>1.187468194703023E-2</v>
      </c>
      <c r="AG516" s="47">
        <f>IF(ISBLANK($D516),"",S516*_xlfn.XLOOKUP(Q516,DATA!$B$24:$B$25,DATA!$C$24:$C$25,"error",0,1)/1000)</f>
        <v>2.9116019693427893</v>
      </c>
      <c r="AH516" s="47">
        <f>IF(ISBLANK($D516),"",V516*_xlfn.XLOOKUP(Q516,DATA!$B$24:$B$25,DATA!$C$24:$C$25,"error",0,1)/1000)</f>
        <v>0</v>
      </c>
      <c r="AI516" s="47">
        <f>IF(ISBLANK($D516),"",X516*_xlfn.XLOOKUP(Q516,DATA!$B$24:$B$25,DATA!$C$24:$C$25,"error",0,1)/1000)</f>
        <v>3.4574347342292609E-2</v>
      </c>
      <c r="AJ516" s="47">
        <f>IF(ISBLANK($D516),"",Z516*_xlfn.XLOOKUP(Q516,DATA!$B$24:$B$25,DATA!$C$24:$C$25,"error",0,1)/1000)</f>
        <v>0</v>
      </c>
      <c r="AK516" s="47">
        <f>IF(ISBLANK($D516),"",AB516*_xlfn.XLOOKUP(Q516,DATA!$B$24:$B$25,DATA!$C$24:$C$25,"error",0,1)/1000)</f>
        <v>0</v>
      </c>
      <c r="AL516" s="47">
        <f t="shared" si="421"/>
        <v>3.4574347342292609E-2</v>
      </c>
      <c r="AM516" s="47">
        <f t="shared" si="422"/>
        <v>2.8770276220004964</v>
      </c>
      <c r="AN516" s="47">
        <f t="shared" si="393"/>
        <v>0.29512362842058681</v>
      </c>
      <c r="AO516" s="47">
        <f t="shared" si="394"/>
        <v>0</v>
      </c>
      <c r="AP516" s="47">
        <f t="shared" si="395"/>
        <v>3.5044992225480129E-3</v>
      </c>
      <c r="AQ516" s="47">
        <f t="shared" si="396"/>
        <v>0</v>
      </c>
      <c r="AR516" s="47">
        <f t="shared" si="397"/>
        <v>0</v>
      </c>
      <c r="AS516" s="47">
        <f t="shared" si="398"/>
        <v>3.5044992225480129E-3</v>
      </c>
      <c r="AT516" s="47">
        <f t="shared" si="423"/>
        <v>0.29161912919803878</v>
      </c>
      <c r="AU516" s="47">
        <f t="shared" si="399"/>
        <v>1.6050722559855415E-2</v>
      </c>
      <c r="AV516" s="47">
        <f t="shared" si="400"/>
        <v>0</v>
      </c>
      <c r="AW516" s="47">
        <f t="shared" si="401"/>
        <v>1.9059722541830667E-4</v>
      </c>
      <c r="AX516" s="47">
        <f t="shared" si="402"/>
        <v>0</v>
      </c>
      <c r="AY516" s="47">
        <f t="shared" si="403"/>
        <v>0</v>
      </c>
      <c r="AZ516" s="47">
        <f t="shared" si="404"/>
        <v>1.9059722541830667E-4</v>
      </c>
      <c r="BA516" s="47">
        <f t="shared" si="424"/>
        <v>1.5860125334437109E-2</v>
      </c>
      <c r="BB516" s="23">
        <f>IF(V516&gt;0,J516*DATA!$C$4,0)</f>
        <v>0</v>
      </c>
      <c r="BC516" s="23">
        <f>IF(X516&gt;0,N516*_xlfn.XLOOKUP(Burgas!O516,DATA!$B$5:$B$6,DATA!$C$5:$C$6,"error",0,1),0)</f>
        <v>4117.68</v>
      </c>
      <c r="BD516" s="23" t="str">
        <f>IF(Z516&gt;0,(L516-M516)*DATA!$C$7,"0,00 ")</f>
        <v xml:space="preserve">0,00 </v>
      </c>
      <c r="BE516" s="23">
        <f>IF(G516="basement",D516*DATA!$C$8,IF(G516="ground",0,"error"))</f>
        <v>0</v>
      </c>
      <c r="BF516" s="23">
        <f t="shared" si="425"/>
        <v>4117.68</v>
      </c>
      <c r="BG516" s="23">
        <v>0.25</v>
      </c>
      <c r="BH516" s="23">
        <v>1.1000000000000001</v>
      </c>
      <c r="BI516" s="23">
        <f t="shared" si="426"/>
        <v>0.56999999999999995</v>
      </c>
      <c r="BJ516" s="23">
        <v>0.22</v>
      </c>
      <c r="BK516" s="23">
        <f t="shared" si="427"/>
        <v>0.25</v>
      </c>
      <c r="BL516" s="23">
        <f t="shared" si="428"/>
        <v>0.12054794520547943</v>
      </c>
      <c r="BM516" s="5">
        <v>1.1000000000000001</v>
      </c>
      <c r="BN516" s="5">
        <f t="shared" si="429"/>
        <v>0.56999999999999995</v>
      </c>
      <c r="BO516" s="50"/>
      <c r="BP516" s="48">
        <f t="shared" si="430"/>
        <v>1817.825</v>
      </c>
      <c r="BQ516" s="51">
        <f t="shared" si="431"/>
        <v>7</v>
      </c>
      <c r="BR516" s="47">
        <f t="shared" si="432"/>
        <v>581.70400000000006</v>
      </c>
      <c r="BS516" s="46">
        <f t="shared" si="433"/>
        <v>22.25</v>
      </c>
      <c r="BT516" s="46">
        <f t="shared" si="434"/>
        <v>1454.2600000000002</v>
      </c>
      <c r="BU516" s="46">
        <f t="shared" ref="BU516:BU579" si="440">(($D516*$BI516*($BU$1-$BX$1)+$J516*$BG516*($BU$1-$BW$1)+$L516*$BH516*($BU$1-$BW$1)+$N516*$BJ516*($BU$1-$BV$1))*1.05+$BT516*(5.95))/1000</f>
        <v>18.859598275000003</v>
      </c>
      <c r="BV516" s="46">
        <f t="shared" ref="BV516:BV579" si="441">(($D516*$BI516*($BU$1-$BX$1)+$J516*$BK516*($BU$1-$BW$1)+$L516*$BH516*($BU$1-$BW$1)+$N516*$BJ516*($BU$1-$BV$1))*1.05+$BT516*(5.95))/1000</f>
        <v>18.859598275000003</v>
      </c>
      <c r="BW516" s="46">
        <f t="shared" ref="BW516:BW579" si="442">(($D516*$BI516*($BU$1-$BX$1)+$J516*$BG516*($BU$1-$BW$1)+$L516*$BH516*($BU$1-$BW$1)+$N516*$BL516*($BU$1-$BV$1))*1.05+$BT516*(5.95))/1000</f>
        <v>18.635646543835616</v>
      </c>
      <c r="BX516" s="46">
        <f t="shared" ref="BX516:BX579" si="443">(($D516*$BI516*($BU$1-$BX$1)+$J516*$BG516*($BU$1-$BW$1)+$L516*$BM516*($BU$1-$BW$1)+$N516*$BJ516*($BU$1-$BV$1))*1.05+$BT516*(5.95))/1000</f>
        <v>18.859598275000003</v>
      </c>
      <c r="BY516" s="46">
        <f t="shared" ref="BY516:BY579" si="444">(($D516*$BN516*($BU$1-$BX$1)+$J516*$BG516*($BU$1-$BW$1)+$L516*$BH516*($BU$1-$BW$1)+$N516*$BJ516*($BU$1-$BV$1))*1.05+$BT516*(5.95))/1000</f>
        <v>18.859598275000003</v>
      </c>
      <c r="BZ516" s="46">
        <f t="shared" si="435"/>
        <v>21733.801052110004</v>
      </c>
      <c r="CA516" s="46">
        <f t="shared" si="436"/>
        <v>21733.801052110004</v>
      </c>
      <c r="CB516" s="46">
        <f t="shared" si="437"/>
        <v>21475.719077116166</v>
      </c>
      <c r="CC516" s="46">
        <f t="shared" si="438"/>
        <v>21733.801052110004</v>
      </c>
      <c r="CD516" s="46">
        <f t="shared" si="439"/>
        <v>21733.801052110004</v>
      </c>
    </row>
    <row r="517" spans="1:82" ht="15" customHeight="1" x14ac:dyDescent="0.35">
      <c r="A517" s="39">
        <v>514</v>
      </c>
      <c r="B517" s="40" t="s">
        <v>125</v>
      </c>
      <c r="C517" s="40" t="s">
        <v>639</v>
      </c>
      <c r="D517" s="41">
        <v>95.5</v>
      </c>
      <c r="E517" s="41">
        <f t="shared" si="406"/>
        <v>305.60000000000002</v>
      </c>
      <c r="F517" s="41">
        <v>40.6</v>
      </c>
      <c r="G517" s="42" t="s">
        <v>119</v>
      </c>
      <c r="H517" s="43">
        <v>4</v>
      </c>
      <c r="I517" s="44">
        <v>14.5</v>
      </c>
      <c r="J517" s="41">
        <f t="shared" si="407"/>
        <v>470.96000000000004</v>
      </c>
      <c r="K517" s="42" t="s">
        <v>120</v>
      </c>
      <c r="L517" s="44">
        <v>117.74</v>
      </c>
      <c r="M517" s="44">
        <v>88.3</v>
      </c>
      <c r="N517" s="41">
        <v>100.27500000000001</v>
      </c>
      <c r="O517" s="45" t="s">
        <v>69</v>
      </c>
      <c r="P517" s="45" t="s">
        <v>120</v>
      </c>
      <c r="Q517" s="45" t="s">
        <v>122</v>
      </c>
      <c r="R517" s="45" t="s">
        <v>864</v>
      </c>
      <c r="S517" s="46">
        <f t="shared" si="408"/>
        <v>42895.084468775</v>
      </c>
      <c r="T517" s="46">
        <f t="shared" si="409"/>
        <v>140.36349629834751</v>
      </c>
      <c r="U517" s="47">
        <f t="shared" si="410"/>
        <v>24891.543885279618</v>
      </c>
      <c r="V517" s="47">
        <f t="shared" si="411"/>
        <v>18003.540583495382</v>
      </c>
      <c r="W517" s="47">
        <f t="shared" si="412"/>
        <v>36553.162894956484</v>
      </c>
      <c r="X517" s="47">
        <f t="shared" si="413"/>
        <v>6341.9215738185158</v>
      </c>
      <c r="Y517" s="48">
        <f t="shared" si="414"/>
        <v>41336.578708775007</v>
      </c>
      <c r="Z517" s="47">
        <f t="shared" si="415"/>
        <v>1558.5057599999927</v>
      </c>
      <c r="AA517" s="48">
        <f t="shared" si="416"/>
        <v>42013.51443953588</v>
      </c>
      <c r="AB517" s="47">
        <f t="shared" si="417"/>
        <v>881.57002923911932</v>
      </c>
      <c r="AC517" s="47">
        <f t="shared" si="418"/>
        <v>26785.53794655301</v>
      </c>
      <c r="AD517" s="47">
        <f t="shared" si="419"/>
        <v>16109.54652222199</v>
      </c>
      <c r="AE517" s="47">
        <f t="shared" si="405"/>
        <v>52.714484693134779</v>
      </c>
      <c r="AF517" s="49">
        <f t="shared" si="420"/>
        <v>0.62444306330836685</v>
      </c>
      <c r="AG517" s="47">
        <f>IF(ISBLANK($D517),"",S517*_xlfn.XLOOKUP(Q517,DATA!$B$24:$B$25,DATA!$C$24:$C$25,"error",0,1)/1000)</f>
        <v>5.7465057361554077</v>
      </c>
      <c r="AH517" s="47">
        <f>IF(ISBLANK($D517),"",V517*_xlfn.XLOOKUP(Q517,DATA!$B$24:$B$25,DATA!$C$24:$C$25,"error",0,1)/1000)</f>
        <v>2.4118719082946112</v>
      </c>
      <c r="AI517" s="47">
        <f>IF(ISBLANK($D517),"",X517*_xlfn.XLOOKUP(Q517,DATA!$B$24:$B$25,DATA!$C$24:$C$25,"error",0,1)/1000)</f>
        <v>0.84960524389979364</v>
      </c>
      <c r="AJ517" s="47">
        <f>IF(ISBLANK($D517),"",Z517*_xlfn.XLOOKUP(Q517,DATA!$B$24:$B$25,DATA!$C$24:$C$25,"error",0,1)/1000)</f>
        <v>0.20878761286017739</v>
      </c>
      <c r="AK517" s="47">
        <f>IF(ISBLANK($D517),"",AB517*_xlfn.XLOOKUP(Q517,DATA!$B$24:$B$25,DATA!$C$24:$C$25,"error",0,1)/1000)</f>
        <v>0.11810088014940244</v>
      </c>
      <c r="AL517" s="47">
        <f t="shared" si="421"/>
        <v>3.5883656452039845</v>
      </c>
      <c r="AM517" s="47">
        <f t="shared" si="422"/>
        <v>2.1581400909514232</v>
      </c>
      <c r="AN517" s="47">
        <f t="shared" ref="AN517:AN580" si="445">IF(ISBLANK($D517),"",$S517*0.0135790158248428/1000)</f>
        <v>0.58247303080946433</v>
      </c>
      <c r="AO517" s="47">
        <f t="shared" ref="AO517:AO580" si="446">IF(ISBLANK($D517),"",$V517*0.0135790158248428/1000)</f>
        <v>0.24447036248648338</v>
      </c>
      <c r="AP517" s="47">
        <f t="shared" ref="AP517:AP580" si="447">IF(ISBLANK($D517),"",$X517*0.0135790158248428/1000)</f>
        <v>8.6117053410793579E-2</v>
      </c>
      <c r="AQ517" s="47">
        <f t="shared" ref="AQ517:AQ580" si="448">IF(ISBLANK($D517),"",$Z517*0.0135790158248428/1000)</f>
        <v>2.1162974378148555E-2</v>
      </c>
      <c r="AR517" s="47">
        <f t="shared" ref="AR517:AR580" si="449">IF(ISBLANK($D517),"",$AB517*0.0135790158248428/1000)</f>
        <v>1.197085337774513E-2</v>
      </c>
      <c r="AS517" s="47">
        <f t="shared" ref="AS517:AS580" si="450">IF(ISBLANK($D517),"",$AC517*0.0135790158248428/1000)</f>
        <v>0.36372124365317066</v>
      </c>
      <c r="AT517" s="47">
        <f t="shared" si="423"/>
        <v>0.21875178715629368</v>
      </c>
      <c r="AU517" s="47">
        <f t="shared" ref="AU517:AU580" si="451">IF(ISBLANK($D517),"",$S517*0.000738514285714286/1000)</f>
        <v>3.1678632667111337E-2</v>
      </c>
      <c r="AV517" s="47">
        <f t="shared" ref="AV517:AV580" si="452">IF(ISBLANK($D517),"",$V517*0.000738514285714286/1000)</f>
        <v>1.3295871914348252E-2</v>
      </c>
      <c r="AW517" s="47">
        <f t="shared" ref="AW517:AW580" si="453">IF(ISBLANK($D517),"",$X517*0.000738514285714286/1000)</f>
        <v>4.6835996811446018E-3</v>
      </c>
      <c r="AX517" s="47">
        <f t="shared" ref="AX517:AX580" si="454">IF(ISBLANK($D517),"",$Z517*0.000738514285714286/1000)</f>
        <v>1.150978768127995E-3</v>
      </c>
      <c r="AY517" s="47">
        <f t="shared" ref="AY517:AY580" si="455">IF(ISBLANK($D517),"",$AB517*0.000738514285714286/1000)</f>
        <v>6.510520604506504E-4</v>
      </c>
      <c r="AZ517" s="47">
        <f t="shared" ref="AZ517:AZ580" si="456">IF(ISBLANK($D517),"",$AC517*0.000738514285714286/1000)</f>
        <v>1.9781502424071496E-2</v>
      </c>
      <c r="BA517" s="47">
        <f t="shared" si="424"/>
        <v>1.1897130243039841E-2</v>
      </c>
      <c r="BB517" s="23">
        <f>IF(V517&gt;0,J517*DATA!$C$4,0)</f>
        <v>30612.400000000001</v>
      </c>
      <c r="BC517" s="23">
        <f>IF(X517&gt;0,N517*_xlfn.XLOOKUP(Burgas!O517,DATA!$B$5:$B$6,DATA!$C$5:$C$6,"error",0,1),0)</f>
        <v>4813.2000000000007</v>
      </c>
      <c r="BD517" s="23">
        <f>IF(Z517&gt;0,(L517-M517)*DATA!$C$7,"0,00 ")</f>
        <v>4416</v>
      </c>
      <c r="BE517" s="23">
        <f>IF(G517="basement",D517*DATA!$C$8,IF(G517="ground",0,"error"))</f>
        <v>3820</v>
      </c>
      <c r="BF517" s="23">
        <f t="shared" si="425"/>
        <v>43661.600000000006</v>
      </c>
      <c r="BG517" s="23">
        <v>1.48</v>
      </c>
      <c r="BH517" s="23">
        <v>1.5375743162901307</v>
      </c>
      <c r="BI517" s="23">
        <f t="shared" si="426"/>
        <v>0.85</v>
      </c>
      <c r="BJ517" s="23">
        <v>2.33</v>
      </c>
      <c r="BK517" s="23">
        <f t="shared" si="427"/>
        <v>0.21630769230769231</v>
      </c>
      <c r="BL517" s="23">
        <f t="shared" si="428"/>
        <v>0.23928112965340181</v>
      </c>
      <c r="BM517" s="5">
        <v>1.1000000000000001</v>
      </c>
      <c r="BN517" s="5">
        <f t="shared" si="429"/>
        <v>0.40124223602484466</v>
      </c>
      <c r="BO517" s="50"/>
      <c r="BP517" s="48">
        <f t="shared" si="430"/>
        <v>1384.75</v>
      </c>
      <c r="BQ517" s="51">
        <f t="shared" si="431"/>
        <v>4</v>
      </c>
      <c r="BR517" s="47">
        <f t="shared" si="432"/>
        <v>443.12</v>
      </c>
      <c r="BS517" s="46">
        <f t="shared" si="433"/>
        <v>14.5</v>
      </c>
      <c r="BT517" s="46">
        <f t="shared" si="434"/>
        <v>1107.8</v>
      </c>
      <c r="BU517" s="46">
        <f t="shared" si="440"/>
        <v>37.222391937499999</v>
      </c>
      <c r="BV517" s="46">
        <f t="shared" si="441"/>
        <v>21.599743045192309</v>
      </c>
      <c r="BW517" s="46">
        <f t="shared" si="442"/>
        <v>31.719162525994864</v>
      </c>
      <c r="BX517" s="46">
        <f t="shared" si="443"/>
        <v>35.869991937500004</v>
      </c>
      <c r="BY517" s="46">
        <f t="shared" si="444"/>
        <v>36.457405796195658</v>
      </c>
      <c r="BZ517" s="46">
        <f t="shared" si="435"/>
        <v>42895.084468775</v>
      </c>
      <c r="CA517" s="46">
        <f t="shared" si="436"/>
        <v>24891.543885279618</v>
      </c>
      <c r="CB517" s="46">
        <f t="shared" si="437"/>
        <v>36553.162894956484</v>
      </c>
      <c r="CC517" s="46">
        <f t="shared" si="438"/>
        <v>41336.578708775007</v>
      </c>
      <c r="CD517" s="46">
        <f t="shared" si="439"/>
        <v>42013.51443953588</v>
      </c>
    </row>
    <row r="518" spans="1:82" ht="15" customHeight="1" x14ac:dyDescent="0.35">
      <c r="A518" s="39">
        <v>515</v>
      </c>
      <c r="B518" s="40" t="s">
        <v>125</v>
      </c>
      <c r="C518" s="40" t="s">
        <v>640</v>
      </c>
      <c r="D518" s="41">
        <v>47.6</v>
      </c>
      <c r="E518" s="41">
        <f t="shared" si="406"/>
        <v>228.48000000000002</v>
      </c>
      <c r="F518" s="41">
        <v>47.6</v>
      </c>
      <c r="G518" s="42" t="s">
        <v>118</v>
      </c>
      <c r="H518" s="43">
        <v>6</v>
      </c>
      <c r="I518" s="44">
        <v>20.5</v>
      </c>
      <c r="J518" s="41">
        <f t="shared" si="407"/>
        <v>780.6400000000001</v>
      </c>
      <c r="K518" s="42" t="s">
        <v>121</v>
      </c>
      <c r="L518" s="44">
        <v>195.16</v>
      </c>
      <c r="M518" s="44">
        <v>195.16</v>
      </c>
      <c r="N518" s="41">
        <v>49.980000000000004</v>
      </c>
      <c r="O518" s="45" t="s">
        <v>69</v>
      </c>
      <c r="P518" s="45" t="s">
        <v>121</v>
      </c>
      <c r="Q518" s="45" t="s">
        <v>122</v>
      </c>
      <c r="R518" s="45" t="s">
        <v>864</v>
      </c>
      <c r="S518" s="46">
        <f t="shared" si="408"/>
        <v>18641.157519880002</v>
      </c>
      <c r="T518" s="46">
        <f t="shared" si="409"/>
        <v>81.587699229166674</v>
      </c>
      <c r="U518" s="47">
        <f t="shared" si="410"/>
        <v>18641.157519880002</v>
      </c>
      <c r="V518" s="47">
        <f t="shared" si="411"/>
        <v>0</v>
      </c>
      <c r="W518" s="47">
        <f t="shared" si="412"/>
        <v>18490.793970189592</v>
      </c>
      <c r="X518" s="47">
        <f t="shared" si="413"/>
        <v>150.36354969040985</v>
      </c>
      <c r="Y518" s="48">
        <f t="shared" si="414"/>
        <v>18641.157519880002</v>
      </c>
      <c r="Z518" s="47">
        <f t="shared" si="415"/>
        <v>0</v>
      </c>
      <c r="AA518" s="48">
        <f t="shared" si="416"/>
        <v>18641.157519880002</v>
      </c>
      <c r="AB518" s="47">
        <f t="shared" si="417"/>
        <v>0</v>
      </c>
      <c r="AC518" s="47">
        <f t="shared" si="418"/>
        <v>150.36354969040985</v>
      </c>
      <c r="AD518" s="47">
        <f t="shared" si="419"/>
        <v>18490.793970189592</v>
      </c>
      <c r="AE518" s="47">
        <f t="shared" si="405"/>
        <v>80.929595457762559</v>
      </c>
      <c r="AF518" s="49">
        <f t="shared" si="420"/>
        <v>8.0662131377868818E-3</v>
      </c>
      <c r="AG518" s="47">
        <f>IF(ISBLANK($D518),"",S518*_xlfn.XLOOKUP(Q518,DATA!$B$24:$B$25,DATA!$C$24:$C$25,"error",0,1)/1000)</f>
        <v>2.4972912384528554</v>
      </c>
      <c r="AH518" s="47">
        <f>IF(ISBLANK($D518),"",V518*_xlfn.XLOOKUP(Q518,DATA!$B$24:$B$25,DATA!$C$24:$C$25,"error",0,1)/1000)</f>
        <v>0</v>
      </c>
      <c r="AI518" s="47">
        <f>IF(ISBLANK($D518),"",X518*_xlfn.XLOOKUP(Q518,DATA!$B$24:$B$25,DATA!$C$24:$C$25,"error",0,1)/1000)</f>
        <v>2.0143683396488365E-2</v>
      </c>
      <c r="AJ518" s="47">
        <f>IF(ISBLANK($D518),"",Z518*_xlfn.XLOOKUP(Q518,DATA!$B$24:$B$25,DATA!$C$24:$C$25,"error",0,1)/1000)</f>
        <v>0</v>
      </c>
      <c r="AK518" s="47">
        <f>IF(ISBLANK($D518),"",AB518*_xlfn.XLOOKUP(Q518,DATA!$B$24:$B$25,DATA!$C$24:$C$25,"error",0,1)/1000)</f>
        <v>0</v>
      </c>
      <c r="AL518" s="47">
        <f t="shared" si="421"/>
        <v>2.0143683396488365E-2</v>
      </c>
      <c r="AM518" s="47">
        <f t="shared" si="422"/>
        <v>2.4771475550563671</v>
      </c>
      <c r="AN518" s="47">
        <f t="shared" si="445"/>
        <v>0.2531285729558379</v>
      </c>
      <c r="AO518" s="47">
        <f t="shared" si="446"/>
        <v>0</v>
      </c>
      <c r="AP518" s="47">
        <f t="shared" si="447"/>
        <v>2.0417890207256118E-3</v>
      </c>
      <c r="AQ518" s="47">
        <f t="shared" si="448"/>
        <v>0</v>
      </c>
      <c r="AR518" s="47">
        <f t="shared" si="449"/>
        <v>0</v>
      </c>
      <c r="AS518" s="47">
        <f t="shared" si="450"/>
        <v>2.0417890207256118E-3</v>
      </c>
      <c r="AT518" s="47">
        <f t="shared" si="423"/>
        <v>0.2510867839351123</v>
      </c>
      <c r="AU518" s="47">
        <f t="shared" si="451"/>
        <v>1.3766761130681671E-2</v>
      </c>
      <c r="AV518" s="47">
        <f t="shared" si="452"/>
        <v>0</v>
      </c>
      <c r="AW518" s="47">
        <f t="shared" si="453"/>
        <v>1.1104562949707758E-4</v>
      </c>
      <c r="AX518" s="47">
        <f t="shared" si="454"/>
        <v>0</v>
      </c>
      <c r="AY518" s="47">
        <f t="shared" si="455"/>
        <v>0</v>
      </c>
      <c r="AZ518" s="47">
        <f t="shared" si="456"/>
        <v>1.1104562949707758E-4</v>
      </c>
      <c r="BA518" s="47">
        <f t="shared" si="424"/>
        <v>1.3655715501184593E-2</v>
      </c>
      <c r="BB518" s="23">
        <f>IF(V518&gt;0,J518*DATA!$C$4,0)</f>
        <v>0</v>
      </c>
      <c r="BC518" s="23">
        <f>IF(X518&gt;0,N518*_xlfn.XLOOKUP(Burgas!O518,DATA!$B$5:$B$6,DATA!$C$5:$C$6,"error",0,1),0)</f>
        <v>2399.04</v>
      </c>
      <c r="BD518" s="23" t="str">
        <f>IF(Z518&gt;0,(L518-M518)*DATA!$C$7,"0,00 ")</f>
        <v xml:space="preserve">0,00 </v>
      </c>
      <c r="BE518" s="23">
        <f>IF(G518="basement",D518*DATA!$C$8,IF(G518="ground",0,"error"))</f>
        <v>0</v>
      </c>
      <c r="BF518" s="23">
        <f t="shared" si="425"/>
        <v>2399.04</v>
      </c>
      <c r="BG518" s="23">
        <v>0.25</v>
      </c>
      <c r="BH518" s="23">
        <v>1.1000000000000001</v>
      </c>
      <c r="BI518" s="23">
        <f t="shared" si="426"/>
        <v>0.56999999999999995</v>
      </c>
      <c r="BJ518" s="23">
        <v>0.22</v>
      </c>
      <c r="BK518" s="23">
        <f t="shared" si="427"/>
        <v>0.25</v>
      </c>
      <c r="BL518" s="23">
        <f t="shared" si="428"/>
        <v>0.12054794520547943</v>
      </c>
      <c r="BM518" s="5">
        <v>1.1000000000000001</v>
      </c>
      <c r="BN518" s="5">
        <f t="shared" si="429"/>
        <v>0.56999999999999995</v>
      </c>
      <c r="BO518" s="50"/>
      <c r="BP518" s="48">
        <f t="shared" si="430"/>
        <v>975.80000000000007</v>
      </c>
      <c r="BQ518" s="51">
        <f t="shared" si="431"/>
        <v>6</v>
      </c>
      <c r="BR518" s="47">
        <f t="shared" si="432"/>
        <v>312.25600000000003</v>
      </c>
      <c r="BS518" s="46">
        <f t="shared" si="433"/>
        <v>20.5</v>
      </c>
      <c r="BT518" s="46">
        <f t="shared" si="434"/>
        <v>780.6400000000001</v>
      </c>
      <c r="BU518" s="46">
        <f t="shared" si="440"/>
        <v>16.175943700000001</v>
      </c>
      <c r="BV518" s="46">
        <f t="shared" si="441"/>
        <v>16.175943700000001</v>
      </c>
      <c r="BW518" s="46">
        <f t="shared" si="442"/>
        <v>16.045465090410961</v>
      </c>
      <c r="BX518" s="46">
        <f t="shared" si="443"/>
        <v>16.175943700000001</v>
      </c>
      <c r="BY518" s="46">
        <f t="shared" si="444"/>
        <v>16.175943700000001</v>
      </c>
      <c r="BZ518" s="46">
        <f t="shared" si="435"/>
        <v>18641.157519880002</v>
      </c>
      <c r="CA518" s="46">
        <f t="shared" si="436"/>
        <v>18641.157519880002</v>
      </c>
      <c r="CB518" s="46">
        <f t="shared" si="437"/>
        <v>18490.793970189592</v>
      </c>
      <c r="CC518" s="46">
        <f t="shared" si="438"/>
        <v>18641.157519880002</v>
      </c>
      <c r="CD518" s="46">
        <f t="shared" si="439"/>
        <v>18641.157519880002</v>
      </c>
    </row>
    <row r="519" spans="1:82" ht="15" customHeight="1" x14ac:dyDescent="0.35">
      <c r="A519" s="39">
        <v>516</v>
      </c>
      <c r="B519" s="40" t="s">
        <v>125</v>
      </c>
      <c r="C519" s="40" t="s">
        <v>641</v>
      </c>
      <c r="D519" s="41">
        <v>157.1</v>
      </c>
      <c r="E519" s="41">
        <f t="shared" si="406"/>
        <v>754.08</v>
      </c>
      <c r="F519" s="41">
        <v>50.2</v>
      </c>
      <c r="G519" s="42" t="s">
        <v>118</v>
      </c>
      <c r="H519" s="43">
        <v>6</v>
      </c>
      <c r="I519" s="44">
        <v>20.5</v>
      </c>
      <c r="J519" s="41">
        <f t="shared" si="407"/>
        <v>823.2800000000002</v>
      </c>
      <c r="K519" s="42" t="s">
        <v>121</v>
      </c>
      <c r="L519" s="44">
        <v>205.82</v>
      </c>
      <c r="M519" s="44">
        <v>205.82</v>
      </c>
      <c r="N519" s="41">
        <v>164.95500000000001</v>
      </c>
      <c r="O519" s="45" t="s">
        <v>69</v>
      </c>
      <c r="P519" s="45" t="s">
        <v>121</v>
      </c>
      <c r="Q519" s="45" t="s">
        <v>122</v>
      </c>
      <c r="R519" s="45" t="s">
        <v>864</v>
      </c>
      <c r="S519" s="46">
        <f t="shared" si="408"/>
        <v>33680.819780230006</v>
      </c>
      <c r="T519" s="46">
        <f t="shared" si="409"/>
        <v>44.664783285898054</v>
      </c>
      <c r="U519" s="47">
        <f t="shared" si="410"/>
        <v>33680.819780230006</v>
      </c>
      <c r="V519" s="47">
        <f t="shared" si="411"/>
        <v>0</v>
      </c>
      <c r="W519" s="47">
        <f t="shared" si="412"/>
        <v>33184.556888289597</v>
      </c>
      <c r="X519" s="47">
        <f t="shared" si="413"/>
        <v>496.26289194040874</v>
      </c>
      <c r="Y519" s="48">
        <f t="shared" si="414"/>
        <v>33680.819780230006</v>
      </c>
      <c r="Z519" s="47">
        <f t="shared" si="415"/>
        <v>0</v>
      </c>
      <c r="AA519" s="48">
        <f t="shared" si="416"/>
        <v>33680.819780230006</v>
      </c>
      <c r="AB519" s="47">
        <f t="shared" si="417"/>
        <v>0</v>
      </c>
      <c r="AC519" s="47">
        <f t="shared" si="418"/>
        <v>496.26289194040874</v>
      </c>
      <c r="AD519" s="47">
        <f t="shared" si="419"/>
        <v>33184.556888289597</v>
      </c>
      <c r="AE519" s="47">
        <f t="shared" si="405"/>
        <v>44.006679514493946</v>
      </c>
      <c r="AF519" s="49">
        <f t="shared" si="420"/>
        <v>1.4734287798769841E-2</v>
      </c>
      <c r="AG519" s="47">
        <f>IF(ISBLANK($D519),"",S519*_xlfn.XLOOKUP(Q519,DATA!$B$24:$B$25,DATA!$C$24:$C$25,"error",0,1)/1000)</f>
        <v>4.51210264445099</v>
      </c>
      <c r="AH519" s="47">
        <f>IF(ISBLANK($D519),"",V519*_xlfn.XLOOKUP(Q519,DATA!$B$24:$B$25,DATA!$C$24:$C$25,"error",0,1)/1000)</f>
        <v>0</v>
      </c>
      <c r="AI519" s="47">
        <f>IF(ISBLANK($D519),"",X519*_xlfn.XLOOKUP(Q519,DATA!$B$24:$B$25,DATA!$C$24:$C$25,"error",0,1)/1000)</f>
        <v>6.6482618940931326E-2</v>
      </c>
      <c r="AJ519" s="47">
        <f>IF(ISBLANK($D519),"",Z519*_xlfn.XLOOKUP(Q519,DATA!$B$24:$B$25,DATA!$C$24:$C$25,"error",0,1)/1000)</f>
        <v>0</v>
      </c>
      <c r="AK519" s="47">
        <f>IF(ISBLANK($D519),"",AB519*_xlfn.XLOOKUP(Q519,DATA!$B$24:$B$25,DATA!$C$24:$C$25,"error",0,1)/1000)</f>
        <v>0</v>
      </c>
      <c r="AL519" s="47">
        <f t="shared" si="421"/>
        <v>6.6482618940931326E-2</v>
      </c>
      <c r="AM519" s="47">
        <f t="shared" si="422"/>
        <v>4.4456200255100589</v>
      </c>
      <c r="AN519" s="47">
        <f t="shared" si="445"/>
        <v>0.45735238478942164</v>
      </c>
      <c r="AO519" s="47">
        <f t="shared" si="446"/>
        <v>0</v>
      </c>
      <c r="AP519" s="47">
        <f t="shared" si="447"/>
        <v>6.7387616629410625E-3</v>
      </c>
      <c r="AQ519" s="47">
        <f t="shared" si="448"/>
        <v>0</v>
      </c>
      <c r="AR519" s="47">
        <f t="shared" si="449"/>
        <v>0</v>
      </c>
      <c r="AS519" s="47">
        <f t="shared" si="450"/>
        <v>6.7387616629410625E-3</v>
      </c>
      <c r="AT519" s="47">
        <f t="shared" si="423"/>
        <v>0.45061362312648057</v>
      </c>
      <c r="AU519" s="47">
        <f t="shared" si="451"/>
        <v>2.4873766562268158E-2</v>
      </c>
      <c r="AV519" s="47">
        <f t="shared" si="452"/>
        <v>0</v>
      </c>
      <c r="AW519" s="47">
        <f t="shared" si="453"/>
        <v>3.6649723516787684E-4</v>
      </c>
      <c r="AX519" s="47">
        <f t="shared" si="454"/>
        <v>0</v>
      </c>
      <c r="AY519" s="47">
        <f t="shared" si="455"/>
        <v>0</v>
      </c>
      <c r="AZ519" s="47">
        <f t="shared" si="456"/>
        <v>3.6649723516787684E-4</v>
      </c>
      <c r="BA519" s="47">
        <f t="shared" si="424"/>
        <v>2.4507269327100283E-2</v>
      </c>
      <c r="BB519" s="23">
        <f>IF(V519&gt;0,J519*DATA!$C$4,0)</f>
        <v>0</v>
      </c>
      <c r="BC519" s="23">
        <f>IF(X519&gt;0,N519*_xlfn.XLOOKUP(Burgas!O519,DATA!$B$5:$B$6,DATA!$C$5:$C$6,"error",0,1),0)</f>
        <v>7917.84</v>
      </c>
      <c r="BD519" s="23" t="str">
        <f>IF(Z519&gt;0,(L519-M519)*DATA!$C$7,"0,00 ")</f>
        <v xml:space="preserve">0,00 </v>
      </c>
      <c r="BE519" s="23">
        <f>IF(G519="basement",D519*DATA!$C$8,IF(G519="ground",0,"error"))</f>
        <v>0</v>
      </c>
      <c r="BF519" s="23">
        <f t="shared" si="425"/>
        <v>7917.84</v>
      </c>
      <c r="BG519" s="23">
        <v>0.25</v>
      </c>
      <c r="BH519" s="23">
        <v>1.1000000000000001</v>
      </c>
      <c r="BI519" s="23">
        <f t="shared" si="426"/>
        <v>0.56999999999999995</v>
      </c>
      <c r="BJ519" s="23">
        <v>0.22</v>
      </c>
      <c r="BK519" s="23">
        <f t="shared" si="427"/>
        <v>0.25</v>
      </c>
      <c r="BL519" s="23">
        <f t="shared" si="428"/>
        <v>0.12054794520547943</v>
      </c>
      <c r="BM519" s="5">
        <v>1.1000000000000001</v>
      </c>
      <c r="BN519" s="5">
        <f t="shared" si="429"/>
        <v>0.56999999999999995</v>
      </c>
      <c r="BO519" s="50"/>
      <c r="BP519" s="48">
        <f t="shared" si="430"/>
        <v>3220.5499999999997</v>
      </c>
      <c r="BQ519" s="51">
        <f t="shared" si="431"/>
        <v>6</v>
      </c>
      <c r="BR519" s="47">
        <f t="shared" si="432"/>
        <v>1030.576</v>
      </c>
      <c r="BS519" s="46">
        <f t="shared" si="433"/>
        <v>20.5</v>
      </c>
      <c r="BT519" s="46">
        <f t="shared" si="434"/>
        <v>2576.44</v>
      </c>
      <c r="BU519" s="46">
        <f t="shared" si="440"/>
        <v>29.226674575000004</v>
      </c>
      <c r="BV519" s="46">
        <f t="shared" si="441"/>
        <v>29.226674575000004</v>
      </c>
      <c r="BW519" s="46">
        <f t="shared" si="442"/>
        <v>28.796040340410961</v>
      </c>
      <c r="BX519" s="46">
        <f t="shared" si="443"/>
        <v>29.226674575000004</v>
      </c>
      <c r="BY519" s="46">
        <f t="shared" si="444"/>
        <v>29.226674575000004</v>
      </c>
      <c r="BZ519" s="46">
        <f t="shared" si="435"/>
        <v>33680.819780230006</v>
      </c>
      <c r="CA519" s="46">
        <f t="shared" si="436"/>
        <v>33680.819780230006</v>
      </c>
      <c r="CB519" s="46">
        <f t="shared" si="437"/>
        <v>33184.556888289597</v>
      </c>
      <c r="CC519" s="46">
        <f t="shared" si="438"/>
        <v>33680.819780230006</v>
      </c>
      <c r="CD519" s="46">
        <f t="shared" si="439"/>
        <v>33680.819780230006</v>
      </c>
    </row>
    <row r="520" spans="1:82" ht="15" customHeight="1" x14ac:dyDescent="0.35">
      <c r="A520" s="39">
        <v>517</v>
      </c>
      <c r="B520" s="40" t="s">
        <v>125</v>
      </c>
      <c r="C520" s="40" t="s">
        <v>642</v>
      </c>
      <c r="D520" s="41">
        <v>184.8</v>
      </c>
      <c r="E520" s="41">
        <f t="shared" si="406"/>
        <v>739.2</v>
      </c>
      <c r="F520" s="41">
        <v>55.4</v>
      </c>
      <c r="G520" s="42" t="s">
        <v>118</v>
      </c>
      <c r="H520" s="43">
        <v>5</v>
      </c>
      <c r="I520" s="44">
        <v>17.5</v>
      </c>
      <c r="J520" s="41">
        <f t="shared" si="407"/>
        <v>775.6</v>
      </c>
      <c r="K520" s="42" t="s">
        <v>120</v>
      </c>
      <c r="L520" s="44">
        <v>193.9</v>
      </c>
      <c r="M520" s="44">
        <v>126.1</v>
      </c>
      <c r="N520" s="41">
        <v>194.04000000000002</v>
      </c>
      <c r="O520" s="45" t="s">
        <v>69</v>
      </c>
      <c r="P520" s="45" t="s">
        <v>120</v>
      </c>
      <c r="Q520" s="45" t="s">
        <v>122</v>
      </c>
      <c r="R520" s="45" t="s">
        <v>864</v>
      </c>
      <c r="S520" s="46">
        <f t="shared" si="408"/>
        <v>78348.845820839997</v>
      </c>
      <c r="T520" s="46">
        <f t="shared" si="409"/>
        <v>105.99140397840908</v>
      </c>
      <c r="U520" s="47">
        <f t="shared" si="410"/>
        <v>48699.733207116937</v>
      </c>
      <c r="V520" s="47">
        <f t="shared" si="411"/>
        <v>29649.11261372306</v>
      </c>
      <c r="W520" s="47">
        <f t="shared" si="412"/>
        <v>66076.729518833075</v>
      </c>
      <c r="X520" s="47">
        <f t="shared" si="413"/>
        <v>12272.116302006922</v>
      </c>
      <c r="Y520" s="48">
        <f t="shared" si="414"/>
        <v>74759.623995840011</v>
      </c>
      <c r="Z520" s="47">
        <f t="shared" si="415"/>
        <v>3589.221824999986</v>
      </c>
      <c r="AA520" s="48">
        <f t="shared" si="416"/>
        <v>78348.845820839997</v>
      </c>
      <c r="AB520" s="47">
        <f t="shared" si="417"/>
        <v>0</v>
      </c>
      <c r="AC520" s="47">
        <f t="shared" si="418"/>
        <v>45510.450740729968</v>
      </c>
      <c r="AD520" s="47">
        <f t="shared" si="419"/>
        <v>32838.395080110029</v>
      </c>
      <c r="AE520" s="47">
        <f t="shared" si="405"/>
        <v>44.424235768547113</v>
      </c>
      <c r="AF520" s="49">
        <f t="shared" si="420"/>
        <v>0.58086944694499443</v>
      </c>
      <c r="AG520" s="47">
        <f>IF(ISBLANK($D520),"",S520*_xlfn.XLOOKUP(Q520,DATA!$B$24:$B$25,DATA!$C$24:$C$25,"error",0,1)/1000)</f>
        <v>10.49612321566482</v>
      </c>
      <c r="AH520" s="47">
        <f>IF(ISBLANK($D520),"",V520*_xlfn.XLOOKUP(Q520,DATA!$B$24:$B$25,DATA!$C$24:$C$25,"error",0,1)/1000)</f>
        <v>3.9719888144923128</v>
      </c>
      <c r="AI520" s="47">
        <f>IF(ISBLANK($D520),"",X520*_xlfn.XLOOKUP(Q520,DATA!$B$24:$B$25,DATA!$C$24:$C$25,"error",0,1)/1000)</f>
        <v>1.6440528698710133</v>
      </c>
      <c r="AJ520" s="47">
        <f>IF(ISBLANK($D520),"",Z520*_xlfn.XLOOKUP(Q520,DATA!$B$24:$B$25,DATA!$C$24:$C$25,"error",0,1)/1000)</f>
        <v>0.48083560298641431</v>
      </c>
      <c r="AK520" s="47">
        <f>IF(ISBLANK($D520),"",AB520*_xlfn.XLOOKUP(Q520,DATA!$B$24:$B$25,DATA!$C$24:$C$25,"error",0,1)/1000)</f>
        <v>0</v>
      </c>
      <c r="AL520" s="47">
        <f t="shared" si="421"/>
        <v>6.0968772873497405</v>
      </c>
      <c r="AM520" s="47">
        <f t="shared" si="422"/>
        <v>4.3992459283150795</v>
      </c>
      <c r="AN520" s="47">
        <f t="shared" si="445"/>
        <v>1.063900217259355</v>
      </c>
      <c r="AO520" s="47">
        <f t="shared" si="446"/>
        <v>0.40260576937429171</v>
      </c>
      <c r="AP520" s="47">
        <f t="shared" si="447"/>
        <v>0.16664326146926328</v>
      </c>
      <c r="AQ520" s="47">
        <f t="shared" si="448"/>
        <v>4.8738099960545969E-2</v>
      </c>
      <c r="AR520" s="47">
        <f t="shared" si="449"/>
        <v>0</v>
      </c>
      <c r="AS520" s="47">
        <f t="shared" si="450"/>
        <v>0.61798713080410095</v>
      </c>
      <c r="AT520" s="47">
        <f t="shared" si="423"/>
        <v>0.44591308645525407</v>
      </c>
      <c r="AU520" s="47">
        <f t="shared" si="451"/>
        <v>5.7861741907916375E-2</v>
      </c>
      <c r="AV520" s="47">
        <f t="shared" si="452"/>
        <v>2.1896293223986112E-2</v>
      </c>
      <c r="AW520" s="47">
        <f t="shared" si="453"/>
        <v>9.063133204979288E-3</v>
      </c>
      <c r="AX520" s="47">
        <f t="shared" si="454"/>
        <v>2.6506915923599906E-3</v>
      </c>
      <c r="AY520" s="47">
        <f t="shared" si="455"/>
        <v>0</v>
      </c>
      <c r="AZ520" s="47">
        <f t="shared" si="456"/>
        <v>3.3610118021325394E-2</v>
      </c>
      <c r="BA520" s="47">
        <f t="shared" si="424"/>
        <v>2.4251623886590981E-2</v>
      </c>
      <c r="BB520" s="23">
        <f>IF(V520&gt;0,J520*DATA!$C$4,0)</f>
        <v>50414</v>
      </c>
      <c r="BC520" s="23">
        <f>IF(X520&gt;0,N520*_xlfn.XLOOKUP(Burgas!O520,DATA!$B$5:$B$6,DATA!$C$5:$C$6,"error",0,1),0)</f>
        <v>9313.9200000000019</v>
      </c>
      <c r="BD520" s="23">
        <f>IF(Z520&gt;0,(L520-M520)*DATA!$C$7,"0,00 ")</f>
        <v>10170.000000000002</v>
      </c>
      <c r="BE520" s="23">
        <f>IF(G520="basement",D520*DATA!$C$8,IF(G520="ground",0,"error"))</f>
        <v>0</v>
      </c>
      <c r="BF520" s="23">
        <f t="shared" si="425"/>
        <v>69897.919999999998</v>
      </c>
      <c r="BG520" s="23">
        <v>1.48</v>
      </c>
      <c r="BH520" s="23">
        <v>1.7119133574007221</v>
      </c>
      <c r="BI520" s="23">
        <f t="shared" si="426"/>
        <v>0.56999999999999995</v>
      </c>
      <c r="BJ520" s="23">
        <v>2.33</v>
      </c>
      <c r="BK520" s="23">
        <f t="shared" si="427"/>
        <v>0.21630769230769231</v>
      </c>
      <c r="BL520" s="23">
        <f t="shared" si="428"/>
        <v>0.23928112965340181</v>
      </c>
      <c r="BM520" s="5">
        <v>1.1000000000000001</v>
      </c>
      <c r="BN520" s="5">
        <f t="shared" si="429"/>
        <v>0.56999999999999995</v>
      </c>
      <c r="BO520" s="50"/>
      <c r="BP520" s="48">
        <f t="shared" si="430"/>
        <v>3234</v>
      </c>
      <c r="BQ520" s="51">
        <f t="shared" si="431"/>
        <v>5</v>
      </c>
      <c r="BR520" s="47">
        <f t="shared" si="432"/>
        <v>1034.8800000000001</v>
      </c>
      <c r="BS520" s="46">
        <f t="shared" si="433"/>
        <v>17.5</v>
      </c>
      <c r="BT520" s="46">
        <f t="shared" si="434"/>
        <v>2587.2000000000003</v>
      </c>
      <c r="BU520" s="46">
        <f t="shared" si="440"/>
        <v>67.987544099999994</v>
      </c>
      <c r="BV520" s="46">
        <f t="shared" si="441"/>
        <v>42.25940056153847</v>
      </c>
      <c r="BW520" s="46">
        <f t="shared" si="442"/>
        <v>57.338362997946085</v>
      </c>
      <c r="BX520" s="46">
        <f t="shared" si="443"/>
        <v>64.872981600000003</v>
      </c>
      <c r="BY520" s="46">
        <f t="shared" si="444"/>
        <v>67.987544099999994</v>
      </c>
      <c r="BZ520" s="46">
        <f t="shared" si="435"/>
        <v>78348.845820839997</v>
      </c>
      <c r="CA520" s="46">
        <f t="shared" si="436"/>
        <v>48699.733207116937</v>
      </c>
      <c r="CB520" s="46">
        <f t="shared" si="437"/>
        <v>66076.729518833075</v>
      </c>
      <c r="CC520" s="46">
        <f t="shared" si="438"/>
        <v>74759.623995840011</v>
      </c>
      <c r="CD520" s="46">
        <f t="shared" si="439"/>
        <v>78348.845820839997</v>
      </c>
    </row>
    <row r="521" spans="1:82" ht="15" customHeight="1" x14ac:dyDescent="0.35">
      <c r="A521" s="39">
        <v>518</v>
      </c>
      <c r="B521" s="40" t="s">
        <v>125</v>
      </c>
      <c r="C521" s="40" t="s">
        <v>643</v>
      </c>
      <c r="D521" s="41">
        <v>126.9</v>
      </c>
      <c r="E521" s="41">
        <f t="shared" si="406"/>
        <v>609.12000000000012</v>
      </c>
      <c r="F521" s="41">
        <v>46.2</v>
      </c>
      <c r="G521" s="42" t="s">
        <v>118</v>
      </c>
      <c r="H521" s="43">
        <v>6</v>
      </c>
      <c r="I521" s="44">
        <v>20.5</v>
      </c>
      <c r="J521" s="41">
        <f t="shared" si="407"/>
        <v>757.68000000000006</v>
      </c>
      <c r="K521" s="42" t="s">
        <v>120</v>
      </c>
      <c r="L521" s="44">
        <v>189.42</v>
      </c>
      <c r="M521" s="44">
        <v>94.7</v>
      </c>
      <c r="N521" s="41">
        <v>133.245</v>
      </c>
      <c r="O521" s="45" t="s">
        <v>69</v>
      </c>
      <c r="P521" s="45" t="s">
        <v>120</v>
      </c>
      <c r="Q521" s="45" t="s">
        <v>122</v>
      </c>
      <c r="R521" s="45" t="s">
        <v>864</v>
      </c>
      <c r="S521" s="46">
        <f t="shared" si="408"/>
        <v>70388.838455145014</v>
      </c>
      <c r="T521" s="46">
        <f t="shared" si="409"/>
        <v>115.55824542806836</v>
      </c>
      <c r="U521" s="47">
        <f t="shared" si="410"/>
        <v>41424.759490258853</v>
      </c>
      <c r="V521" s="47">
        <f t="shared" si="411"/>
        <v>28964.078964886161</v>
      </c>
      <c r="W521" s="47">
        <f t="shared" si="412"/>
        <v>61961.719630877262</v>
      </c>
      <c r="X521" s="47">
        <f t="shared" si="413"/>
        <v>8427.1188242677526</v>
      </c>
      <c r="Y521" s="48">
        <f t="shared" si="414"/>
        <v>65374.515575145015</v>
      </c>
      <c r="Z521" s="47">
        <f t="shared" si="415"/>
        <v>5014.3228799999997</v>
      </c>
      <c r="AA521" s="48">
        <f t="shared" si="416"/>
        <v>70388.838455145014</v>
      </c>
      <c r="AB521" s="47">
        <f t="shared" si="417"/>
        <v>0</v>
      </c>
      <c r="AC521" s="47">
        <f t="shared" si="418"/>
        <v>42405.520669153913</v>
      </c>
      <c r="AD521" s="47">
        <f t="shared" si="419"/>
        <v>27983.317785991101</v>
      </c>
      <c r="AE521" s="47">
        <f t="shared" si="405"/>
        <v>45.940566367860349</v>
      </c>
      <c r="AF521" s="49">
        <f t="shared" si="420"/>
        <v>0.60244666057640162</v>
      </c>
      <c r="AG521" s="47">
        <f>IF(ISBLANK($D521),"",S521*_xlfn.XLOOKUP(Q521,DATA!$B$24:$B$25,DATA!$C$24:$C$25,"error",0,1)/1000)</f>
        <v>9.4297486286162027</v>
      </c>
      <c r="AH521" s="47">
        <f>IF(ISBLANK($D521),"",V521*_xlfn.XLOOKUP(Q521,DATA!$B$24:$B$25,DATA!$C$24:$C$25,"error",0,1)/1000)</f>
        <v>3.8802172317748043</v>
      </c>
      <c r="AI521" s="47">
        <f>IF(ISBLANK($D521),"",X521*_xlfn.XLOOKUP(Q521,DATA!$B$24:$B$25,DATA!$C$24:$C$25,"error",0,1)/1000)</f>
        <v>1.1289518895380515</v>
      </c>
      <c r="AJ521" s="47">
        <f>IF(ISBLANK($D521),"",Z521*_xlfn.XLOOKUP(Q521,DATA!$B$24:$B$25,DATA!$C$24:$C$25,"error",0,1)/1000)</f>
        <v>0.67175145007187809</v>
      </c>
      <c r="AK521" s="47">
        <f>IF(ISBLANK($D521),"",AB521*_xlfn.XLOOKUP(Q521,DATA!$B$24:$B$25,DATA!$C$24:$C$25,"error",0,1)/1000)</f>
        <v>0</v>
      </c>
      <c r="AL521" s="47">
        <f t="shared" si="421"/>
        <v>5.6809205713847337</v>
      </c>
      <c r="AM521" s="47">
        <f t="shared" si="422"/>
        <v>3.7488280572314689</v>
      </c>
      <c r="AN521" s="47">
        <f t="shared" si="445"/>
        <v>0.9558111512747175</v>
      </c>
      <c r="AO521" s="47">
        <f t="shared" si="446"/>
        <v>0.39330368661618564</v>
      </c>
      <c r="AP521" s="47">
        <f t="shared" si="447"/>
        <v>0.11443197987256247</v>
      </c>
      <c r="AQ521" s="47">
        <f t="shared" si="448"/>
        <v>6.8089569738391323E-2</v>
      </c>
      <c r="AR521" s="47">
        <f t="shared" si="449"/>
        <v>0</v>
      </c>
      <c r="AS521" s="47">
        <f t="shared" si="450"/>
        <v>0.57582523622713944</v>
      </c>
      <c r="AT521" s="47">
        <f t="shared" si="423"/>
        <v>0.37998591504757806</v>
      </c>
      <c r="AU521" s="47">
        <f t="shared" si="451"/>
        <v>5.1983162753959693E-2</v>
      </c>
      <c r="AV521" s="47">
        <f t="shared" si="452"/>
        <v>2.1390386088125081E-2</v>
      </c>
      <c r="AW521" s="47">
        <f t="shared" si="453"/>
        <v>6.2235476391335129E-3</v>
      </c>
      <c r="AX521" s="47">
        <f t="shared" si="454"/>
        <v>3.7031490800640016E-3</v>
      </c>
      <c r="AY521" s="47">
        <f t="shared" si="455"/>
        <v>0</v>
      </c>
      <c r="AZ521" s="47">
        <f t="shared" si="456"/>
        <v>3.1317082807322594E-2</v>
      </c>
      <c r="BA521" s="47">
        <f t="shared" si="424"/>
        <v>2.0666079946637099E-2</v>
      </c>
      <c r="BB521" s="23">
        <f>IF(V521&gt;0,J521*DATA!$C$4,0)</f>
        <v>49249.200000000004</v>
      </c>
      <c r="BC521" s="23">
        <f>IF(X521&gt;0,N521*_xlfn.XLOOKUP(Burgas!O521,DATA!$B$5:$B$6,DATA!$C$5:$C$6,"error",0,1),0)</f>
        <v>6395.76</v>
      </c>
      <c r="BD521" s="23">
        <f>IF(Z521&gt;0,(L521-M521)*DATA!$C$7,"0,00 ")</f>
        <v>14207.999999999998</v>
      </c>
      <c r="BE521" s="23">
        <f>IF(G521="basement",D521*DATA!$C$8,IF(G521="ground",0,"error"))</f>
        <v>0</v>
      </c>
      <c r="BF521" s="23">
        <f t="shared" si="425"/>
        <v>69852.960000000006</v>
      </c>
      <c r="BG521" s="23">
        <v>1.48</v>
      </c>
      <c r="BH521" s="23">
        <v>1.9750923872875092</v>
      </c>
      <c r="BI521" s="23">
        <f t="shared" si="426"/>
        <v>0.56999999999999995</v>
      </c>
      <c r="BJ521" s="23">
        <v>2.33</v>
      </c>
      <c r="BK521" s="23">
        <f t="shared" si="427"/>
        <v>0.21630769230769231</v>
      </c>
      <c r="BL521" s="23">
        <f t="shared" si="428"/>
        <v>0.23928112965340181</v>
      </c>
      <c r="BM521" s="5">
        <v>1.1000000000000001</v>
      </c>
      <c r="BN521" s="5">
        <f t="shared" si="429"/>
        <v>0.56999999999999995</v>
      </c>
      <c r="BO521" s="50"/>
      <c r="BP521" s="48">
        <f t="shared" si="430"/>
        <v>2601.4500000000003</v>
      </c>
      <c r="BQ521" s="51">
        <f t="shared" si="431"/>
        <v>6</v>
      </c>
      <c r="BR521" s="47">
        <f t="shared" si="432"/>
        <v>832.46400000000006</v>
      </c>
      <c r="BS521" s="46">
        <f t="shared" si="433"/>
        <v>20.5</v>
      </c>
      <c r="BT521" s="46">
        <f t="shared" si="434"/>
        <v>2081.1600000000003</v>
      </c>
      <c r="BU521" s="46">
        <f t="shared" si="440"/>
        <v>61.080213862500003</v>
      </c>
      <c r="BV521" s="46">
        <f t="shared" si="441"/>
        <v>35.946511185576924</v>
      </c>
      <c r="BW521" s="46">
        <f t="shared" si="442"/>
        <v>53.767545670667523</v>
      </c>
      <c r="BX521" s="46">
        <f t="shared" si="443"/>
        <v>56.729013862500011</v>
      </c>
      <c r="BY521" s="46">
        <f t="shared" si="444"/>
        <v>61.080213862500003</v>
      </c>
      <c r="BZ521" s="46">
        <f t="shared" si="435"/>
        <v>70388.838455145014</v>
      </c>
      <c r="CA521" s="46">
        <f t="shared" si="436"/>
        <v>41424.759490258853</v>
      </c>
      <c r="CB521" s="46">
        <f t="shared" si="437"/>
        <v>61961.719630877262</v>
      </c>
      <c r="CC521" s="46">
        <f t="shared" si="438"/>
        <v>65374.515575145015</v>
      </c>
      <c r="CD521" s="46">
        <f t="shared" si="439"/>
        <v>70388.838455145014</v>
      </c>
    </row>
    <row r="522" spans="1:82" ht="15" customHeight="1" x14ac:dyDescent="0.35">
      <c r="A522" s="39">
        <v>519</v>
      </c>
      <c r="B522" s="40" t="s">
        <v>125</v>
      </c>
      <c r="C522" s="40" t="s">
        <v>644</v>
      </c>
      <c r="D522" s="41">
        <v>98.1</v>
      </c>
      <c r="E522" s="41">
        <f t="shared" si="406"/>
        <v>235.44</v>
      </c>
      <c r="F522" s="41">
        <v>39.799999999999997</v>
      </c>
      <c r="G522" s="42" t="s">
        <v>119</v>
      </c>
      <c r="H522" s="43">
        <v>3</v>
      </c>
      <c r="I522" s="44">
        <v>10.15</v>
      </c>
      <c r="J522" s="41">
        <f t="shared" si="407"/>
        <v>323.17999999999995</v>
      </c>
      <c r="K522" s="42" t="s">
        <v>120</v>
      </c>
      <c r="L522" s="44">
        <v>80.790000000000006</v>
      </c>
      <c r="M522" s="44">
        <v>80.790000000000006</v>
      </c>
      <c r="N522" s="41">
        <v>103.005</v>
      </c>
      <c r="O522" s="45" t="s">
        <v>69</v>
      </c>
      <c r="P522" s="45" t="s">
        <v>120</v>
      </c>
      <c r="Q522" s="45" t="s">
        <v>122</v>
      </c>
      <c r="R522" s="45" t="s">
        <v>864</v>
      </c>
      <c r="S522" s="46">
        <f t="shared" si="408"/>
        <v>31321.590162177003</v>
      </c>
      <c r="T522" s="46">
        <f t="shared" si="409"/>
        <v>133.03427693755097</v>
      </c>
      <c r="U522" s="47">
        <f t="shared" si="410"/>
        <v>18967.283542136996</v>
      </c>
      <c r="V522" s="47">
        <f t="shared" si="411"/>
        <v>12354.306620040006</v>
      </c>
      <c r="W522" s="47">
        <f t="shared" si="412"/>
        <v>24807.008943416826</v>
      </c>
      <c r="X522" s="47">
        <f t="shared" si="413"/>
        <v>6514.5812187601769</v>
      </c>
      <c r="Y522" s="48">
        <f t="shared" si="414"/>
        <v>31321.590162177003</v>
      </c>
      <c r="Z522" s="47">
        <f t="shared" si="415"/>
        <v>0</v>
      </c>
      <c r="AA522" s="48">
        <f t="shared" si="416"/>
        <v>30416.019273503091</v>
      </c>
      <c r="AB522" s="47">
        <f t="shared" si="417"/>
        <v>905.57088867391212</v>
      </c>
      <c r="AC522" s="47">
        <f t="shared" si="418"/>
        <v>19774.458727474095</v>
      </c>
      <c r="AD522" s="47">
        <f t="shared" si="419"/>
        <v>11547.131434702907</v>
      </c>
      <c r="AE522" s="47">
        <f t="shared" si="405"/>
        <v>49.04490075901677</v>
      </c>
      <c r="AF522" s="49">
        <f t="shared" si="420"/>
        <v>0.63133636016197947</v>
      </c>
      <c r="AG522" s="47">
        <f>IF(ISBLANK($D522),"",S522*_xlfn.XLOOKUP(Q522,DATA!$B$24:$B$25,DATA!$C$24:$C$25,"error",0,1)/1000)</f>
        <v>4.1960448326772841</v>
      </c>
      <c r="AH522" s="47">
        <f>IF(ISBLANK($D522),"",V522*_xlfn.XLOOKUP(Q522,DATA!$B$24:$B$25,DATA!$C$24:$C$25,"error",0,1)/1000)</f>
        <v>1.6550636217994161</v>
      </c>
      <c r="AI522" s="47">
        <f>IF(ISBLANK($D522),"",X522*_xlfn.XLOOKUP(Q522,DATA!$B$24:$B$25,DATA!$C$24:$C$25,"error",0,1)/1000)</f>
        <v>0.87273585786984109</v>
      </c>
      <c r="AJ522" s="47">
        <f>IF(ISBLANK($D522),"",Z522*_xlfn.XLOOKUP(Q522,DATA!$B$24:$B$25,DATA!$C$24:$C$25,"error",0,1)/1000)</f>
        <v>0</v>
      </c>
      <c r="AK522" s="47">
        <f>IF(ISBLANK($D522),"",AB522*_xlfn.XLOOKUP(Q522,DATA!$B$24:$B$25,DATA!$C$24:$C$25,"error",0,1)/1000)</f>
        <v>0.12131619206970172</v>
      </c>
      <c r="AL522" s="47">
        <f t="shared" si="421"/>
        <v>2.6491156717389588</v>
      </c>
      <c r="AM522" s="47">
        <f t="shared" si="422"/>
        <v>1.5469291609383253</v>
      </c>
      <c r="AN522" s="47">
        <f t="shared" si="445"/>
        <v>0.42531636847144205</v>
      </c>
      <c r="AO522" s="47">
        <f t="shared" si="446"/>
        <v>0.1677593250984834</v>
      </c>
      <c r="AP522" s="47">
        <f t="shared" si="447"/>
        <v>8.8461601461768138E-2</v>
      </c>
      <c r="AQ522" s="47">
        <f t="shared" si="448"/>
        <v>0</v>
      </c>
      <c r="AR522" s="47">
        <f t="shared" si="449"/>
        <v>1.229676142782001E-2</v>
      </c>
      <c r="AS522" s="47">
        <f t="shared" si="450"/>
        <v>0.26851768798807152</v>
      </c>
      <c r="AT522" s="47">
        <f t="shared" si="423"/>
        <v>0.15679868048337053</v>
      </c>
      <c r="AU522" s="47">
        <f t="shared" si="451"/>
        <v>2.3131441786055758E-2</v>
      </c>
      <c r="AV522" s="47">
        <f t="shared" si="452"/>
        <v>9.1238319289941201E-3</v>
      </c>
      <c r="AW522" s="47">
        <f t="shared" si="453"/>
        <v>4.8111112955003749E-3</v>
      </c>
      <c r="AX522" s="47">
        <f t="shared" si="454"/>
        <v>0</v>
      </c>
      <c r="AY522" s="47">
        <f t="shared" si="455"/>
        <v>6.6877703801266545E-4</v>
      </c>
      <c r="AZ522" s="47">
        <f t="shared" si="456"/>
        <v>1.4603720262507161E-2</v>
      </c>
      <c r="BA522" s="47">
        <f t="shared" si="424"/>
        <v>8.5277215235485971E-3</v>
      </c>
      <c r="BB522" s="23">
        <f>IF(V522&gt;0,J522*DATA!$C$4,0)</f>
        <v>21006.699999999997</v>
      </c>
      <c r="BC522" s="23">
        <f>IF(X522&gt;0,N522*_xlfn.XLOOKUP(Burgas!O522,DATA!$B$5:$B$6,DATA!$C$5:$C$6,"error",0,1),0)</f>
        <v>4944.24</v>
      </c>
      <c r="BD522" s="23" t="str">
        <f>IF(Z522&gt;0,(L522-M522)*DATA!$C$7,"0,00 ")</f>
        <v xml:space="preserve">0,00 </v>
      </c>
      <c r="BE522" s="23">
        <f>IF(G522="basement",D522*DATA!$C$8,IF(G522="ground",0,"error"))</f>
        <v>3924</v>
      </c>
      <c r="BF522" s="23">
        <f t="shared" si="425"/>
        <v>29874.939999999995</v>
      </c>
      <c r="BG522" s="23">
        <v>1.48</v>
      </c>
      <c r="BH522" s="23">
        <v>1.1000000000000001</v>
      </c>
      <c r="BI522" s="23">
        <f t="shared" si="426"/>
        <v>0.85</v>
      </c>
      <c r="BJ522" s="23">
        <v>2.33</v>
      </c>
      <c r="BK522" s="23">
        <f t="shared" si="427"/>
        <v>0.21630769230769231</v>
      </c>
      <c r="BL522" s="23">
        <f t="shared" si="428"/>
        <v>0.23928112965340181</v>
      </c>
      <c r="BM522" s="5">
        <v>1.1000000000000001</v>
      </c>
      <c r="BN522" s="5">
        <f t="shared" si="429"/>
        <v>0.40124223602484466</v>
      </c>
      <c r="BO522" s="50"/>
      <c r="BP522" s="48">
        <f t="shared" si="430"/>
        <v>995.71500000000003</v>
      </c>
      <c r="BQ522" s="51">
        <f t="shared" si="431"/>
        <v>3</v>
      </c>
      <c r="BR522" s="47">
        <f t="shared" si="432"/>
        <v>318.62880000000001</v>
      </c>
      <c r="BS522" s="46">
        <f t="shared" si="433"/>
        <v>10.15</v>
      </c>
      <c r="BT522" s="46">
        <f t="shared" si="434"/>
        <v>756.74340000000007</v>
      </c>
      <c r="BU522" s="46">
        <f t="shared" si="440"/>
        <v>27.179443042500001</v>
      </c>
      <c r="BV522" s="46">
        <f t="shared" si="441"/>
        <v>16.458940942499996</v>
      </c>
      <c r="BW522" s="46">
        <f t="shared" si="442"/>
        <v>21.52638748994865</v>
      </c>
      <c r="BX522" s="46">
        <f t="shared" si="443"/>
        <v>27.179443042500001</v>
      </c>
      <c r="BY522" s="46">
        <f t="shared" si="444"/>
        <v>26.393630053369566</v>
      </c>
      <c r="BZ522" s="46">
        <f t="shared" si="435"/>
        <v>31321.590162177003</v>
      </c>
      <c r="CA522" s="46">
        <f t="shared" si="436"/>
        <v>18967.283542136996</v>
      </c>
      <c r="CB522" s="46">
        <f t="shared" si="437"/>
        <v>24807.008943416826</v>
      </c>
      <c r="CC522" s="46">
        <f t="shared" si="438"/>
        <v>31321.590162177003</v>
      </c>
      <c r="CD522" s="46">
        <f t="shared" si="439"/>
        <v>30416.019273503091</v>
      </c>
    </row>
    <row r="523" spans="1:82" s="4" customFormat="1" ht="15" customHeight="1" x14ac:dyDescent="0.35">
      <c r="A523" s="39">
        <v>520</v>
      </c>
      <c r="B523" s="40" t="s">
        <v>125</v>
      </c>
      <c r="C523" s="40" t="s">
        <v>645</v>
      </c>
      <c r="D523" s="41">
        <v>110.9</v>
      </c>
      <c r="E523" s="41">
        <f t="shared" si="406"/>
        <v>354.88000000000005</v>
      </c>
      <c r="F523" s="41">
        <v>44.2</v>
      </c>
      <c r="G523" s="42" t="s">
        <v>118</v>
      </c>
      <c r="H523" s="55">
        <v>4</v>
      </c>
      <c r="I523" s="41">
        <v>14.5</v>
      </c>
      <c r="J523" s="41">
        <f t="shared" si="407"/>
        <v>512.72</v>
      </c>
      <c r="K523" s="42" t="s">
        <v>120</v>
      </c>
      <c r="L523" s="41">
        <v>128.18</v>
      </c>
      <c r="M523" s="41">
        <v>128.18</v>
      </c>
      <c r="N523" s="41">
        <v>116.44500000000001</v>
      </c>
      <c r="O523" s="45" t="s">
        <v>69</v>
      </c>
      <c r="P523" s="45" t="s">
        <v>120</v>
      </c>
      <c r="Q523" s="45" t="s">
        <v>122</v>
      </c>
      <c r="R523" s="45" t="s">
        <v>864</v>
      </c>
      <c r="S523" s="47">
        <f t="shared" si="408"/>
        <v>45548.733148345011</v>
      </c>
      <c r="T523" s="47">
        <f t="shared" si="409"/>
        <v>128.34967636481346</v>
      </c>
      <c r="U523" s="47">
        <f t="shared" si="410"/>
        <v>25948.819508185006</v>
      </c>
      <c r="V523" s="47">
        <f t="shared" si="411"/>
        <v>19599.913640160004</v>
      </c>
      <c r="W523" s="47">
        <f t="shared" si="412"/>
        <v>38184.135216025912</v>
      </c>
      <c r="X523" s="47">
        <f t="shared" si="413"/>
        <v>7364.5979323190986</v>
      </c>
      <c r="Y523" s="48">
        <f t="shared" si="414"/>
        <v>45548.733148345011</v>
      </c>
      <c r="Z523" s="47">
        <f t="shared" si="415"/>
        <v>0</v>
      </c>
      <c r="AA523" s="48">
        <f t="shared" si="416"/>
        <v>45548.733148345011</v>
      </c>
      <c r="AB523" s="47">
        <f t="shared" si="417"/>
        <v>0</v>
      </c>
      <c r="AC523" s="47">
        <f t="shared" si="418"/>
        <v>26964.511572479103</v>
      </c>
      <c r="AD523" s="47">
        <f t="shared" si="419"/>
        <v>18584.221575865908</v>
      </c>
      <c r="AE523" s="47">
        <f t="shared" si="405"/>
        <v>52.367621663283096</v>
      </c>
      <c r="AF523" s="49">
        <f t="shared" si="420"/>
        <v>0.59199256946751866</v>
      </c>
      <c r="AG523" s="47">
        <f>IF(ISBLANK($D523),"",S523*_xlfn.XLOOKUP(Q523,DATA!$B$24:$B$25,DATA!$C$24:$C$25,"error",0,1)/1000)</f>
        <v>6.102005848761336</v>
      </c>
      <c r="AH523" s="47">
        <f>IF(ISBLANK($D523),"",V523*_xlfn.XLOOKUP(Q523,DATA!$B$24:$B$25,DATA!$C$24:$C$25,"error",0,1)/1000)</f>
        <v>2.6257324715916712</v>
      </c>
      <c r="AI523" s="47">
        <f>IF(ISBLANK($D523),"",X523*_xlfn.XLOOKUP(Q523,DATA!$B$24:$B$25,DATA!$C$24:$C$25,"error",0,1)/1000)</f>
        <v>0.98660964972237886</v>
      </c>
      <c r="AJ523" s="47">
        <f>IF(ISBLANK($D523),"",Z523*_xlfn.XLOOKUP(Q523,DATA!$B$24:$B$25,DATA!$C$24:$C$25,"error",0,1)/1000)</f>
        <v>0</v>
      </c>
      <c r="AK523" s="47">
        <f>IF(ISBLANK($D523),"",AB523*_xlfn.XLOOKUP(Q523,DATA!$B$24:$B$25,DATA!$C$24:$C$25,"error",0,1)/1000)</f>
        <v>0</v>
      </c>
      <c r="AL523" s="47">
        <f t="shared" si="421"/>
        <v>3.6123421213140503</v>
      </c>
      <c r="AM523" s="47">
        <f t="shared" si="422"/>
        <v>2.4896637274472857</v>
      </c>
      <c r="AN523" s="47">
        <f t="shared" si="445"/>
        <v>0.61850696822291862</v>
      </c>
      <c r="AO523" s="47">
        <f t="shared" si="446"/>
        <v>0.26614753748528497</v>
      </c>
      <c r="AP523" s="47">
        <f t="shared" si="447"/>
        <v>0.1000039918665656</v>
      </c>
      <c r="AQ523" s="47">
        <f t="shared" si="448"/>
        <v>0</v>
      </c>
      <c r="AR523" s="47">
        <f t="shared" si="449"/>
        <v>0</v>
      </c>
      <c r="AS523" s="47">
        <f t="shared" si="450"/>
        <v>0.36615152935185058</v>
      </c>
      <c r="AT523" s="47">
        <f t="shared" si="423"/>
        <v>0.25235543887106804</v>
      </c>
      <c r="AU523" s="47">
        <f t="shared" si="451"/>
        <v>3.363839012624064E-2</v>
      </c>
      <c r="AV523" s="47">
        <f t="shared" si="452"/>
        <v>1.4474816222024456E-2</v>
      </c>
      <c r="AW523" s="47">
        <f t="shared" si="453"/>
        <v>5.4388607815595465E-3</v>
      </c>
      <c r="AX523" s="47">
        <f t="shared" si="454"/>
        <v>0</v>
      </c>
      <c r="AY523" s="47">
        <f t="shared" si="455"/>
        <v>0</v>
      </c>
      <c r="AZ523" s="47">
        <f t="shared" si="456"/>
        <v>1.9913677003584002E-2</v>
      </c>
      <c r="BA523" s="47">
        <f t="shared" si="424"/>
        <v>1.3724713122656638E-2</v>
      </c>
      <c r="BB523" s="23">
        <f>IF(V523&gt;0,J523*DATA!$C$4,0)</f>
        <v>33326.800000000003</v>
      </c>
      <c r="BC523" s="23">
        <f>IF(X523&gt;0,N523*_xlfn.XLOOKUP(Burgas!O523,DATA!$B$5:$B$6,DATA!$C$5:$C$6,"error",0,1),0)</f>
        <v>5589.3600000000006</v>
      </c>
      <c r="BD523" s="23" t="str">
        <f>IF(Z523&gt;0,(L523-M523)*DATA!$C$7,"0,00 ")</f>
        <v xml:space="preserve">0,00 </v>
      </c>
      <c r="BE523" s="23">
        <f>IF(G523="basement",D523*DATA!$C$8,IF(G523="ground",0,"error"))</f>
        <v>0</v>
      </c>
      <c r="BF523" s="23">
        <f t="shared" si="425"/>
        <v>38916.160000000003</v>
      </c>
      <c r="BG523" s="23">
        <v>1.48</v>
      </c>
      <c r="BH523" s="23">
        <v>1.1000000000000001</v>
      </c>
      <c r="BI523" s="23">
        <f t="shared" si="426"/>
        <v>0.56999999999999995</v>
      </c>
      <c r="BJ523" s="23">
        <v>2.33</v>
      </c>
      <c r="BK523" s="23">
        <f t="shared" si="427"/>
        <v>0.21630769230769231</v>
      </c>
      <c r="BL523" s="23">
        <f t="shared" si="428"/>
        <v>0.23928112965340181</v>
      </c>
      <c r="BM523" s="5">
        <v>1.1000000000000001</v>
      </c>
      <c r="BN523" s="5">
        <f t="shared" si="429"/>
        <v>0.56999999999999995</v>
      </c>
      <c r="BO523" s="50"/>
      <c r="BP523" s="48">
        <f t="shared" si="430"/>
        <v>1608.0500000000002</v>
      </c>
      <c r="BQ523" s="56">
        <f t="shared" si="431"/>
        <v>4</v>
      </c>
      <c r="BR523" s="47">
        <f t="shared" si="432"/>
        <v>514.57600000000002</v>
      </c>
      <c r="BS523" s="47">
        <f t="shared" si="433"/>
        <v>14.5</v>
      </c>
      <c r="BT523" s="47">
        <f t="shared" si="434"/>
        <v>1286.4400000000003</v>
      </c>
      <c r="BU523" s="47">
        <f t="shared" si="440"/>
        <v>39.525106862500003</v>
      </c>
      <c r="BV523" s="47">
        <f t="shared" si="441"/>
        <v>22.517198462500005</v>
      </c>
      <c r="BW523" s="47">
        <f t="shared" si="442"/>
        <v>33.134445692490374</v>
      </c>
      <c r="BX523" s="47">
        <f t="shared" si="443"/>
        <v>39.525106862500003</v>
      </c>
      <c r="BY523" s="47">
        <f t="shared" si="444"/>
        <v>39.525106862500003</v>
      </c>
      <c r="BZ523" s="47">
        <f t="shared" si="435"/>
        <v>45548.733148345011</v>
      </c>
      <c r="CA523" s="47">
        <f t="shared" si="436"/>
        <v>25948.819508185006</v>
      </c>
      <c r="CB523" s="47">
        <f t="shared" si="437"/>
        <v>38184.135216025912</v>
      </c>
      <c r="CC523" s="47">
        <f t="shared" si="438"/>
        <v>45548.733148345011</v>
      </c>
      <c r="CD523" s="47">
        <f t="shared" si="439"/>
        <v>45548.733148345011</v>
      </c>
    </row>
    <row r="524" spans="1:82" ht="15" customHeight="1" x14ac:dyDescent="0.35">
      <c r="A524" s="39">
        <v>521</v>
      </c>
      <c r="B524" s="40" t="s">
        <v>125</v>
      </c>
      <c r="C524" s="40" t="s">
        <v>646</v>
      </c>
      <c r="D524" s="41">
        <v>115</v>
      </c>
      <c r="E524" s="41">
        <f t="shared" si="406"/>
        <v>276</v>
      </c>
      <c r="F524" s="41">
        <v>43.4</v>
      </c>
      <c r="G524" s="42" t="s">
        <v>118</v>
      </c>
      <c r="H524" s="43">
        <v>3</v>
      </c>
      <c r="I524" s="44">
        <v>10.15</v>
      </c>
      <c r="J524" s="41">
        <f t="shared" si="407"/>
        <v>352.40999999999997</v>
      </c>
      <c r="K524" s="42" t="s">
        <v>120</v>
      </c>
      <c r="L524" s="44">
        <v>88.1</v>
      </c>
      <c r="M524" s="44">
        <v>66.099999999999994</v>
      </c>
      <c r="N524" s="41">
        <v>120.75</v>
      </c>
      <c r="O524" s="45" t="s">
        <v>69</v>
      </c>
      <c r="P524" s="45" t="s">
        <v>120</v>
      </c>
      <c r="Q524" s="45" t="s">
        <v>122</v>
      </c>
      <c r="R524" s="45" t="s">
        <v>864</v>
      </c>
      <c r="S524" s="46">
        <f t="shared" si="408"/>
        <v>35815.883129949994</v>
      </c>
      <c r="T524" s="46">
        <f t="shared" si="409"/>
        <v>129.76769249981882</v>
      </c>
      <c r="U524" s="47">
        <f t="shared" si="410"/>
        <v>22344.191824893082</v>
      </c>
      <c r="V524" s="47">
        <f t="shared" si="411"/>
        <v>13471.691305056913</v>
      </c>
      <c r="W524" s="47">
        <f t="shared" si="412"/>
        <v>28179.014219069057</v>
      </c>
      <c r="X524" s="47">
        <f t="shared" si="413"/>
        <v>7636.8689108809376</v>
      </c>
      <c r="Y524" s="48">
        <f t="shared" si="414"/>
        <v>34651.238879949997</v>
      </c>
      <c r="Z524" s="47">
        <f t="shared" si="415"/>
        <v>1164.6442499999976</v>
      </c>
      <c r="AA524" s="48">
        <f t="shared" si="416"/>
        <v>35815.883129949994</v>
      </c>
      <c r="AB524" s="47">
        <f t="shared" si="417"/>
        <v>0</v>
      </c>
      <c r="AC524" s="47">
        <f t="shared" si="418"/>
        <v>22273.204465937848</v>
      </c>
      <c r="AD524" s="47">
        <f t="shared" si="419"/>
        <v>13542.678664012146</v>
      </c>
      <c r="AE524" s="47">
        <f t="shared" si="405"/>
        <v>49.067676318884587</v>
      </c>
      <c r="AF524" s="49">
        <f t="shared" si="420"/>
        <v>0.62188064399039</v>
      </c>
      <c r="AG524" s="47">
        <f>IF(ISBLANK($D524),"",S524*_xlfn.XLOOKUP(Q524,DATA!$B$24:$B$25,DATA!$C$24:$C$25,"error",0,1)/1000)</f>
        <v>4.7981296785078236</v>
      </c>
      <c r="AH524" s="47">
        <f>IF(ISBLANK($D524),"",V524*_xlfn.XLOOKUP(Q524,DATA!$B$24:$B$25,DATA!$C$24:$C$25,"error",0,1)/1000)</f>
        <v>1.8047557737432125</v>
      </c>
      <c r="AI524" s="47">
        <f>IF(ISBLANK($D524),"",X524*_xlfn.XLOOKUP(Q524,DATA!$B$24:$B$25,DATA!$C$24:$C$25,"error",0,1)/1000)</f>
        <v>1.0230848486751445</v>
      </c>
      <c r="AJ524" s="47">
        <f>IF(ISBLANK($D524),"",Z524*_xlfn.XLOOKUP(Q524,DATA!$B$24:$B$25,DATA!$C$24:$C$25,"error",0,1)/1000)</f>
        <v>0.15602335200149164</v>
      </c>
      <c r="AK524" s="47">
        <f>IF(ISBLANK($D524),"",AB524*_xlfn.XLOOKUP(Q524,DATA!$B$24:$B$25,DATA!$C$24:$C$25,"error",0,1)/1000)</f>
        <v>0</v>
      </c>
      <c r="AL524" s="47">
        <f t="shared" si="421"/>
        <v>2.9838639744198487</v>
      </c>
      <c r="AM524" s="47">
        <f t="shared" si="422"/>
        <v>1.8142657040879748</v>
      </c>
      <c r="AN524" s="47">
        <f t="shared" si="445"/>
        <v>0.48634444380231123</v>
      </c>
      <c r="AO524" s="47">
        <f t="shared" si="446"/>
        <v>0.18293230941876495</v>
      </c>
      <c r="AP524" s="47">
        <f t="shared" si="447"/>
        <v>0.10370116379310225</v>
      </c>
      <c r="AQ524" s="47">
        <f t="shared" si="448"/>
        <v>1.5814722701062142E-2</v>
      </c>
      <c r="AR524" s="47">
        <f t="shared" si="449"/>
        <v>0</v>
      </c>
      <c r="AS524" s="47">
        <f t="shared" si="450"/>
        <v>0.30244819591292937</v>
      </c>
      <c r="AT524" s="47">
        <f t="shared" si="423"/>
        <v>0.18389624788938186</v>
      </c>
      <c r="AU524" s="47">
        <f t="shared" si="451"/>
        <v>2.6450541346941369E-2</v>
      </c>
      <c r="AV524" s="47">
        <f t="shared" si="452"/>
        <v>9.9490364815174644E-3</v>
      </c>
      <c r="AW524" s="47">
        <f t="shared" si="453"/>
        <v>5.6399367888128734E-3</v>
      </c>
      <c r="AX524" s="47">
        <f t="shared" si="454"/>
        <v>8.6010641639999849E-4</v>
      </c>
      <c r="AY524" s="47">
        <f t="shared" si="455"/>
        <v>0</v>
      </c>
      <c r="AZ524" s="47">
        <f t="shared" si="456"/>
        <v>1.6449079686730338E-2</v>
      </c>
      <c r="BA524" s="47">
        <f t="shared" si="424"/>
        <v>1.0001461660211031E-2</v>
      </c>
      <c r="BB524" s="23">
        <f>IF(V524&gt;0,J524*DATA!$C$4,0)</f>
        <v>22906.649999999998</v>
      </c>
      <c r="BC524" s="23">
        <f>IF(X524&gt;0,N524*_xlfn.XLOOKUP(Burgas!O524,DATA!$B$5:$B$6,DATA!$C$5:$C$6,"error",0,1),0)</f>
        <v>5796</v>
      </c>
      <c r="BD524" s="23">
        <f>IF(Z524&gt;0,(L524-M524)*DATA!$C$7,"0,00 ")</f>
        <v>3300</v>
      </c>
      <c r="BE524" s="23">
        <f>IF(G524="basement",D524*DATA!$C$8,IF(G524="ground",0,"error"))</f>
        <v>0</v>
      </c>
      <c r="BF524" s="23">
        <f t="shared" si="425"/>
        <v>32002.649999999998</v>
      </c>
      <c r="BG524" s="23">
        <v>1.48</v>
      </c>
      <c r="BH524" s="23">
        <v>1.5370034052213395</v>
      </c>
      <c r="BI524" s="23">
        <f t="shared" si="426"/>
        <v>0.56999999999999995</v>
      </c>
      <c r="BJ524" s="23">
        <v>2.33</v>
      </c>
      <c r="BK524" s="23">
        <f t="shared" si="427"/>
        <v>0.21630769230769231</v>
      </c>
      <c r="BL524" s="23">
        <f t="shared" si="428"/>
        <v>0.23928112965340181</v>
      </c>
      <c r="BM524" s="5">
        <v>1.1000000000000001</v>
      </c>
      <c r="BN524" s="5">
        <f t="shared" si="429"/>
        <v>0.56999999999999995</v>
      </c>
      <c r="BO524" s="50"/>
      <c r="BP524" s="48">
        <f t="shared" si="430"/>
        <v>1167.25</v>
      </c>
      <c r="BQ524" s="51">
        <f t="shared" si="431"/>
        <v>3</v>
      </c>
      <c r="BR524" s="47">
        <f t="shared" si="432"/>
        <v>373.52</v>
      </c>
      <c r="BS524" s="46">
        <f t="shared" si="433"/>
        <v>10.15</v>
      </c>
      <c r="BT524" s="46">
        <f t="shared" si="434"/>
        <v>887.11</v>
      </c>
      <c r="BU524" s="46">
        <f t="shared" si="440"/>
        <v>31.079384874999995</v>
      </c>
      <c r="BV524" s="46">
        <f t="shared" si="441"/>
        <v>19.38926746346154</v>
      </c>
      <c r="BW524" s="46">
        <f t="shared" si="442"/>
        <v>24.452459405648259</v>
      </c>
      <c r="BX524" s="46">
        <f t="shared" si="443"/>
        <v>30.068759874999998</v>
      </c>
      <c r="BY524" s="46">
        <f t="shared" si="444"/>
        <v>31.079384874999995</v>
      </c>
      <c r="BZ524" s="46">
        <f t="shared" si="435"/>
        <v>35815.883129949994</v>
      </c>
      <c r="CA524" s="46">
        <f t="shared" si="436"/>
        <v>22344.191824893082</v>
      </c>
      <c r="CB524" s="46">
        <f t="shared" si="437"/>
        <v>28179.014219069057</v>
      </c>
      <c r="CC524" s="46">
        <f t="shared" si="438"/>
        <v>34651.238879949997</v>
      </c>
      <c r="CD524" s="46">
        <f t="shared" si="439"/>
        <v>35815.883129949994</v>
      </c>
    </row>
    <row r="525" spans="1:82" ht="15" customHeight="1" x14ac:dyDescent="0.35">
      <c r="A525" s="39">
        <v>522</v>
      </c>
      <c r="B525" s="40" t="s">
        <v>125</v>
      </c>
      <c r="C525" s="40" t="s">
        <v>647</v>
      </c>
      <c r="D525" s="41">
        <v>169.9</v>
      </c>
      <c r="E525" s="41">
        <f t="shared" si="406"/>
        <v>543.68000000000006</v>
      </c>
      <c r="F525" s="41">
        <v>52.2</v>
      </c>
      <c r="G525" s="42" t="s">
        <v>118</v>
      </c>
      <c r="H525" s="43">
        <v>4</v>
      </c>
      <c r="I525" s="44">
        <v>14.5</v>
      </c>
      <c r="J525" s="41">
        <f t="shared" si="407"/>
        <v>605.5200000000001</v>
      </c>
      <c r="K525" s="42" t="s">
        <v>120</v>
      </c>
      <c r="L525" s="44">
        <v>151.38</v>
      </c>
      <c r="M525" s="44">
        <v>151.38</v>
      </c>
      <c r="N525" s="41">
        <v>178.39500000000001</v>
      </c>
      <c r="O525" s="45" t="s">
        <v>69</v>
      </c>
      <c r="P525" s="45" t="s">
        <v>120</v>
      </c>
      <c r="Q525" s="45" t="s">
        <v>122</v>
      </c>
      <c r="R525" s="45" t="s">
        <v>864</v>
      </c>
      <c r="S525" s="46">
        <f t="shared" si="408"/>
        <v>60226.474393295015</v>
      </c>
      <c r="T525" s="46">
        <f t="shared" si="409"/>
        <v>110.77559298354733</v>
      </c>
      <c r="U525" s="47">
        <f t="shared" si="410"/>
        <v>37079.065071658079</v>
      </c>
      <c r="V525" s="47">
        <f t="shared" si="411"/>
        <v>23147.409321636937</v>
      </c>
      <c r="W525" s="47">
        <f t="shared" si="412"/>
        <v>48943.830671915261</v>
      </c>
      <c r="X525" s="47">
        <f t="shared" si="413"/>
        <v>11282.643721379754</v>
      </c>
      <c r="Y525" s="48">
        <f t="shared" si="414"/>
        <v>60226.474393295015</v>
      </c>
      <c r="Z525" s="47">
        <f t="shared" si="415"/>
        <v>0</v>
      </c>
      <c r="AA525" s="48">
        <f t="shared" si="416"/>
        <v>60226.474393295015</v>
      </c>
      <c r="AB525" s="47">
        <f t="shared" si="417"/>
        <v>0</v>
      </c>
      <c r="AC525" s="47">
        <f t="shared" si="418"/>
        <v>34430.053043016691</v>
      </c>
      <c r="AD525" s="47">
        <f t="shared" si="419"/>
        <v>25796.421350278324</v>
      </c>
      <c r="AE525" s="47">
        <f t="shared" si="405"/>
        <v>47.447802660164655</v>
      </c>
      <c r="AF525" s="49">
        <f t="shared" si="420"/>
        <v>0.5716763830168643</v>
      </c>
      <c r="AG525" s="47">
        <f>IF(ISBLANK($D525),"",S525*_xlfn.XLOOKUP(Q525,DATA!$B$24:$B$25,DATA!$C$24:$C$25,"error",0,1)/1000)</f>
        <v>8.06833195121507</v>
      </c>
      <c r="AH525" s="47">
        <f>IF(ISBLANK($D525),"",V525*_xlfn.XLOOKUP(Q525,DATA!$B$24:$B$25,DATA!$C$24:$C$25,"error",0,1)/1000)</f>
        <v>3.1009781678073596</v>
      </c>
      <c r="AI525" s="47">
        <f>IF(ISBLANK($D525),"",X525*_xlfn.XLOOKUP(Q525,DATA!$B$24:$B$25,DATA!$C$24:$C$25,"error",0,1)/1000)</f>
        <v>1.5114966590426706</v>
      </c>
      <c r="AJ525" s="47">
        <f>IF(ISBLANK($D525),"",Z525*_xlfn.XLOOKUP(Q525,DATA!$B$24:$B$25,DATA!$C$24:$C$25,"error",0,1)/1000)</f>
        <v>0</v>
      </c>
      <c r="AK525" s="47">
        <f>IF(ISBLANK($D525),"",AB525*_xlfn.XLOOKUP(Q525,DATA!$B$24:$B$25,DATA!$C$24:$C$25,"error",0,1)/1000)</f>
        <v>0</v>
      </c>
      <c r="AL525" s="47">
        <f t="shared" si="421"/>
        <v>4.61247482685003</v>
      </c>
      <c r="AM525" s="47">
        <f t="shared" si="422"/>
        <v>3.45585712436504</v>
      </c>
      <c r="AN525" s="47">
        <f t="shared" si="445"/>
        <v>0.81781624886104276</v>
      </c>
      <c r="AO525" s="47">
        <f t="shared" si="446"/>
        <v>0.31431903748262169</v>
      </c>
      <c r="AP525" s="47">
        <f t="shared" si="447"/>
        <v>0.15320719763867893</v>
      </c>
      <c r="AQ525" s="47">
        <f t="shared" si="448"/>
        <v>0</v>
      </c>
      <c r="AR525" s="47">
        <f t="shared" si="449"/>
        <v>0</v>
      </c>
      <c r="AS525" s="47">
        <f t="shared" si="450"/>
        <v>0.46752623512130065</v>
      </c>
      <c r="AT525" s="47">
        <f t="shared" si="423"/>
        <v>0.35029001373974211</v>
      </c>
      <c r="AU525" s="47">
        <f t="shared" si="451"/>
        <v>4.4478111717653999E-2</v>
      </c>
      <c r="AV525" s="47">
        <f t="shared" si="452"/>
        <v>1.7094692461304909E-2</v>
      </c>
      <c r="AW525" s="47">
        <f t="shared" si="453"/>
        <v>8.3323935688635435E-3</v>
      </c>
      <c r="AX525" s="47">
        <f t="shared" si="454"/>
        <v>0</v>
      </c>
      <c r="AY525" s="47">
        <f t="shared" si="455"/>
        <v>0</v>
      </c>
      <c r="AZ525" s="47">
        <f t="shared" si="456"/>
        <v>2.5427086030168449E-2</v>
      </c>
      <c r="BA525" s="47">
        <f t="shared" si="424"/>
        <v>1.905102568748555E-2</v>
      </c>
      <c r="BB525" s="23">
        <f>IF(V525&gt;0,J525*DATA!$C$4,0)</f>
        <v>39358.800000000003</v>
      </c>
      <c r="BC525" s="23">
        <f>IF(X525&gt;0,N525*_xlfn.XLOOKUP(Burgas!O525,DATA!$B$5:$B$6,DATA!$C$5:$C$6,"error",0,1),0)</f>
        <v>8562.9600000000009</v>
      </c>
      <c r="BD525" s="23" t="str">
        <f>IF(Z525&gt;0,(L525-M525)*DATA!$C$7,"0,00 ")</f>
        <v xml:space="preserve">0,00 </v>
      </c>
      <c r="BE525" s="23">
        <f>IF(G525="basement",D525*DATA!$C$8,IF(G525="ground",0,"error"))</f>
        <v>0</v>
      </c>
      <c r="BF525" s="23">
        <f t="shared" si="425"/>
        <v>47921.760000000002</v>
      </c>
      <c r="BG525" s="23">
        <v>1.48</v>
      </c>
      <c r="BH525" s="23">
        <v>1.1000000000000001</v>
      </c>
      <c r="BI525" s="23">
        <f t="shared" si="426"/>
        <v>0.56999999999999995</v>
      </c>
      <c r="BJ525" s="23">
        <v>2.33</v>
      </c>
      <c r="BK525" s="23">
        <f t="shared" si="427"/>
        <v>0.21630769230769231</v>
      </c>
      <c r="BL525" s="23">
        <f t="shared" si="428"/>
        <v>0.23928112965340181</v>
      </c>
      <c r="BM525" s="5">
        <v>1.1000000000000001</v>
      </c>
      <c r="BN525" s="5">
        <f t="shared" si="429"/>
        <v>0.56999999999999995</v>
      </c>
      <c r="BO525" s="50"/>
      <c r="BP525" s="48">
        <f t="shared" si="430"/>
        <v>2463.5500000000002</v>
      </c>
      <c r="BQ525" s="51">
        <f t="shared" si="431"/>
        <v>4</v>
      </c>
      <c r="BR525" s="47">
        <f t="shared" si="432"/>
        <v>788.33600000000013</v>
      </c>
      <c r="BS525" s="46">
        <f t="shared" si="433"/>
        <v>14.5</v>
      </c>
      <c r="BT525" s="46">
        <f t="shared" si="434"/>
        <v>1970.8400000000001</v>
      </c>
      <c r="BU525" s="46">
        <f t="shared" si="440"/>
        <v>52.261779237500008</v>
      </c>
      <c r="BV525" s="46">
        <f t="shared" si="441"/>
        <v>32.175516375961536</v>
      </c>
      <c r="BW525" s="46">
        <f t="shared" si="442"/>
        <v>42.471217174518621</v>
      </c>
      <c r="BX525" s="46">
        <f t="shared" si="443"/>
        <v>52.261779237500008</v>
      </c>
      <c r="BY525" s="46">
        <f t="shared" si="444"/>
        <v>52.261779237500008</v>
      </c>
      <c r="BZ525" s="46">
        <f t="shared" si="435"/>
        <v>60226.474393295015</v>
      </c>
      <c r="CA525" s="46">
        <f t="shared" si="436"/>
        <v>37079.065071658079</v>
      </c>
      <c r="CB525" s="46">
        <f t="shared" si="437"/>
        <v>48943.830671915261</v>
      </c>
      <c r="CC525" s="46">
        <f t="shared" si="438"/>
        <v>60226.474393295015</v>
      </c>
      <c r="CD525" s="46">
        <f t="shared" si="439"/>
        <v>60226.474393295015</v>
      </c>
    </row>
    <row r="526" spans="1:82" ht="15" customHeight="1" x14ac:dyDescent="0.35">
      <c r="A526" s="39">
        <v>523</v>
      </c>
      <c r="B526" s="40" t="s">
        <v>125</v>
      </c>
      <c r="C526" s="40" t="s">
        <v>648</v>
      </c>
      <c r="D526" s="41">
        <v>156.4</v>
      </c>
      <c r="E526" s="41">
        <f t="shared" si="406"/>
        <v>750.72</v>
      </c>
      <c r="F526" s="41">
        <v>50.2</v>
      </c>
      <c r="G526" s="42" t="s">
        <v>118</v>
      </c>
      <c r="H526" s="43">
        <v>6</v>
      </c>
      <c r="I526" s="44">
        <v>20.5</v>
      </c>
      <c r="J526" s="41">
        <f t="shared" si="407"/>
        <v>823.2800000000002</v>
      </c>
      <c r="K526" s="42" t="s">
        <v>120</v>
      </c>
      <c r="L526" s="44">
        <v>205.82</v>
      </c>
      <c r="M526" s="44">
        <v>205.82</v>
      </c>
      <c r="N526" s="41">
        <v>164.22</v>
      </c>
      <c r="O526" s="45" t="s">
        <v>69</v>
      </c>
      <c r="P526" s="45" t="s">
        <v>120</v>
      </c>
      <c r="Q526" s="45" t="s">
        <v>122</v>
      </c>
      <c r="R526" s="45" t="s">
        <v>864</v>
      </c>
      <c r="S526" s="46">
        <f t="shared" si="408"/>
        <v>74703.627093620031</v>
      </c>
      <c r="T526" s="46">
        <f t="shared" si="409"/>
        <v>99.509307189924371</v>
      </c>
      <c r="U526" s="47">
        <f t="shared" si="410"/>
        <v>43231.835664241553</v>
      </c>
      <c r="V526" s="47">
        <f t="shared" si="411"/>
        <v>31471.791429378478</v>
      </c>
      <c r="W526" s="47">
        <f t="shared" si="412"/>
        <v>64317.485374821932</v>
      </c>
      <c r="X526" s="47">
        <f t="shared" si="413"/>
        <v>10386.141718798099</v>
      </c>
      <c r="Y526" s="48">
        <f t="shared" si="414"/>
        <v>74703.627093620031</v>
      </c>
      <c r="Z526" s="47">
        <f t="shared" si="415"/>
        <v>0</v>
      </c>
      <c r="AA526" s="48">
        <f t="shared" si="416"/>
        <v>74703.627093620031</v>
      </c>
      <c r="AB526" s="47">
        <f t="shared" si="417"/>
        <v>0</v>
      </c>
      <c r="AC526" s="47">
        <f t="shared" si="418"/>
        <v>41857.933148176577</v>
      </c>
      <c r="AD526" s="47">
        <f t="shared" si="419"/>
        <v>32845.693945443454</v>
      </c>
      <c r="AE526" s="47">
        <f t="shared" si="405"/>
        <v>43.752256427753963</v>
      </c>
      <c r="AF526" s="49">
        <f t="shared" si="420"/>
        <v>0.56031995736591744</v>
      </c>
      <c r="AG526" s="47">
        <f>IF(ISBLANK($D526),"",S526*_xlfn.XLOOKUP(Q526,DATA!$B$24:$B$25,DATA!$C$24:$C$25,"error",0,1)/1000)</f>
        <v>10.007785901846052</v>
      </c>
      <c r="AH526" s="47">
        <f>IF(ISBLANK($D526),"",V526*_xlfn.XLOOKUP(Q526,DATA!$B$24:$B$25,DATA!$C$24:$C$25,"error",0,1)/1000)</f>
        <v>4.2161667756514118</v>
      </c>
      <c r="AI526" s="47">
        <f>IF(ISBLANK($D526),"",X526*_xlfn.XLOOKUP(Q526,DATA!$B$24:$B$25,DATA!$C$24:$C$25,"error",0,1)/1000)</f>
        <v>1.3913953941981998</v>
      </c>
      <c r="AJ526" s="47">
        <f>IF(ISBLANK($D526),"",Z526*_xlfn.XLOOKUP(Q526,DATA!$B$24:$B$25,DATA!$C$24:$C$25,"error",0,1)/1000)</f>
        <v>0</v>
      </c>
      <c r="AK526" s="47">
        <f>IF(ISBLANK($D526),"",AB526*_xlfn.XLOOKUP(Q526,DATA!$B$24:$B$25,DATA!$C$24:$C$25,"error",0,1)/1000)</f>
        <v>0</v>
      </c>
      <c r="AL526" s="47">
        <f t="shared" si="421"/>
        <v>5.6075621698496114</v>
      </c>
      <c r="AM526" s="47">
        <f t="shared" si="422"/>
        <v>4.4002237319964408</v>
      </c>
      <c r="AN526" s="47">
        <f t="shared" si="445"/>
        <v>1.0144017344774219</v>
      </c>
      <c r="AO526" s="47">
        <f t="shared" si="446"/>
        <v>0.42735595385568237</v>
      </c>
      <c r="AP526" s="47">
        <f t="shared" si="447"/>
        <v>0.14103358275861938</v>
      </c>
      <c r="AQ526" s="47">
        <f t="shared" si="448"/>
        <v>0</v>
      </c>
      <c r="AR526" s="47">
        <f t="shared" si="449"/>
        <v>0</v>
      </c>
      <c r="AS526" s="47">
        <f t="shared" si="450"/>
        <v>0.56838953661430169</v>
      </c>
      <c r="AT526" s="47">
        <f t="shared" si="423"/>
        <v>0.44601219786312019</v>
      </c>
      <c r="AU526" s="47">
        <f t="shared" si="451"/>
        <v>5.5169695803311179E-2</v>
      </c>
      <c r="AV526" s="47">
        <f t="shared" si="452"/>
        <v>2.3242367567616433E-2</v>
      </c>
      <c r="AW526" s="47">
        <f t="shared" si="453"/>
        <v>7.6703140327855244E-3</v>
      </c>
      <c r="AX526" s="47">
        <f t="shared" si="454"/>
        <v>0</v>
      </c>
      <c r="AY526" s="47">
        <f t="shared" si="455"/>
        <v>0</v>
      </c>
      <c r="AZ526" s="47">
        <f t="shared" si="456"/>
        <v>3.0912681600401962E-2</v>
      </c>
      <c r="BA526" s="47">
        <f t="shared" si="424"/>
        <v>2.4257014202909218E-2</v>
      </c>
      <c r="BB526" s="23">
        <f>IF(V526&gt;0,J526*DATA!$C$4,0)</f>
        <v>53513.200000000012</v>
      </c>
      <c r="BC526" s="23">
        <f>IF(X526&gt;0,N526*_xlfn.XLOOKUP(Burgas!O526,DATA!$B$5:$B$6,DATA!$C$5:$C$6,"error",0,1),0)</f>
        <v>7882.5599999999995</v>
      </c>
      <c r="BD526" s="23" t="str">
        <f>IF(Z526&gt;0,(L526-M526)*DATA!$C$7,"0,00 ")</f>
        <v xml:space="preserve">0,00 </v>
      </c>
      <c r="BE526" s="23">
        <f>IF(G526="basement",D526*DATA!$C$8,IF(G526="ground",0,"error"))</f>
        <v>0</v>
      </c>
      <c r="BF526" s="23">
        <f t="shared" si="425"/>
        <v>61395.760000000009</v>
      </c>
      <c r="BG526" s="23">
        <v>1.48</v>
      </c>
      <c r="BH526" s="23">
        <v>1.1000000000000001</v>
      </c>
      <c r="BI526" s="23">
        <f t="shared" si="426"/>
        <v>0.56999999999999995</v>
      </c>
      <c r="BJ526" s="23">
        <v>2.33</v>
      </c>
      <c r="BK526" s="23">
        <f t="shared" si="427"/>
        <v>0.21630769230769231</v>
      </c>
      <c r="BL526" s="23">
        <f t="shared" si="428"/>
        <v>0.23928112965340181</v>
      </c>
      <c r="BM526" s="5">
        <v>1.1000000000000001</v>
      </c>
      <c r="BN526" s="5">
        <f t="shared" si="429"/>
        <v>0.56999999999999995</v>
      </c>
      <c r="BO526" s="50"/>
      <c r="BP526" s="48">
        <f t="shared" si="430"/>
        <v>3206.2000000000003</v>
      </c>
      <c r="BQ526" s="51">
        <f t="shared" si="431"/>
        <v>6</v>
      </c>
      <c r="BR526" s="47">
        <f t="shared" si="432"/>
        <v>1025.9840000000002</v>
      </c>
      <c r="BS526" s="46">
        <f t="shared" si="433"/>
        <v>20.5</v>
      </c>
      <c r="BT526" s="46">
        <f t="shared" si="434"/>
        <v>2564.9600000000005</v>
      </c>
      <c r="BU526" s="46">
        <f t="shared" si="440"/>
        <v>64.824390050000019</v>
      </c>
      <c r="BV526" s="46">
        <f t="shared" si="441"/>
        <v>37.514609219230778</v>
      </c>
      <c r="BW526" s="46">
        <f t="shared" si="442"/>
        <v>55.811771411681647</v>
      </c>
      <c r="BX526" s="46">
        <f t="shared" si="443"/>
        <v>64.824390050000019</v>
      </c>
      <c r="BY526" s="46">
        <f t="shared" si="444"/>
        <v>64.824390050000019</v>
      </c>
      <c r="BZ526" s="46">
        <f t="shared" si="435"/>
        <v>74703.627093620031</v>
      </c>
      <c r="CA526" s="46">
        <f t="shared" si="436"/>
        <v>43231.835664241553</v>
      </c>
      <c r="CB526" s="46">
        <f t="shared" si="437"/>
        <v>64317.485374821932</v>
      </c>
      <c r="CC526" s="46">
        <f t="shared" si="438"/>
        <v>74703.627093620031</v>
      </c>
      <c r="CD526" s="46">
        <f t="shared" si="439"/>
        <v>74703.627093620031</v>
      </c>
    </row>
    <row r="527" spans="1:82" ht="15" customHeight="1" x14ac:dyDescent="0.35">
      <c r="A527" s="39">
        <v>524</v>
      </c>
      <c r="B527" s="40" t="s">
        <v>125</v>
      </c>
      <c r="C527" s="40" t="s">
        <v>649</v>
      </c>
      <c r="D527" s="41">
        <v>121.2</v>
      </c>
      <c r="E527" s="41">
        <f t="shared" si="406"/>
        <v>290.88</v>
      </c>
      <c r="F527" s="41">
        <v>45.8</v>
      </c>
      <c r="G527" s="42" t="s">
        <v>119</v>
      </c>
      <c r="H527" s="43">
        <v>3</v>
      </c>
      <c r="I527" s="44">
        <v>10.15</v>
      </c>
      <c r="J527" s="41">
        <f t="shared" si="407"/>
        <v>371.9</v>
      </c>
      <c r="K527" s="42" t="s">
        <v>120</v>
      </c>
      <c r="L527" s="44">
        <v>92.97</v>
      </c>
      <c r="M527" s="44">
        <v>92.97</v>
      </c>
      <c r="N527" s="41">
        <v>127.26</v>
      </c>
      <c r="O527" s="45" t="s">
        <v>69</v>
      </c>
      <c r="P527" s="45" t="s">
        <v>120</v>
      </c>
      <c r="Q527" s="45" t="s">
        <v>122</v>
      </c>
      <c r="R527" s="45" t="s">
        <v>864</v>
      </c>
      <c r="S527" s="46">
        <f t="shared" si="408"/>
        <v>37243.429675703999</v>
      </c>
      <c r="T527" s="46">
        <f t="shared" si="409"/>
        <v>128.03709321955446</v>
      </c>
      <c r="U527" s="47">
        <f t="shared" si="410"/>
        <v>23026.687822888616</v>
      </c>
      <c r="V527" s="47">
        <f t="shared" si="411"/>
        <v>14216.741852815383</v>
      </c>
      <c r="W527" s="47">
        <f t="shared" si="412"/>
        <v>29194.833919192963</v>
      </c>
      <c r="X527" s="47">
        <f t="shared" si="413"/>
        <v>8048.5957565110366</v>
      </c>
      <c r="Y527" s="48">
        <f t="shared" si="414"/>
        <v>37243.429675703999</v>
      </c>
      <c r="Z527" s="47">
        <f t="shared" si="415"/>
        <v>0</v>
      </c>
      <c r="AA527" s="48">
        <f t="shared" si="416"/>
        <v>36124.620382051828</v>
      </c>
      <c r="AB527" s="47">
        <f t="shared" si="417"/>
        <v>1118.8092936521716</v>
      </c>
      <c r="AC527" s="47">
        <f t="shared" si="418"/>
        <v>23384.146902978591</v>
      </c>
      <c r="AD527" s="47">
        <f t="shared" si="419"/>
        <v>13859.282772725408</v>
      </c>
      <c r="AE527" s="47">
        <f t="shared" si="405"/>
        <v>47.64604913615721</v>
      </c>
      <c r="AF527" s="49">
        <f t="shared" si="420"/>
        <v>0.62787308007332621</v>
      </c>
      <c r="AG527" s="47">
        <f>IF(ISBLANK($D527),"",S527*_xlfn.XLOOKUP(Q527,DATA!$B$24:$B$25,DATA!$C$24:$C$25,"error",0,1)/1000)</f>
        <v>4.9893731395103504</v>
      </c>
      <c r="AH527" s="47">
        <f>IF(ISBLANK($D527),"",V527*_xlfn.XLOOKUP(Q527,DATA!$B$24:$B$25,DATA!$C$24:$C$25,"error",0,1)/1000)</f>
        <v>1.9045676123126507</v>
      </c>
      <c r="AI527" s="47">
        <f>IF(ISBLANK($D527),"",X527*_xlfn.XLOOKUP(Q527,DATA!$B$24:$B$25,DATA!$C$24:$C$25,"error",0,1)/1000)</f>
        <v>1.0782424666037171</v>
      </c>
      <c r="AJ527" s="47">
        <f>IF(ISBLANK($D527),"",Z527*_xlfn.XLOOKUP(Q527,DATA!$B$24:$B$25,DATA!$C$24:$C$25,"error",0,1)/1000)</f>
        <v>0</v>
      </c>
      <c r="AK527" s="47">
        <f>IF(ISBLANK($D527),"",AB527*_xlfn.XLOOKUP(Q527,DATA!$B$24:$B$25,DATA!$C$24:$C$25,"error",0,1)/1000)</f>
        <v>0.14988300182311756</v>
      </c>
      <c r="AL527" s="47">
        <f t="shared" si="421"/>
        <v>3.1326930807394855</v>
      </c>
      <c r="AM527" s="47">
        <f t="shared" si="422"/>
        <v>1.8566800587708649</v>
      </c>
      <c r="AN527" s="47">
        <f t="shared" si="445"/>
        <v>0.50572912093780453</v>
      </c>
      <c r="AO527" s="47">
        <f t="shared" si="446"/>
        <v>0.19304936259708502</v>
      </c>
      <c r="AP527" s="47">
        <f t="shared" si="447"/>
        <v>0.10929200914542596</v>
      </c>
      <c r="AQ527" s="47">
        <f t="shared" si="448"/>
        <v>0</v>
      </c>
      <c r="AR527" s="47">
        <f t="shared" si="449"/>
        <v>1.5192329103484033E-2</v>
      </c>
      <c r="AS527" s="47">
        <f t="shared" si="450"/>
        <v>0.31753370084599503</v>
      </c>
      <c r="AT527" s="47">
        <f t="shared" si="423"/>
        <v>0.18819542009180951</v>
      </c>
      <c r="AU527" s="47">
        <f t="shared" si="451"/>
        <v>2.7504804864502779E-2</v>
      </c>
      <c r="AV527" s="47">
        <f t="shared" si="452"/>
        <v>1.0499266954616348E-2</v>
      </c>
      <c r="AW527" s="47">
        <f t="shared" si="453"/>
        <v>5.9440029461227811E-3</v>
      </c>
      <c r="AX527" s="47">
        <f t="shared" si="454"/>
        <v>0</v>
      </c>
      <c r="AY527" s="47">
        <f t="shared" si="455"/>
        <v>8.2625664635203845E-4</v>
      </c>
      <c r="AZ527" s="47">
        <f t="shared" si="456"/>
        <v>1.7269526547091168E-2</v>
      </c>
      <c r="BA527" s="47">
        <f t="shared" si="424"/>
        <v>1.0235278317411611E-2</v>
      </c>
      <c r="BB527" s="23">
        <f>IF(V527&gt;0,J527*DATA!$C$4,0)</f>
        <v>24173.5</v>
      </c>
      <c r="BC527" s="23">
        <f>IF(X527&gt;0,N527*_xlfn.XLOOKUP(Burgas!O527,DATA!$B$5:$B$6,DATA!$C$5:$C$6,"error",0,1),0)</f>
        <v>6108.4800000000005</v>
      </c>
      <c r="BD527" s="23" t="str">
        <f>IF(Z527&gt;0,(L527-M527)*DATA!$C$7,"0,00 ")</f>
        <v xml:space="preserve">0,00 </v>
      </c>
      <c r="BE527" s="23">
        <f>IF(G527="basement",D527*DATA!$C$8,IF(G527="ground",0,"error"))</f>
        <v>4848</v>
      </c>
      <c r="BF527" s="23">
        <f t="shared" si="425"/>
        <v>35129.979999999996</v>
      </c>
      <c r="BG527" s="23">
        <v>1.48</v>
      </c>
      <c r="BH527" s="23">
        <v>1.1000000000000001</v>
      </c>
      <c r="BI527" s="23">
        <f t="shared" si="426"/>
        <v>0.85</v>
      </c>
      <c r="BJ527" s="23">
        <v>2.33</v>
      </c>
      <c r="BK527" s="23">
        <f t="shared" si="427"/>
        <v>0.21630769230769231</v>
      </c>
      <c r="BL527" s="23">
        <f t="shared" si="428"/>
        <v>0.23928112965340181</v>
      </c>
      <c r="BM527" s="5">
        <v>1.1000000000000001</v>
      </c>
      <c r="BN527" s="5">
        <f t="shared" si="429"/>
        <v>0.40124223602484466</v>
      </c>
      <c r="BO527" s="50"/>
      <c r="BP527" s="48">
        <f t="shared" si="430"/>
        <v>1230.18</v>
      </c>
      <c r="BQ527" s="51">
        <f t="shared" si="431"/>
        <v>3</v>
      </c>
      <c r="BR527" s="47">
        <f t="shared" si="432"/>
        <v>393.6576</v>
      </c>
      <c r="BS527" s="46">
        <f t="shared" si="433"/>
        <v>10.15</v>
      </c>
      <c r="BT527" s="46">
        <f t="shared" si="434"/>
        <v>934.93680000000006</v>
      </c>
      <c r="BU527" s="46">
        <f t="shared" si="440"/>
        <v>32.318144459999999</v>
      </c>
      <c r="BV527" s="46">
        <f t="shared" si="441"/>
        <v>19.981506267692307</v>
      </c>
      <c r="BW527" s="46">
        <f t="shared" si="442"/>
        <v>25.333941269691913</v>
      </c>
      <c r="BX527" s="46">
        <f t="shared" si="443"/>
        <v>32.318144459999999</v>
      </c>
      <c r="BY527" s="46">
        <f t="shared" si="444"/>
        <v>31.347292938260871</v>
      </c>
      <c r="BZ527" s="46">
        <f t="shared" si="435"/>
        <v>37243.429675703999</v>
      </c>
      <c r="CA527" s="46">
        <f t="shared" si="436"/>
        <v>23026.687822888616</v>
      </c>
      <c r="CB527" s="46">
        <f t="shared" si="437"/>
        <v>29194.833919192963</v>
      </c>
      <c r="CC527" s="46">
        <f t="shared" si="438"/>
        <v>37243.429675703999</v>
      </c>
      <c r="CD527" s="46">
        <f t="shared" si="439"/>
        <v>36124.620382051828</v>
      </c>
    </row>
    <row r="528" spans="1:82" ht="15" customHeight="1" x14ac:dyDescent="0.35">
      <c r="A528" s="39">
        <v>525</v>
      </c>
      <c r="B528" s="40" t="s">
        <v>125</v>
      </c>
      <c r="C528" s="40" t="s">
        <v>650</v>
      </c>
      <c r="D528" s="41">
        <v>225.4</v>
      </c>
      <c r="E528" s="41">
        <f t="shared" si="406"/>
        <v>901.60000000000014</v>
      </c>
      <c r="F528" s="41">
        <v>61.8</v>
      </c>
      <c r="G528" s="42" t="s">
        <v>118</v>
      </c>
      <c r="H528" s="43">
        <v>5</v>
      </c>
      <c r="I528" s="44">
        <v>17.5</v>
      </c>
      <c r="J528" s="41">
        <f t="shared" si="407"/>
        <v>865.2</v>
      </c>
      <c r="K528" s="42" t="s">
        <v>120</v>
      </c>
      <c r="L528" s="44">
        <v>216.3</v>
      </c>
      <c r="M528" s="44">
        <v>0</v>
      </c>
      <c r="N528" s="41">
        <v>236.67000000000002</v>
      </c>
      <c r="O528" s="45" t="s">
        <v>69</v>
      </c>
      <c r="P528" s="45" t="s">
        <v>120</v>
      </c>
      <c r="Q528" s="45" t="s">
        <v>122</v>
      </c>
      <c r="R528" s="45" t="s">
        <v>864</v>
      </c>
      <c r="S528" s="46">
        <f t="shared" si="408"/>
        <v>98345.176331570023</v>
      </c>
      <c r="T528" s="46">
        <f t="shared" si="409"/>
        <v>109.07850081141305</v>
      </c>
      <c r="U528" s="47">
        <f t="shared" si="410"/>
        <v>65270.895473662313</v>
      </c>
      <c r="V528" s="47">
        <f t="shared" si="411"/>
        <v>33074.28085790771</v>
      </c>
      <c r="W528" s="47">
        <f t="shared" si="412"/>
        <v>83376.913266243369</v>
      </c>
      <c r="X528" s="47">
        <f t="shared" si="413"/>
        <v>14968.263065326653</v>
      </c>
      <c r="Y528" s="48">
        <f t="shared" si="414"/>
        <v>86894.605819070013</v>
      </c>
      <c r="Z528" s="47">
        <f t="shared" si="415"/>
        <v>11450.570512500009</v>
      </c>
      <c r="AA528" s="48">
        <f t="shared" si="416"/>
        <v>98345.176331570023</v>
      </c>
      <c r="AB528" s="47">
        <f t="shared" si="417"/>
        <v>0</v>
      </c>
      <c r="AC528" s="47">
        <f t="shared" si="418"/>
        <v>59493.114435734373</v>
      </c>
      <c r="AD528" s="47">
        <f t="shared" si="419"/>
        <v>38852.06189583565</v>
      </c>
      <c r="AE528" s="47">
        <f t="shared" si="405"/>
        <v>43.092349041521345</v>
      </c>
      <c r="AF528" s="49">
        <f t="shared" si="420"/>
        <v>0.60494186552834872</v>
      </c>
      <c r="AG528" s="47">
        <f>IF(ISBLANK($D528),"",S528*_xlfn.XLOOKUP(Q528,DATA!$B$24:$B$25,DATA!$C$24:$C$25,"error",0,1)/1000)</f>
        <v>13.174962280910542</v>
      </c>
      <c r="AH528" s="47">
        <f>IF(ISBLANK($D528),"",V528*_xlfn.XLOOKUP(Q528,DATA!$B$24:$B$25,DATA!$C$24:$C$25,"error",0,1)/1000)</f>
        <v>4.430846728079878</v>
      </c>
      <c r="AI528" s="47">
        <f>IF(ISBLANK($D528),"",X528*_xlfn.XLOOKUP(Q528,DATA!$B$24:$B$25,DATA!$C$24:$C$25,"error",0,1)/1000)</f>
        <v>2.0052463034032852</v>
      </c>
      <c r="AJ528" s="47">
        <f>IF(ISBLANK($D528),"",Z528*_xlfn.XLOOKUP(Q528,DATA!$B$24:$B$25,DATA!$C$24:$C$25,"error",0,1)/1000)</f>
        <v>1.5339932289964884</v>
      </c>
      <c r="AK528" s="47">
        <f>IF(ISBLANK($D528),"",AB528*_xlfn.XLOOKUP(Q528,DATA!$B$24:$B$25,DATA!$C$24:$C$25,"error",0,1)/1000)</f>
        <v>0</v>
      </c>
      <c r="AL528" s="47">
        <f t="shared" si="421"/>
        <v>7.9700862604796514</v>
      </c>
      <c r="AM528" s="47">
        <f t="shared" si="422"/>
        <v>5.2048760204308904</v>
      </c>
      <c r="AN528" s="47">
        <f t="shared" si="445"/>
        <v>1.335430705703345</v>
      </c>
      <c r="AO528" s="47">
        <f t="shared" si="446"/>
        <v>0.44911618316482405</v>
      </c>
      <c r="AP528" s="47">
        <f t="shared" si="447"/>
        <v>0.20325428103448062</v>
      </c>
      <c r="AQ528" s="47">
        <f t="shared" si="448"/>
        <v>0.15548747819271597</v>
      </c>
      <c r="AR528" s="47">
        <f t="shared" si="449"/>
        <v>0</v>
      </c>
      <c r="AS528" s="47">
        <f t="shared" si="450"/>
        <v>0.80785794239202058</v>
      </c>
      <c r="AT528" s="47">
        <f t="shared" si="423"/>
        <v>0.52757276331132441</v>
      </c>
      <c r="AU528" s="47">
        <f t="shared" si="451"/>
        <v>7.2629317651954933E-2</v>
      </c>
      <c r="AV528" s="47">
        <f t="shared" si="452"/>
        <v>2.4425828903291397E-2</v>
      </c>
      <c r="AW528" s="47">
        <f t="shared" si="453"/>
        <v>1.1054276106073242E-2</v>
      </c>
      <c r="AX528" s="47">
        <f t="shared" si="454"/>
        <v>8.4564099030600103E-3</v>
      </c>
      <c r="AY528" s="47">
        <f t="shared" si="455"/>
        <v>0</v>
      </c>
      <c r="AZ528" s="47">
        <f t="shared" si="456"/>
        <v>4.3936514912424646E-2</v>
      </c>
      <c r="BA528" s="47">
        <f t="shared" si="424"/>
        <v>2.8692802739530288E-2</v>
      </c>
      <c r="BB528" s="23">
        <f>IF(V528&gt;0,J528*DATA!$C$4,0)</f>
        <v>56238</v>
      </c>
      <c r="BC528" s="23">
        <f>IF(X528&gt;0,N528*_xlfn.XLOOKUP(Burgas!O528,DATA!$B$5:$B$6,DATA!$C$5:$C$6,"error",0,1),0)</f>
        <v>11360.16</v>
      </c>
      <c r="BD528" s="23">
        <f>IF(Z528&gt;0,(L528-M528)*DATA!$C$7,"0,00 ")</f>
        <v>32445</v>
      </c>
      <c r="BE528" s="23">
        <f>IF(G528="basement",D528*DATA!$C$8,IF(G528="ground",0,"error"))</f>
        <v>0</v>
      </c>
      <c r="BF528" s="23">
        <f t="shared" si="425"/>
        <v>100043.16</v>
      </c>
      <c r="BG528" s="23">
        <v>1.48</v>
      </c>
      <c r="BH528" s="23">
        <v>2.85</v>
      </c>
      <c r="BI528" s="23">
        <f t="shared" si="426"/>
        <v>0.56999999999999995</v>
      </c>
      <c r="BJ528" s="23">
        <v>2.33</v>
      </c>
      <c r="BK528" s="23">
        <f t="shared" si="427"/>
        <v>0.21630769230769231</v>
      </c>
      <c r="BL528" s="23">
        <f t="shared" si="428"/>
        <v>0.23928112965340181</v>
      </c>
      <c r="BM528" s="5">
        <v>1.1000000000000001</v>
      </c>
      <c r="BN528" s="5">
        <f t="shared" si="429"/>
        <v>0.56999999999999995</v>
      </c>
      <c r="BO528" s="50"/>
      <c r="BP528" s="48">
        <f t="shared" si="430"/>
        <v>3944.5</v>
      </c>
      <c r="BQ528" s="51">
        <f t="shared" si="431"/>
        <v>5</v>
      </c>
      <c r="BR528" s="47">
        <f t="shared" si="432"/>
        <v>1262.24</v>
      </c>
      <c r="BS528" s="46">
        <f t="shared" si="433"/>
        <v>17.5</v>
      </c>
      <c r="BT528" s="46">
        <f t="shared" si="434"/>
        <v>3155.6000000000004</v>
      </c>
      <c r="BU528" s="46">
        <f t="shared" si="440"/>
        <v>85.339444925000009</v>
      </c>
      <c r="BV528" s="46">
        <f t="shared" si="441"/>
        <v>56.639097078846156</v>
      </c>
      <c r="BW528" s="46">
        <f t="shared" si="442"/>
        <v>72.350671005070609</v>
      </c>
      <c r="BX528" s="46">
        <f t="shared" si="443"/>
        <v>75.403163675000002</v>
      </c>
      <c r="BY528" s="46">
        <f t="shared" si="444"/>
        <v>85.339444925000009</v>
      </c>
      <c r="BZ528" s="46">
        <f t="shared" si="435"/>
        <v>98345.176331570023</v>
      </c>
      <c r="CA528" s="46">
        <f t="shared" si="436"/>
        <v>65270.895473662313</v>
      </c>
      <c r="CB528" s="46">
        <f t="shared" si="437"/>
        <v>83376.913266243369</v>
      </c>
      <c r="CC528" s="46">
        <f t="shared" si="438"/>
        <v>86894.605819070013</v>
      </c>
      <c r="CD528" s="46">
        <f t="shared" si="439"/>
        <v>98345.176331570023</v>
      </c>
    </row>
    <row r="529" spans="1:82" ht="15" customHeight="1" x14ac:dyDescent="0.35">
      <c r="A529" s="39">
        <v>526</v>
      </c>
      <c r="B529" s="40" t="s">
        <v>125</v>
      </c>
      <c r="C529" s="40" t="s">
        <v>651</v>
      </c>
      <c r="D529" s="41">
        <v>72.400000000000006</v>
      </c>
      <c r="E529" s="41">
        <f t="shared" si="406"/>
        <v>173.76000000000002</v>
      </c>
      <c r="F529" s="41">
        <v>26.5</v>
      </c>
      <c r="G529" s="42" t="s">
        <v>119</v>
      </c>
      <c r="H529" s="43">
        <v>3</v>
      </c>
      <c r="I529" s="44">
        <v>10.15</v>
      </c>
      <c r="J529" s="41">
        <f t="shared" si="407"/>
        <v>215.17500000000001</v>
      </c>
      <c r="K529" s="42" t="s">
        <v>121</v>
      </c>
      <c r="L529" s="44">
        <v>53.8</v>
      </c>
      <c r="M529" s="44">
        <v>53.8</v>
      </c>
      <c r="N529" s="41">
        <v>76.02000000000001</v>
      </c>
      <c r="O529" s="45" t="s">
        <v>69</v>
      </c>
      <c r="P529" s="45" t="s">
        <v>121</v>
      </c>
      <c r="Q529" s="45" t="s">
        <v>122</v>
      </c>
      <c r="R529" s="45" t="s">
        <v>864</v>
      </c>
      <c r="S529" s="46">
        <f t="shared" si="408"/>
        <v>9018.8003567830019</v>
      </c>
      <c r="T529" s="46">
        <f t="shared" si="409"/>
        <v>51.903777375592774</v>
      </c>
      <c r="U529" s="47">
        <f t="shared" si="410"/>
        <v>9018.8003567830019</v>
      </c>
      <c r="V529" s="47">
        <f t="shared" si="411"/>
        <v>0</v>
      </c>
      <c r="W529" s="47">
        <f t="shared" si="412"/>
        <v>8790.0961341446455</v>
      </c>
      <c r="X529" s="47">
        <f t="shared" si="413"/>
        <v>228.70422263835644</v>
      </c>
      <c r="Y529" s="48">
        <f t="shared" si="414"/>
        <v>9018.8003567830019</v>
      </c>
      <c r="Z529" s="47">
        <f t="shared" si="415"/>
        <v>0</v>
      </c>
      <c r="AA529" s="48">
        <f t="shared" si="416"/>
        <v>8350.468732522133</v>
      </c>
      <c r="AB529" s="47">
        <f t="shared" si="417"/>
        <v>668.33162426086892</v>
      </c>
      <c r="AC529" s="47">
        <f t="shared" si="418"/>
        <v>897.03584689922536</v>
      </c>
      <c r="AD529" s="47">
        <f t="shared" si="419"/>
        <v>8121.7645098837766</v>
      </c>
      <c r="AE529" s="47">
        <f t="shared" si="405"/>
        <v>46.741278256697605</v>
      </c>
      <c r="AF529" s="49">
        <f t="shared" si="420"/>
        <v>9.9462878810103406E-2</v>
      </c>
      <c r="AG529" s="47">
        <f>IF(ISBLANK($D529),"",S529*_xlfn.XLOOKUP(Q529,DATA!$B$24:$B$25,DATA!$C$24:$C$25,"error",0,1)/1000)</f>
        <v>1.2082174129117418</v>
      </c>
      <c r="AH529" s="47">
        <f>IF(ISBLANK($D529),"",V529*_xlfn.XLOOKUP(Q529,DATA!$B$24:$B$25,DATA!$C$24:$C$25,"error",0,1)/1000)</f>
        <v>0</v>
      </c>
      <c r="AI529" s="47">
        <f>IF(ISBLANK($D529),"",X529*_xlfn.XLOOKUP(Q529,DATA!$B$24:$B$25,DATA!$C$24:$C$25,"error",0,1)/1000)</f>
        <v>3.063871172070946E-2</v>
      </c>
      <c r="AJ529" s="47">
        <f>IF(ISBLANK($D529),"",Z529*_xlfn.XLOOKUP(Q529,DATA!$B$24:$B$25,DATA!$C$24:$C$25,"error",0,1)/1000)</f>
        <v>0</v>
      </c>
      <c r="AK529" s="47">
        <f>IF(ISBLANK($D529),"",AB529*_xlfn.XLOOKUP(Q529,DATA!$B$24:$B$25,DATA!$C$24:$C$25,"error",0,1)/1000)</f>
        <v>8.9534070395987805E-2</v>
      </c>
      <c r="AL529" s="47">
        <f t="shared" si="421"/>
        <v>0.12017278211669727</v>
      </c>
      <c r="AM529" s="47">
        <f t="shared" si="422"/>
        <v>1.0880446307950444</v>
      </c>
      <c r="AN529" s="47">
        <f t="shared" si="445"/>
        <v>0.12246643276585428</v>
      </c>
      <c r="AO529" s="47">
        <f t="shared" si="446"/>
        <v>0</v>
      </c>
      <c r="AP529" s="47">
        <f t="shared" si="447"/>
        <v>3.1055782584146134E-3</v>
      </c>
      <c r="AQ529" s="47">
        <f t="shared" si="448"/>
        <v>0</v>
      </c>
      <c r="AR529" s="47">
        <f t="shared" si="449"/>
        <v>9.0752857020812306E-3</v>
      </c>
      <c r="AS529" s="47">
        <f t="shared" si="450"/>
        <v>1.2180863960495843E-2</v>
      </c>
      <c r="AT529" s="47">
        <f t="shared" si="423"/>
        <v>0.11028556880535845</v>
      </c>
      <c r="AU529" s="47">
        <f t="shared" si="451"/>
        <v>6.6605129034893462E-3</v>
      </c>
      <c r="AV529" s="47">
        <f t="shared" si="452"/>
        <v>0</v>
      </c>
      <c r="AW529" s="47">
        <f t="shared" si="453"/>
        <v>1.6890133562160684E-4</v>
      </c>
      <c r="AX529" s="47">
        <f t="shared" si="454"/>
        <v>0</v>
      </c>
      <c r="AY529" s="47">
        <f t="shared" si="455"/>
        <v>4.9357245211128424E-4</v>
      </c>
      <c r="AZ529" s="47">
        <f t="shared" si="456"/>
        <v>6.6247378773289097E-4</v>
      </c>
      <c r="BA529" s="47">
        <f t="shared" si="424"/>
        <v>5.9980391157564549E-3</v>
      </c>
      <c r="BB529" s="23">
        <f>IF(V529&gt;0,J529*DATA!$C$4,0)</f>
        <v>0</v>
      </c>
      <c r="BC529" s="23">
        <f>IF(X529&gt;0,N529*_xlfn.XLOOKUP(Burgas!O529,DATA!$B$5:$B$6,DATA!$C$5:$C$6,"error",0,1),0)</f>
        <v>3648.9600000000005</v>
      </c>
      <c r="BD529" s="23" t="str">
        <f>IF(Z529&gt;0,(L529-M529)*DATA!$C$7,"0,00 ")</f>
        <v xml:space="preserve">0,00 </v>
      </c>
      <c r="BE529" s="23">
        <f>IF(G529="basement",D529*DATA!$C$8,IF(G529="ground",0,"error"))</f>
        <v>2896</v>
      </c>
      <c r="BF529" s="23">
        <f t="shared" si="425"/>
        <v>6544.9600000000009</v>
      </c>
      <c r="BG529" s="23">
        <v>0.25</v>
      </c>
      <c r="BH529" s="23">
        <v>1.1000000000000001</v>
      </c>
      <c r="BI529" s="23">
        <f t="shared" si="426"/>
        <v>0.85</v>
      </c>
      <c r="BJ529" s="23">
        <v>0.22</v>
      </c>
      <c r="BK529" s="23">
        <f t="shared" si="427"/>
        <v>0.25</v>
      </c>
      <c r="BL529" s="23">
        <f t="shared" si="428"/>
        <v>0.12054794520547943</v>
      </c>
      <c r="BM529" s="5">
        <v>1.1000000000000001</v>
      </c>
      <c r="BN529" s="5">
        <f t="shared" si="429"/>
        <v>0.40124223602484466</v>
      </c>
      <c r="BO529" s="50"/>
      <c r="BP529" s="48">
        <f t="shared" si="430"/>
        <v>734.86000000000013</v>
      </c>
      <c r="BQ529" s="51">
        <f t="shared" si="431"/>
        <v>3</v>
      </c>
      <c r="BR529" s="47">
        <f t="shared" si="432"/>
        <v>235.15520000000004</v>
      </c>
      <c r="BS529" s="46">
        <f t="shared" si="433"/>
        <v>10.15</v>
      </c>
      <c r="BT529" s="46">
        <f t="shared" si="434"/>
        <v>558.49360000000013</v>
      </c>
      <c r="BU529" s="46">
        <f t="shared" si="440"/>
        <v>7.8261023575000017</v>
      </c>
      <c r="BV529" s="46">
        <f t="shared" si="441"/>
        <v>7.8261023575000017</v>
      </c>
      <c r="BW529" s="46">
        <f t="shared" si="442"/>
        <v>7.6276432958561653</v>
      </c>
      <c r="BX529" s="46">
        <f t="shared" si="443"/>
        <v>7.8261023575000017</v>
      </c>
      <c r="BY529" s="46">
        <f t="shared" si="444"/>
        <v>7.246154748804349</v>
      </c>
      <c r="BZ529" s="46">
        <f t="shared" si="435"/>
        <v>9018.8003567830019</v>
      </c>
      <c r="CA529" s="46">
        <f t="shared" si="436"/>
        <v>9018.8003567830019</v>
      </c>
      <c r="CB529" s="46">
        <f t="shared" si="437"/>
        <v>8790.0961341446455</v>
      </c>
      <c r="CC529" s="46">
        <f t="shared" si="438"/>
        <v>9018.8003567830019</v>
      </c>
      <c r="CD529" s="46">
        <f t="shared" si="439"/>
        <v>8350.468732522133</v>
      </c>
    </row>
    <row r="530" spans="1:82" ht="15" customHeight="1" x14ac:dyDescent="0.35">
      <c r="A530" s="39">
        <v>527</v>
      </c>
      <c r="B530" s="40" t="s">
        <v>125</v>
      </c>
      <c r="C530" s="40" t="s">
        <v>652</v>
      </c>
      <c r="D530" s="41">
        <v>189.1</v>
      </c>
      <c r="E530" s="41">
        <f t="shared" si="406"/>
        <v>756.4</v>
      </c>
      <c r="F530" s="41">
        <v>55.8</v>
      </c>
      <c r="G530" s="42" t="s">
        <v>119</v>
      </c>
      <c r="H530" s="43">
        <v>5</v>
      </c>
      <c r="I530" s="44">
        <v>17.5</v>
      </c>
      <c r="J530" s="41">
        <f t="shared" si="407"/>
        <v>781.2</v>
      </c>
      <c r="K530" s="42" t="s">
        <v>120</v>
      </c>
      <c r="L530" s="44">
        <v>195.3</v>
      </c>
      <c r="M530" s="44">
        <v>129.6</v>
      </c>
      <c r="N530" s="41">
        <v>198.55500000000001</v>
      </c>
      <c r="O530" s="45" t="s">
        <v>69</v>
      </c>
      <c r="P530" s="45" t="s">
        <v>120</v>
      </c>
      <c r="Q530" s="45" t="s">
        <v>122</v>
      </c>
      <c r="R530" s="45" t="s">
        <v>864</v>
      </c>
      <c r="S530" s="46">
        <f t="shared" si="408"/>
        <v>80405.565316475011</v>
      </c>
      <c r="T530" s="46">
        <f t="shared" si="409"/>
        <v>106.30032432109336</v>
      </c>
      <c r="U530" s="47">
        <f t="shared" si="410"/>
        <v>50542.379687490393</v>
      </c>
      <c r="V530" s="47">
        <f t="shared" si="411"/>
        <v>29863.185628984618</v>
      </c>
      <c r="W530" s="47">
        <f t="shared" si="412"/>
        <v>67847.896524756885</v>
      </c>
      <c r="X530" s="47">
        <f t="shared" si="413"/>
        <v>12557.668791718126</v>
      </c>
      <c r="Y530" s="48">
        <f t="shared" si="414"/>
        <v>76927.514078975015</v>
      </c>
      <c r="Z530" s="47">
        <f t="shared" si="415"/>
        <v>3478.0512374999962</v>
      </c>
      <c r="AA530" s="48">
        <f t="shared" si="416"/>
        <v>78659.964347583722</v>
      </c>
      <c r="AB530" s="47">
        <f t="shared" si="417"/>
        <v>1745.6009688912891</v>
      </c>
      <c r="AC530" s="47">
        <f t="shared" si="418"/>
        <v>47644.50662709403</v>
      </c>
      <c r="AD530" s="47">
        <f t="shared" si="419"/>
        <v>32761.058689380981</v>
      </c>
      <c r="AE530" s="47">
        <f t="shared" ref="AE530:AE587" si="457">AD530/E530</f>
        <v>43.311817410604156</v>
      </c>
      <c r="AF530" s="49">
        <f t="shared" si="420"/>
        <v>0.59255234932514955</v>
      </c>
      <c r="AG530" s="47">
        <f>IF(ISBLANK($D530),"",S530*_xlfn.XLOOKUP(Q530,DATA!$B$24:$B$25,DATA!$C$24:$C$25,"error",0,1)/1000)</f>
        <v>10.771654795231536</v>
      </c>
      <c r="AH530" s="47">
        <f>IF(ISBLANK($D530),"",V530*_xlfn.XLOOKUP(Q530,DATA!$B$24:$B$25,DATA!$C$24:$C$25,"error",0,1)/1000)</f>
        <v>4.0006674340915378</v>
      </c>
      <c r="AI530" s="47">
        <f>IF(ISBLANK($D530),"",X530*_xlfn.XLOOKUP(Q530,DATA!$B$24:$B$25,DATA!$C$24:$C$25,"error",0,1)/1000)</f>
        <v>1.682307346821476</v>
      </c>
      <c r="AJ530" s="47">
        <f>IF(ISBLANK($D530),"",Z530*_xlfn.XLOOKUP(Q530,DATA!$B$24:$B$25,DATA!$C$24:$C$25,"error",0,1)/1000)</f>
        <v>0.46594246484081875</v>
      </c>
      <c r="AK530" s="47">
        <f>IF(ISBLANK($D530),"",AB530*_xlfn.XLOOKUP(Q530,DATA!$B$24:$B$25,DATA!$C$24:$C$25,"error",0,1)/1000)</f>
        <v>0.23385210928012656</v>
      </c>
      <c r="AL530" s="47">
        <f t="shared" si="421"/>
        <v>6.3827693550339593</v>
      </c>
      <c r="AM530" s="47">
        <f t="shared" si="422"/>
        <v>4.3888854401975763</v>
      </c>
      <c r="AN530" s="47">
        <f t="shared" si="445"/>
        <v>1.0918284438378456</v>
      </c>
      <c r="AO530" s="47">
        <f t="shared" si="446"/>
        <v>0.40551267023620025</v>
      </c>
      <c r="AP530" s="47">
        <f t="shared" si="447"/>
        <v>0.170520783245875</v>
      </c>
      <c r="AQ530" s="47">
        <f t="shared" si="448"/>
        <v>4.7228512793626526E-2</v>
      </c>
      <c r="AR530" s="47">
        <f t="shared" si="449"/>
        <v>2.3703543180435736E-2</v>
      </c>
      <c r="AS530" s="47">
        <f t="shared" si="450"/>
        <v>0.64696550945613751</v>
      </c>
      <c r="AT530" s="47">
        <f t="shared" si="423"/>
        <v>0.4448629343817081</v>
      </c>
      <c r="AU530" s="47">
        <f t="shared" si="451"/>
        <v>5.9380658637149912E-2</v>
      </c>
      <c r="AV530" s="47">
        <f t="shared" si="452"/>
        <v>2.2054389203942704E-2</v>
      </c>
      <c r="AW530" s="47">
        <f t="shared" si="453"/>
        <v>9.2740177979522935E-3</v>
      </c>
      <c r="AX530" s="47">
        <f t="shared" si="454"/>
        <v>2.568590525339998E-3</v>
      </c>
      <c r="AY530" s="47">
        <f t="shared" si="455"/>
        <v>1.2891512526829159E-3</v>
      </c>
      <c r="AZ530" s="47">
        <f t="shared" si="456"/>
        <v>3.5186148779917915E-2</v>
      </c>
      <c r="BA530" s="47">
        <f t="shared" si="424"/>
        <v>2.4194509857231997E-2</v>
      </c>
      <c r="BB530" s="23">
        <f>IF(V530&gt;0,J530*DATA!$C$4,0)</f>
        <v>50778</v>
      </c>
      <c r="BC530" s="23">
        <f>IF(X530&gt;0,N530*_xlfn.XLOOKUP(Burgas!O530,DATA!$B$5:$B$6,DATA!$C$5:$C$6,"error",0,1),0)</f>
        <v>9530.64</v>
      </c>
      <c r="BD530" s="23">
        <f>IF(Z530&gt;0,(L530-M530)*DATA!$C$7,"0,00 ")</f>
        <v>9855.0000000000018</v>
      </c>
      <c r="BE530" s="23">
        <f>IF(G530="basement",D530*DATA!$C$8,IF(G530="ground",0,"error"))</f>
        <v>7564</v>
      </c>
      <c r="BF530" s="23">
        <f t="shared" si="425"/>
        <v>77727.64</v>
      </c>
      <c r="BG530" s="23">
        <v>1.48</v>
      </c>
      <c r="BH530" s="23">
        <v>1.6887096774193551</v>
      </c>
      <c r="BI530" s="23">
        <f t="shared" si="426"/>
        <v>0.85</v>
      </c>
      <c r="BJ530" s="23">
        <v>2.33</v>
      </c>
      <c r="BK530" s="23">
        <f t="shared" si="427"/>
        <v>0.21630769230769231</v>
      </c>
      <c r="BL530" s="23">
        <f t="shared" si="428"/>
        <v>0.23928112965340181</v>
      </c>
      <c r="BM530" s="5">
        <v>1.1000000000000001</v>
      </c>
      <c r="BN530" s="5">
        <f t="shared" si="429"/>
        <v>0.40124223602484466</v>
      </c>
      <c r="BO530" s="50"/>
      <c r="BP530" s="48">
        <f t="shared" si="430"/>
        <v>3309.25</v>
      </c>
      <c r="BQ530" s="51">
        <f t="shared" si="431"/>
        <v>5</v>
      </c>
      <c r="BR530" s="47">
        <f t="shared" si="432"/>
        <v>1058.96</v>
      </c>
      <c r="BS530" s="46">
        <f t="shared" si="433"/>
        <v>17.5</v>
      </c>
      <c r="BT530" s="46">
        <f t="shared" si="434"/>
        <v>2647.4</v>
      </c>
      <c r="BU530" s="46">
        <f t="shared" si="440"/>
        <v>69.77227118750001</v>
      </c>
      <c r="BV530" s="46">
        <f t="shared" si="441"/>
        <v>43.858364879807695</v>
      </c>
      <c r="BW530" s="46">
        <f t="shared" si="442"/>
        <v>58.875300698331202</v>
      </c>
      <c r="BX530" s="46">
        <f t="shared" si="443"/>
        <v>66.754177437500005</v>
      </c>
      <c r="BY530" s="46">
        <f t="shared" si="444"/>
        <v>68.257518524456543</v>
      </c>
      <c r="BZ530" s="46">
        <f t="shared" si="435"/>
        <v>80405.565316475011</v>
      </c>
      <c r="CA530" s="46">
        <f t="shared" si="436"/>
        <v>50542.379687490393</v>
      </c>
      <c r="CB530" s="46">
        <f t="shared" si="437"/>
        <v>67847.896524756885</v>
      </c>
      <c r="CC530" s="46">
        <f t="shared" si="438"/>
        <v>76927.514078975015</v>
      </c>
      <c r="CD530" s="46">
        <f t="shared" si="439"/>
        <v>78659.964347583722</v>
      </c>
    </row>
    <row r="531" spans="1:82" ht="15" customHeight="1" x14ac:dyDescent="0.35">
      <c r="A531" s="39">
        <v>528</v>
      </c>
      <c r="B531" s="40" t="s">
        <v>125</v>
      </c>
      <c r="C531" s="40" t="s">
        <v>653</v>
      </c>
      <c r="D531" s="41">
        <v>84.9</v>
      </c>
      <c r="E531" s="41">
        <f t="shared" si="406"/>
        <v>339.6</v>
      </c>
      <c r="F531" s="41">
        <v>41.2</v>
      </c>
      <c r="G531" s="42" t="s">
        <v>119</v>
      </c>
      <c r="H531" s="43">
        <v>5</v>
      </c>
      <c r="I531" s="44">
        <v>17.5</v>
      </c>
      <c r="J531" s="41">
        <f t="shared" si="407"/>
        <v>576.79999999999995</v>
      </c>
      <c r="K531" s="42" t="s">
        <v>120</v>
      </c>
      <c r="L531" s="44">
        <v>144.19999999999999</v>
      </c>
      <c r="M531" s="44">
        <v>144.19999999999999</v>
      </c>
      <c r="N531" s="41">
        <v>89.14500000000001</v>
      </c>
      <c r="O531" s="45" t="s">
        <v>69</v>
      </c>
      <c r="P531" s="45" t="s">
        <v>120</v>
      </c>
      <c r="Q531" s="45" t="s">
        <v>122</v>
      </c>
      <c r="R531" s="45" t="s">
        <v>864</v>
      </c>
      <c r="S531" s="46">
        <f t="shared" si="408"/>
        <v>46539.790752525012</v>
      </c>
      <c r="T531" s="46">
        <f t="shared" si="409"/>
        <v>137.04296452451416</v>
      </c>
      <c r="U531" s="47">
        <f t="shared" si="410"/>
        <v>24490.270180586544</v>
      </c>
      <c r="V531" s="47">
        <f t="shared" si="411"/>
        <v>22049.520571938468</v>
      </c>
      <c r="W531" s="47">
        <f t="shared" si="412"/>
        <v>40901.789269622466</v>
      </c>
      <c r="X531" s="47">
        <f t="shared" si="413"/>
        <v>5638.0014829025458</v>
      </c>
      <c r="Y531" s="48">
        <f t="shared" si="414"/>
        <v>46539.790752525012</v>
      </c>
      <c r="Z531" s="47">
        <f t="shared" si="415"/>
        <v>0</v>
      </c>
      <c r="AA531" s="48">
        <f t="shared" si="416"/>
        <v>45756.070380981524</v>
      </c>
      <c r="AB531" s="47">
        <f t="shared" si="417"/>
        <v>783.720371543488</v>
      </c>
      <c r="AC531" s="47">
        <f t="shared" si="418"/>
        <v>28471.242426384502</v>
      </c>
      <c r="AD531" s="47">
        <f t="shared" si="419"/>
        <v>18068.54832614051</v>
      </c>
      <c r="AE531" s="47">
        <f t="shared" si="457"/>
        <v>53.205383763664628</v>
      </c>
      <c r="AF531" s="49">
        <f t="shared" si="420"/>
        <v>0.61176128998473844</v>
      </c>
      <c r="AG531" s="47">
        <f>IF(ISBLANK($D531),"",S531*_xlfn.XLOOKUP(Q531,DATA!$B$24:$B$25,DATA!$C$24:$C$25,"error",0,1)/1000)</f>
        <v>6.2347743996992993</v>
      </c>
      <c r="AH531" s="47">
        <f>IF(ISBLANK($D531),"",V531*_xlfn.XLOOKUP(Q531,DATA!$B$24:$B$25,DATA!$C$24:$C$25,"error",0,1)/1000)</f>
        <v>2.9538978187199176</v>
      </c>
      <c r="AI531" s="47">
        <f>IF(ISBLANK($D531),"",X531*_xlfn.XLOOKUP(Q531,DATA!$B$24:$B$25,DATA!$C$24:$C$25,"error",0,1)/1000)</f>
        <v>0.75530351002191243</v>
      </c>
      <c r="AJ531" s="47">
        <f>IF(ISBLANK($D531),"",Z531*_xlfn.XLOOKUP(Q531,DATA!$B$24:$B$25,DATA!$C$24:$C$25,"error",0,1)/1000)</f>
        <v>0</v>
      </c>
      <c r="AK531" s="47">
        <f>IF(ISBLANK($D531),"",AB531*_xlfn.XLOOKUP(Q531,DATA!$B$24:$B$25,DATA!$C$24:$C$25,"error",0,1)/1000)</f>
        <v>0.10499230078203683</v>
      </c>
      <c r="AL531" s="47">
        <f t="shared" si="421"/>
        <v>3.8141936295238668</v>
      </c>
      <c r="AM531" s="47">
        <f t="shared" si="422"/>
        <v>2.4205807701754325</v>
      </c>
      <c r="AN531" s="47">
        <f t="shared" si="445"/>
        <v>0.63196455511340965</v>
      </c>
      <c r="AO531" s="47">
        <f t="shared" si="446"/>
        <v>0.29941078877654936</v>
      </c>
      <c r="AP531" s="47">
        <f t="shared" si="447"/>
        <v>7.6558511356820846E-2</v>
      </c>
      <c r="AQ531" s="47">
        <f t="shared" si="448"/>
        <v>0</v>
      </c>
      <c r="AR531" s="47">
        <f t="shared" si="449"/>
        <v>1.0642151327440702E-2</v>
      </c>
      <c r="AS531" s="47">
        <f t="shared" si="450"/>
        <v>0.38661145146081088</v>
      </c>
      <c r="AT531" s="47">
        <f t="shared" si="423"/>
        <v>0.24535310365259877</v>
      </c>
      <c r="AU531" s="47">
        <f t="shared" si="451"/>
        <v>3.4370300324893341E-2</v>
      </c>
      <c r="AV531" s="47">
        <f t="shared" si="452"/>
        <v>1.6283885935527594E-2</v>
      </c>
      <c r="AW531" s="47">
        <f t="shared" si="453"/>
        <v>4.1637446380018584E-3</v>
      </c>
      <c r="AX531" s="47">
        <f t="shared" si="454"/>
        <v>0</v>
      </c>
      <c r="AY531" s="47">
        <f t="shared" si="455"/>
        <v>5.7878869039017385E-4</v>
      </c>
      <c r="AZ531" s="47">
        <f t="shared" si="456"/>
        <v>2.1026419263919623E-2</v>
      </c>
      <c r="BA531" s="47">
        <f t="shared" si="424"/>
        <v>1.3343881060973718E-2</v>
      </c>
      <c r="BB531" s="23">
        <f>IF(V531&gt;0,J531*DATA!$C$4,0)</f>
        <v>37492</v>
      </c>
      <c r="BC531" s="23">
        <f>IF(X531&gt;0,N531*_xlfn.XLOOKUP(Burgas!O531,DATA!$B$5:$B$6,DATA!$C$5:$C$6,"error",0,1),0)</f>
        <v>4278.9600000000009</v>
      </c>
      <c r="BD531" s="23" t="str">
        <f>IF(Z531&gt;0,(L531-M531)*DATA!$C$7,"0,00 ")</f>
        <v xml:space="preserve">0,00 </v>
      </c>
      <c r="BE531" s="23">
        <f>IF(G531="basement",D531*DATA!$C$8,IF(G531="ground",0,"error"))</f>
        <v>3396</v>
      </c>
      <c r="BF531" s="23">
        <f t="shared" si="425"/>
        <v>45166.96</v>
      </c>
      <c r="BG531" s="23">
        <v>1.48</v>
      </c>
      <c r="BH531" s="23">
        <v>1.1000000000000001</v>
      </c>
      <c r="BI531" s="23">
        <f t="shared" si="426"/>
        <v>0.85</v>
      </c>
      <c r="BJ531" s="23">
        <v>2.33</v>
      </c>
      <c r="BK531" s="23">
        <f t="shared" si="427"/>
        <v>0.21630769230769231</v>
      </c>
      <c r="BL531" s="23">
        <f t="shared" si="428"/>
        <v>0.23928112965340181</v>
      </c>
      <c r="BM531" s="5">
        <v>1.1000000000000001</v>
      </c>
      <c r="BN531" s="5">
        <f t="shared" si="429"/>
        <v>0.40124223602484466</v>
      </c>
      <c r="BO531" s="50"/>
      <c r="BP531" s="48">
        <f t="shared" si="430"/>
        <v>1485.75</v>
      </c>
      <c r="BQ531" s="51">
        <f t="shared" si="431"/>
        <v>5</v>
      </c>
      <c r="BR531" s="47">
        <f t="shared" si="432"/>
        <v>475.44</v>
      </c>
      <c r="BS531" s="46">
        <f t="shared" si="433"/>
        <v>17.5</v>
      </c>
      <c r="BT531" s="46">
        <f t="shared" si="434"/>
        <v>1188.6000000000001</v>
      </c>
      <c r="BU531" s="46">
        <f t="shared" si="440"/>
        <v>40.385101312500005</v>
      </c>
      <c r="BV531" s="46">
        <f t="shared" si="441"/>
        <v>21.251536081730773</v>
      </c>
      <c r="BW531" s="46">
        <f t="shared" si="442"/>
        <v>35.492701552952504</v>
      </c>
      <c r="BX531" s="46">
        <f t="shared" si="443"/>
        <v>40.385101312500005</v>
      </c>
      <c r="BY531" s="46">
        <f t="shared" si="444"/>
        <v>39.705024627717393</v>
      </c>
      <c r="BZ531" s="46">
        <f t="shared" si="435"/>
        <v>46539.790752525012</v>
      </c>
      <c r="CA531" s="46">
        <f t="shared" si="436"/>
        <v>24490.270180586544</v>
      </c>
      <c r="CB531" s="46">
        <f t="shared" si="437"/>
        <v>40901.789269622466</v>
      </c>
      <c r="CC531" s="46">
        <f t="shared" si="438"/>
        <v>46539.790752525012</v>
      </c>
      <c r="CD531" s="46">
        <f t="shared" si="439"/>
        <v>45756.070380981524</v>
      </c>
    </row>
    <row r="532" spans="1:82" ht="15" customHeight="1" x14ac:dyDescent="0.35">
      <c r="A532" s="39">
        <v>529</v>
      </c>
      <c r="B532" s="40" t="s">
        <v>125</v>
      </c>
      <c r="C532" s="40" t="s">
        <v>654</v>
      </c>
      <c r="D532" s="41">
        <v>71.400000000000006</v>
      </c>
      <c r="E532" s="41">
        <f t="shared" si="406"/>
        <v>285.60000000000002</v>
      </c>
      <c r="F532" s="41">
        <v>33.799999999999997</v>
      </c>
      <c r="G532" s="42" t="s">
        <v>119</v>
      </c>
      <c r="H532" s="43">
        <v>5</v>
      </c>
      <c r="I532" s="44">
        <v>17.5</v>
      </c>
      <c r="J532" s="41">
        <f t="shared" si="407"/>
        <v>473.2</v>
      </c>
      <c r="K532" s="42" t="s">
        <v>120</v>
      </c>
      <c r="L532" s="44">
        <v>118.3</v>
      </c>
      <c r="M532" s="44">
        <v>106.5</v>
      </c>
      <c r="N532" s="41">
        <v>74.970000000000013</v>
      </c>
      <c r="O532" s="45" t="s">
        <v>69</v>
      </c>
      <c r="P532" s="45" t="s">
        <v>120</v>
      </c>
      <c r="Q532" s="45" t="s">
        <v>122</v>
      </c>
      <c r="R532" s="45" t="s">
        <v>864</v>
      </c>
      <c r="S532" s="46">
        <f t="shared" si="408"/>
        <v>39133.296145650005</v>
      </c>
      <c r="T532" s="46">
        <f t="shared" si="409"/>
        <v>137.02134504779411</v>
      </c>
      <c r="U532" s="47">
        <f t="shared" si="410"/>
        <v>21044.126356050005</v>
      </c>
      <c r="V532" s="47">
        <f t="shared" si="411"/>
        <v>18089.169789600001</v>
      </c>
      <c r="W532" s="47">
        <f t="shared" si="412"/>
        <v>34391.796665329144</v>
      </c>
      <c r="X532" s="47">
        <f t="shared" si="413"/>
        <v>4741.499480320861</v>
      </c>
      <c r="Y532" s="48">
        <f t="shared" si="414"/>
        <v>38508.623320650004</v>
      </c>
      <c r="Z532" s="47">
        <f t="shared" si="415"/>
        <v>624.67282500000147</v>
      </c>
      <c r="AA532" s="48">
        <f t="shared" si="416"/>
        <v>38474.195621171741</v>
      </c>
      <c r="AB532" s="47">
        <f t="shared" si="417"/>
        <v>659.10052447826456</v>
      </c>
      <c r="AC532" s="47">
        <f t="shared" si="418"/>
        <v>24114.442619399128</v>
      </c>
      <c r="AD532" s="47">
        <f t="shared" si="419"/>
        <v>15018.853526250878</v>
      </c>
      <c r="AE532" s="47">
        <f t="shared" si="457"/>
        <v>52.587022150738363</v>
      </c>
      <c r="AF532" s="49">
        <f t="shared" si="420"/>
        <v>0.61621291826907987</v>
      </c>
      <c r="AG532" s="47">
        <f>IF(ISBLANK($D532),"",S532*_xlfn.XLOOKUP(Q532,DATA!$B$24:$B$25,DATA!$C$24:$C$25,"error",0,1)/1000)</f>
        <v>5.2425519977550055</v>
      </c>
      <c r="AH532" s="47">
        <f>IF(ISBLANK($D532),"",V532*_xlfn.XLOOKUP(Q532,DATA!$B$24:$B$25,DATA!$C$24:$C$25,"error",0,1)/1000)</f>
        <v>2.4233433561343003</v>
      </c>
      <c r="AI532" s="47">
        <f>IF(ISBLANK($D532),"",X532*_xlfn.XLOOKUP(Q532,DATA!$B$24:$B$25,DATA!$C$24:$C$25,"error",0,1)/1000)</f>
        <v>0.63520224517743762</v>
      </c>
      <c r="AJ532" s="47">
        <f>IF(ISBLANK($D532),"",Z532*_xlfn.XLOOKUP(Q532,DATA!$B$24:$B$25,DATA!$C$24:$C$25,"error",0,1)/1000)</f>
        <v>8.3685252437164084E-2</v>
      </c>
      <c r="AK532" s="47">
        <f>IF(ISBLANK($D532),"",AB532*_xlfn.XLOOKUP(Q532,DATA!$B$24:$B$25,DATA!$C$24:$C$25,"error",0,1)/1000)</f>
        <v>8.8297411965104586E-2</v>
      </c>
      <c r="AL532" s="47">
        <f t="shared" si="421"/>
        <v>3.2305282657140064</v>
      </c>
      <c r="AM532" s="47">
        <f t="shared" si="422"/>
        <v>2.012023732040999</v>
      </c>
      <c r="AN532" s="47">
        <f t="shared" si="445"/>
        <v>0.5313916476400411</v>
      </c>
      <c r="AO532" s="47">
        <f t="shared" si="446"/>
        <v>0.24563312283124672</v>
      </c>
      <c r="AP532" s="47">
        <f t="shared" si="447"/>
        <v>6.4384896476760892E-2</v>
      </c>
      <c r="AQ532" s="47">
        <f t="shared" si="448"/>
        <v>8.4824421760242765E-3</v>
      </c>
      <c r="AR532" s="47">
        <f t="shared" si="449"/>
        <v>8.9499364520525433E-3</v>
      </c>
      <c r="AS532" s="47">
        <f t="shared" si="450"/>
        <v>0.32745039793608444</v>
      </c>
      <c r="AT532" s="47">
        <f t="shared" si="423"/>
        <v>0.20394124970395666</v>
      </c>
      <c r="AU532" s="47">
        <f t="shared" si="451"/>
        <v>2.8900498250650337E-2</v>
      </c>
      <c r="AV532" s="47">
        <f t="shared" si="452"/>
        <v>1.3359110306330885E-2</v>
      </c>
      <c r="AW532" s="47">
        <f t="shared" si="453"/>
        <v>3.5016651019238194E-3</v>
      </c>
      <c r="AX532" s="47">
        <f t="shared" si="454"/>
        <v>4.6132980516000129E-4</v>
      </c>
      <c r="AY532" s="47">
        <f t="shared" si="455"/>
        <v>4.8675515304897682E-4</v>
      </c>
      <c r="AZ532" s="47">
        <f t="shared" si="456"/>
        <v>1.7808860366463685E-2</v>
      </c>
      <c r="BA532" s="47">
        <f t="shared" si="424"/>
        <v>1.1091637884186652E-2</v>
      </c>
      <c r="BB532" s="23">
        <f>IF(V532&gt;0,J532*DATA!$C$4,0)</f>
        <v>30758</v>
      </c>
      <c r="BC532" s="23">
        <f>IF(X532&gt;0,N532*_xlfn.XLOOKUP(Burgas!O532,DATA!$B$5:$B$6,DATA!$C$5:$C$6,"error",0,1),0)</f>
        <v>3598.5600000000004</v>
      </c>
      <c r="BD532" s="23">
        <f>IF(Z532&gt;0,(L532-M532)*DATA!$C$7,"0,00 ")</f>
        <v>1769.9999999999995</v>
      </c>
      <c r="BE532" s="23">
        <f>IF(G532="basement",D532*DATA!$C$8,IF(G532="ground",0,"error"))</f>
        <v>2856</v>
      </c>
      <c r="BF532" s="23">
        <f t="shared" si="425"/>
        <v>38982.559999999998</v>
      </c>
      <c r="BG532" s="23">
        <v>1.48</v>
      </c>
      <c r="BH532" s="23">
        <v>1.2745562130177515</v>
      </c>
      <c r="BI532" s="23">
        <f t="shared" si="426"/>
        <v>0.85</v>
      </c>
      <c r="BJ532" s="23">
        <v>2.33</v>
      </c>
      <c r="BK532" s="23">
        <f t="shared" si="427"/>
        <v>0.21630769230769231</v>
      </c>
      <c r="BL532" s="23">
        <f t="shared" si="428"/>
        <v>0.23928112965340181</v>
      </c>
      <c r="BM532" s="5">
        <v>1.1000000000000001</v>
      </c>
      <c r="BN532" s="5">
        <f t="shared" si="429"/>
        <v>0.40124223602484466</v>
      </c>
      <c r="BO532" s="50"/>
      <c r="BP532" s="48">
        <f t="shared" si="430"/>
        <v>1249.5</v>
      </c>
      <c r="BQ532" s="51">
        <f t="shared" si="431"/>
        <v>5</v>
      </c>
      <c r="BR532" s="47">
        <f t="shared" si="432"/>
        <v>399.84000000000003</v>
      </c>
      <c r="BS532" s="46">
        <f t="shared" si="433"/>
        <v>17.5</v>
      </c>
      <c r="BT532" s="46">
        <f t="shared" si="434"/>
        <v>999.6</v>
      </c>
      <c r="BU532" s="46">
        <f t="shared" si="440"/>
        <v>33.958084124999999</v>
      </c>
      <c r="BV532" s="46">
        <f t="shared" si="441"/>
        <v>18.261130125000001</v>
      </c>
      <c r="BW532" s="46">
        <f t="shared" si="442"/>
        <v>29.843627790115534</v>
      </c>
      <c r="BX532" s="46">
        <f t="shared" si="443"/>
        <v>33.416021624999999</v>
      </c>
      <c r="BY532" s="46">
        <f t="shared" si="444"/>
        <v>33.386146842391305</v>
      </c>
      <c r="BZ532" s="46">
        <f t="shared" si="435"/>
        <v>39133.296145650005</v>
      </c>
      <c r="CA532" s="46">
        <f t="shared" si="436"/>
        <v>21044.126356050005</v>
      </c>
      <c r="CB532" s="46">
        <f t="shared" si="437"/>
        <v>34391.796665329144</v>
      </c>
      <c r="CC532" s="46">
        <f t="shared" si="438"/>
        <v>38508.623320650004</v>
      </c>
      <c r="CD532" s="46">
        <f t="shared" si="439"/>
        <v>38474.195621171741</v>
      </c>
    </row>
    <row r="533" spans="1:82" ht="15" customHeight="1" x14ac:dyDescent="0.35">
      <c r="A533" s="39">
        <v>530</v>
      </c>
      <c r="B533" s="40" t="s">
        <v>125</v>
      </c>
      <c r="C533" s="40" t="s">
        <v>655</v>
      </c>
      <c r="D533" s="41">
        <v>75.599999999999994</v>
      </c>
      <c r="E533" s="41">
        <f t="shared" si="406"/>
        <v>362.88</v>
      </c>
      <c r="F533" s="41">
        <v>35.6</v>
      </c>
      <c r="G533" s="42" t="s">
        <v>118</v>
      </c>
      <c r="H533" s="43">
        <v>6</v>
      </c>
      <c r="I533" s="44">
        <v>20.5</v>
      </c>
      <c r="J533" s="41">
        <f t="shared" si="407"/>
        <v>583.84</v>
      </c>
      <c r="K533" s="42" t="s">
        <v>120</v>
      </c>
      <c r="L533" s="44">
        <v>145.96</v>
      </c>
      <c r="M533" s="44">
        <v>65.599999999999994</v>
      </c>
      <c r="N533" s="41">
        <v>79.38</v>
      </c>
      <c r="O533" s="45" t="s">
        <v>69</v>
      </c>
      <c r="P533" s="45" t="s">
        <v>120</v>
      </c>
      <c r="Q533" s="45" t="s">
        <v>122</v>
      </c>
      <c r="R533" s="45" t="s">
        <v>864</v>
      </c>
      <c r="S533" s="46">
        <f t="shared" si="408"/>
        <v>50232.696468780014</v>
      </c>
      <c r="T533" s="46">
        <f t="shared" si="409"/>
        <v>138.42784520717598</v>
      </c>
      <c r="U533" s="47">
        <f t="shared" si="410"/>
        <v>27914.05553479847</v>
      </c>
      <c r="V533" s="47">
        <f t="shared" si="411"/>
        <v>22318.640933981544</v>
      </c>
      <c r="W533" s="47">
        <f t="shared" si="412"/>
        <v>45212.285254322633</v>
      </c>
      <c r="X533" s="47">
        <f t="shared" si="413"/>
        <v>5020.411214457381</v>
      </c>
      <c r="Y533" s="48">
        <f t="shared" si="414"/>
        <v>45978.568653780014</v>
      </c>
      <c r="Z533" s="47">
        <f t="shared" si="415"/>
        <v>4254.1278149999998</v>
      </c>
      <c r="AA533" s="48">
        <f t="shared" si="416"/>
        <v>50232.696468780014</v>
      </c>
      <c r="AB533" s="47">
        <f t="shared" si="417"/>
        <v>0</v>
      </c>
      <c r="AC533" s="47">
        <f t="shared" si="418"/>
        <v>31593.179963438924</v>
      </c>
      <c r="AD533" s="47">
        <f t="shared" si="419"/>
        <v>18639.516505341089</v>
      </c>
      <c r="AE533" s="47">
        <f t="shared" si="457"/>
        <v>51.365510651843834</v>
      </c>
      <c r="AF533" s="49">
        <f t="shared" si="420"/>
        <v>0.62893657287687743</v>
      </c>
      <c r="AG533" s="47">
        <f>IF(ISBLANK($D533),"",S533*_xlfn.XLOOKUP(Q533,DATA!$B$24:$B$25,DATA!$C$24:$C$25,"error",0,1)/1000)</f>
        <v>6.7295001740939924</v>
      </c>
      <c r="AH533" s="47">
        <f>IF(ISBLANK($D533),"",V533*_xlfn.XLOOKUP(Q533,DATA!$B$24:$B$25,DATA!$C$24:$C$25,"error",0,1)/1000)</f>
        <v>2.9899509405017972</v>
      </c>
      <c r="AI533" s="47">
        <f>IF(ISBLANK($D533),"",X533*_xlfn.XLOOKUP(Q533,DATA!$B$24:$B$25,DATA!$C$24:$C$25,"error",0,1)/1000)</f>
        <v>0.67256708312905145</v>
      </c>
      <c r="AJ533" s="47">
        <f>IF(ISBLANK($D533),"",Z533*_xlfn.XLOOKUP(Q533,DATA!$B$24:$B$25,DATA!$C$24:$C$25,"error",0,1)/1000)</f>
        <v>0.56991075303817706</v>
      </c>
      <c r="AK533" s="47">
        <f>IF(ISBLANK($D533),"",AB533*_xlfn.XLOOKUP(Q533,DATA!$B$24:$B$25,DATA!$C$24:$C$25,"error",0,1)/1000)</f>
        <v>0</v>
      </c>
      <c r="AL533" s="47">
        <f t="shared" si="421"/>
        <v>4.2324287766690256</v>
      </c>
      <c r="AM533" s="47">
        <f t="shared" si="422"/>
        <v>2.4970713974249668</v>
      </c>
      <c r="AN533" s="47">
        <f t="shared" si="445"/>
        <v>0.68211058027408888</v>
      </c>
      <c r="AO533" s="47">
        <f t="shared" si="446"/>
        <v>0.30306517843151964</v>
      </c>
      <c r="AP533" s="47">
        <f t="shared" si="447"/>
        <v>6.8172243328335047E-2</v>
      </c>
      <c r="AQ533" s="47">
        <f t="shared" si="448"/>
        <v>5.7766868920788923E-2</v>
      </c>
      <c r="AR533" s="47">
        <f t="shared" si="449"/>
        <v>0</v>
      </c>
      <c r="AS533" s="47">
        <f t="shared" si="450"/>
        <v>0.42900429068064361</v>
      </c>
      <c r="AT533" s="47">
        <f t="shared" si="423"/>
        <v>0.25310628959344528</v>
      </c>
      <c r="AU533" s="47">
        <f t="shared" si="451"/>
        <v>3.7097563952143607E-2</v>
      </c>
      <c r="AV533" s="47">
        <f t="shared" si="452"/>
        <v>1.6482635167473007E-2</v>
      </c>
      <c r="AW533" s="47">
        <f t="shared" si="453"/>
        <v>3.7076454020369839E-3</v>
      </c>
      <c r="AX533" s="47">
        <f t="shared" si="454"/>
        <v>3.1417341646320009E-3</v>
      </c>
      <c r="AY533" s="47">
        <f t="shared" si="455"/>
        <v>0</v>
      </c>
      <c r="AZ533" s="47">
        <f t="shared" si="456"/>
        <v>2.3332014734141988E-2</v>
      </c>
      <c r="BA533" s="47">
        <f t="shared" si="424"/>
        <v>1.3765549218001619E-2</v>
      </c>
      <c r="BB533" s="23">
        <f>IF(V533&gt;0,J533*DATA!$C$4,0)</f>
        <v>37949.599999999999</v>
      </c>
      <c r="BC533" s="23">
        <f>IF(X533&gt;0,N533*_xlfn.XLOOKUP(Burgas!O533,DATA!$B$5:$B$6,DATA!$C$5:$C$6,"error",0,1),0)</f>
        <v>3810.24</v>
      </c>
      <c r="BD533" s="23">
        <f>IF(Z533&gt;0,(L533-M533)*DATA!$C$7,"0,00 ")</f>
        <v>12054.000000000002</v>
      </c>
      <c r="BE533" s="23">
        <f>IF(G533="basement",D533*DATA!$C$8,IF(G533="ground",0,"error"))</f>
        <v>0</v>
      </c>
      <c r="BF533" s="23">
        <f t="shared" si="425"/>
        <v>53813.84</v>
      </c>
      <c r="BG533" s="23">
        <v>1.48</v>
      </c>
      <c r="BH533" s="23">
        <v>2.0634831460674157</v>
      </c>
      <c r="BI533" s="23">
        <f t="shared" si="426"/>
        <v>0.56999999999999995</v>
      </c>
      <c r="BJ533" s="23">
        <v>2.33</v>
      </c>
      <c r="BK533" s="23">
        <f t="shared" si="427"/>
        <v>0.21630769230769231</v>
      </c>
      <c r="BL533" s="23">
        <f t="shared" si="428"/>
        <v>0.23928112965340181</v>
      </c>
      <c r="BM533" s="5">
        <v>1.1000000000000001</v>
      </c>
      <c r="BN533" s="5">
        <f t="shared" si="429"/>
        <v>0.56999999999999995</v>
      </c>
      <c r="BO533" s="50"/>
      <c r="BP533" s="48">
        <f t="shared" si="430"/>
        <v>1549.8</v>
      </c>
      <c r="BQ533" s="51">
        <f t="shared" si="431"/>
        <v>6</v>
      </c>
      <c r="BR533" s="47">
        <f t="shared" si="432"/>
        <v>495.93599999999998</v>
      </c>
      <c r="BS533" s="46">
        <f t="shared" si="433"/>
        <v>20.5</v>
      </c>
      <c r="BT533" s="46">
        <f t="shared" si="434"/>
        <v>1239.8400000000001</v>
      </c>
      <c r="BU533" s="46">
        <f t="shared" si="440"/>
        <v>43.589635950000009</v>
      </c>
      <c r="BV533" s="46">
        <f t="shared" si="441"/>
        <v>24.222540380769235</v>
      </c>
      <c r="BW533" s="46">
        <f t="shared" si="442"/>
        <v>39.233152771887042</v>
      </c>
      <c r="BX533" s="46">
        <f t="shared" si="443"/>
        <v>39.898098450000006</v>
      </c>
      <c r="BY533" s="46">
        <f t="shared" si="444"/>
        <v>43.589635950000009</v>
      </c>
      <c r="BZ533" s="46">
        <f t="shared" si="435"/>
        <v>50232.696468780014</v>
      </c>
      <c r="CA533" s="46">
        <f t="shared" si="436"/>
        <v>27914.05553479847</v>
      </c>
      <c r="CB533" s="46">
        <f t="shared" si="437"/>
        <v>45212.285254322633</v>
      </c>
      <c r="CC533" s="46">
        <f t="shared" si="438"/>
        <v>45978.568653780014</v>
      </c>
      <c r="CD533" s="46">
        <f t="shared" si="439"/>
        <v>50232.696468780014</v>
      </c>
    </row>
    <row r="534" spans="1:82" ht="15" customHeight="1" x14ac:dyDescent="0.35">
      <c r="A534" s="39">
        <v>531</v>
      </c>
      <c r="B534" s="40" t="s">
        <v>125</v>
      </c>
      <c r="C534" s="40" t="s">
        <v>656</v>
      </c>
      <c r="D534" s="41">
        <v>74.8</v>
      </c>
      <c r="E534" s="41">
        <f t="shared" si="406"/>
        <v>359.04</v>
      </c>
      <c r="F534" s="41">
        <v>36</v>
      </c>
      <c r="G534" s="42" t="s">
        <v>118</v>
      </c>
      <c r="H534" s="43">
        <v>6</v>
      </c>
      <c r="I534" s="44">
        <v>20.5</v>
      </c>
      <c r="J534" s="41">
        <f t="shared" si="407"/>
        <v>590.4</v>
      </c>
      <c r="K534" s="42" t="s">
        <v>121</v>
      </c>
      <c r="L534" s="44">
        <v>147.6</v>
      </c>
      <c r="M534" s="44">
        <v>147.6</v>
      </c>
      <c r="N534" s="41">
        <v>78.540000000000006</v>
      </c>
      <c r="O534" s="45" t="s">
        <v>69</v>
      </c>
      <c r="P534" s="45" t="s">
        <v>121</v>
      </c>
      <c r="Q534" s="45" t="s">
        <v>122</v>
      </c>
      <c r="R534" s="45" t="s">
        <v>864</v>
      </c>
      <c r="S534" s="46">
        <f t="shared" si="408"/>
        <v>19187.523497239999</v>
      </c>
      <c r="T534" s="46">
        <f t="shared" si="409"/>
        <v>53.441186211118534</v>
      </c>
      <c r="U534" s="47">
        <f t="shared" si="410"/>
        <v>19187.523497239999</v>
      </c>
      <c r="V534" s="47">
        <f t="shared" si="411"/>
        <v>0</v>
      </c>
      <c r="W534" s="47">
        <f t="shared" si="412"/>
        <v>18951.237919155068</v>
      </c>
      <c r="X534" s="47">
        <f t="shared" si="413"/>
        <v>236.28557808493133</v>
      </c>
      <c r="Y534" s="48">
        <f t="shared" si="414"/>
        <v>19187.523497239999</v>
      </c>
      <c r="Z534" s="47">
        <f t="shared" si="415"/>
        <v>0</v>
      </c>
      <c r="AA534" s="48">
        <f t="shared" si="416"/>
        <v>19187.523497239999</v>
      </c>
      <c r="AB534" s="47">
        <f t="shared" si="417"/>
        <v>0</v>
      </c>
      <c r="AC534" s="47">
        <f t="shared" si="418"/>
        <v>236.28557808493133</v>
      </c>
      <c r="AD534" s="47">
        <f t="shared" si="419"/>
        <v>18951.237919155068</v>
      </c>
      <c r="AE534" s="47">
        <f t="shared" si="457"/>
        <v>52.783082439714427</v>
      </c>
      <c r="AF534" s="49">
        <f t="shared" si="420"/>
        <v>1.2314542734966238E-2</v>
      </c>
      <c r="AG534" s="47">
        <f>IF(ISBLANK($D534),"",S534*_xlfn.XLOOKUP(Q534,DATA!$B$24:$B$25,DATA!$C$24:$C$25,"error",0,1)/1000)</f>
        <v>2.5704859940250206</v>
      </c>
      <c r="AH534" s="47">
        <f>IF(ISBLANK($D534),"",V534*_xlfn.XLOOKUP(Q534,DATA!$B$24:$B$25,DATA!$C$24:$C$25,"error",0,1)/1000)</f>
        <v>0</v>
      </c>
      <c r="AI534" s="47">
        <f>IF(ISBLANK($D534),"",X534*_xlfn.XLOOKUP(Q534,DATA!$B$24:$B$25,DATA!$C$24:$C$25,"error",0,1)/1000)</f>
        <v>3.1654359623053359E-2</v>
      </c>
      <c r="AJ534" s="47">
        <f>IF(ISBLANK($D534),"",Z534*_xlfn.XLOOKUP(Q534,DATA!$B$24:$B$25,DATA!$C$24:$C$25,"error",0,1)/1000)</f>
        <v>0</v>
      </c>
      <c r="AK534" s="47">
        <f>IF(ISBLANK($D534),"",AB534*_xlfn.XLOOKUP(Q534,DATA!$B$24:$B$25,DATA!$C$24:$C$25,"error",0,1)/1000)</f>
        <v>0</v>
      </c>
      <c r="AL534" s="47">
        <f t="shared" si="421"/>
        <v>3.1654359623053359E-2</v>
      </c>
      <c r="AM534" s="47">
        <f t="shared" si="422"/>
        <v>2.5388316344019675</v>
      </c>
      <c r="AN534" s="47">
        <f t="shared" si="445"/>
        <v>0.26054768520856497</v>
      </c>
      <c r="AO534" s="47">
        <f t="shared" si="446"/>
        <v>0</v>
      </c>
      <c r="AP534" s="47">
        <f t="shared" si="447"/>
        <v>3.2085256039974114E-3</v>
      </c>
      <c r="AQ534" s="47">
        <f t="shared" si="448"/>
        <v>0</v>
      </c>
      <c r="AR534" s="47">
        <f t="shared" si="449"/>
        <v>0</v>
      </c>
      <c r="AS534" s="47">
        <f t="shared" si="450"/>
        <v>3.2085256039974114E-3</v>
      </c>
      <c r="AT534" s="47">
        <f t="shared" si="423"/>
        <v>0.25733915960456755</v>
      </c>
      <c r="AU534" s="47">
        <f t="shared" si="451"/>
        <v>1.4170260210190277E-2</v>
      </c>
      <c r="AV534" s="47">
        <f t="shared" si="452"/>
        <v>0</v>
      </c>
      <c r="AW534" s="47">
        <f t="shared" si="453"/>
        <v>1.7450027492398021E-4</v>
      </c>
      <c r="AX534" s="47">
        <f t="shared" si="454"/>
        <v>0</v>
      </c>
      <c r="AY534" s="47">
        <f t="shared" si="455"/>
        <v>0</v>
      </c>
      <c r="AZ534" s="47">
        <f t="shared" si="456"/>
        <v>1.7450027492398021E-4</v>
      </c>
      <c r="BA534" s="47">
        <f t="shared" si="424"/>
        <v>1.3995759935266297E-2</v>
      </c>
      <c r="BB534" s="23">
        <f>IF(V534&gt;0,J534*DATA!$C$4,0)</f>
        <v>0</v>
      </c>
      <c r="BC534" s="23">
        <f>IF(X534&gt;0,N534*_xlfn.XLOOKUP(Burgas!O534,DATA!$B$5:$B$6,DATA!$C$5:$C$6,"error",0,1),0)</f>
        <v>3769.92</v>
      </c>
      <c r="BD534" s="23" t="str">
        <f>IF(Z534&gt;0,(L534-M534)*DATA!$C$7,"0,00 ")</f>
        <v xml:space="preserve">0,00 </v>
      </c>
      <c r="BE534" s="23">
        <f>IF(G534="basement",D534*DATA!$C$8,IF(G534="ground",0,"error"))</f>
        <v>0</v>
      </c>
      <c r="BF534" s="23">
        <f t="shared" si="425"/>
        <v>3769.92</v>
      </c>
      <c r="BG534" s="23">
        <v>0.25</v>
      </c>
      <c r="BH534" s="23">
        <v>1.1000000000000001</v>
      </c>
      <c r="BI534" s="23">
        <f t="shared" si="426"/>
        <v>0.56999999999999995</v>
      </c>
      <c r="BJ534" s="23">
        <v>0.22</v>
      </c>
      <c r="BK534" s="23">
        <f t="shared" si="427"/>
        <v>0.25</v>
      </c>
      <c r="BL534" s="23">
        <f t="shared" si="428"/>
        <v>0.12054794520547943</v>
      </c>
      <c r="BM534" s="5">
        <v>1.1000000000000001</v>
      </c>
      <c r="BN534" s="5">
        <f t="shared" si="429"/>
        <v>0.56999999999999995</v>
      </c>
      <c r="BO534" s="50"/>
      <c r="BP534" s="48">
        <f t="shared" si="430"/>
        <v>1533.3999999999999</v>
      </c>
      <c r="BQ534" s="51">
        <f t="shared" si="431"/>
        <v>6</v>
      </c>
      <c r="BR534" s="47">
        <f t="shared" si="432"/>
        <v>490.68799999999999</v>
      </c>
      <c r="BS534" s="46">
        <f t="shared" si="433"/>
        <v>20.5</v>
      </c>
      <c r="BT534" s="46">
        <f t="shared" si="434"/>
        <v>1226.72</v>
      </c>
      <c r="BU534" s="46">
        <f t="shared" si="440"/>
        <v>16.650055099999999</v>
      </c>
      <c r="BV534" s="46">
        <f t="shared" si="441"/>
        <v>16.650055099999999</v>
      </c>
      <c r="BW534" s="46">
        <f t="shared" si="442"/>
        <v>16.445017284931506</v>
      </c>
      <c r="BX534" s="46">
        <f t="shared" si="443"/>
        <v>16.650055099999999</v>
      </c>
      <c r="BY534" s="46">
        <f t="shared" si="444"/>
        <v>16.650055099999999</v>
      </c>
      <c r="BZ534" s="46">
        <f t="shared" si="435"/>
        <v>19187.523497239999</v>
      </c>
      <c r="CA534" s="46">
        <f t="shared" si="436"/>
        <v>19187.523497239999</v>
      </c>
      <c r="CB534" s="46">
        <f t="shared" si="437"/>
        <v>18951.237919155068</v>
      </c>
      <c r="CC534" s="46">
        <f t="shared" si="438"/>
        <v>19187.523497239999</v>
      </c>
      <c r="CD534" s="46">
        <f t="shared" si="439"/>
        <v>19187.523497239999</v>
      </c>
    </row>
    <row r="535" spans="1:82" ht="15" customHeight="1" x14ac:dyDescent="0.35">
      <c r="A535" s="39">
        <v>532</v>
      </c>
      <c r="B535" s="40" t="s">
        <v>125</v>
      </c>
      <c r="C535" s="40" t="s">
        <v>657</v>
      </c>
      <c r="D535" s="41">
        <v>76.5</v>
      </c>
      <c r="E535" s="41">
        <f t="shared" si="406"/>
        <v>367.20000000000005</v>
      </c>
      <c r="F535" s="41">
        <v>35.200000000000003</v>
      </c>
      <c r="G535" s="42" t="s">
        <v>118</v>
      </c>
      <c r="H535" s="43">
        <v>6</v>
      </c>
      <c r="I535" s="44">
        <v>20.5</v>
      </c>
      <c r="J535" s="41">
        <f t="shared" si="407"/>
        <v>577.28</v>
      </c>
      <c r="K535" s="42" t="s">
        <v>121</v>
      </c>
      <c r="L535" s="44">
        <v>144.32</v>
      </c>
      <c r="M535" s="44">
        <v>144.32</v>
      </c>
      <c r="N535" s="41">
        <v>80.325000000000003</v>
      </c>
      <c r="O535" s="45" t="s">
        <v>69</v>
      </c>
      <c r="P535" s="45" t="s">
        <v>121</v>
      </c>
      <c r="Q535" s="45" t="s">
        <v>122</v>
      </c>
      <c r="R535" s="45" t="s">
        <v>864</v>
      </c>
      <c r="S535" s="46">
        <f t="shared" si="408"/>
        <v>19202.137110450003</v>
      </c>
      <c r="T535" s="46">
        <f t="shared" si="409"/>
        <v>52.293401716911767</v>
      </c>
      <c r="U535" s="47">
        <f t="shared" si="410"/>
        <v>19202.137110450003</v>
      </c>
      <c r="V535" s="47">
        <f t="shared" si="411"/>
        <v>0</v>
      </c>
      <c r="W535" s="47">
        <f t="shared" si="412"/>
        <v>18960.481405590413</v>
      </c>
      <c r="X535" s="47">
        <f t="shared" si="413"/>
        <v>241.6557048595896</v>
      </c>
      <c r="Y535" s="48">
        <f t="shared" si="414"/>
        <v>19202.137110450003</v>
      </c>
      <c r="Z535" s="47">
        <f t="shared" si="415"/>
        <v>0</v>
      </c>
      <c r="AA535" s="48">
        <f t="shared" si="416"/>
        <v>19202.137110450003</v>
      </c>
      <c r="AB535" s="47">
        <f t="shared" si="417"/>
        <v>0</v>
      </c>
      <c r="AC535" s="47">
        <f t="shared" si="418"/>
        <v>241.6557048595896</v>
      </c>
      <c r="AD535" s="47">
        <f t="shared" si="419"/>
        <v>18960.481405590413</v>
      </c>
      <c r="AE535" s="47">
        <f t="shared" si="457"/>
        <v>51.635297945507652</v>
      </c>
      <c r="AF535" s="49">
        <f t="shared" si="420"/>
        <v>1.2584833837483544E-2</v>
      </c>
      <c r="AG535" s="47">
        <f>IF(ISBLANK($D535),"",S535*_xlfn.XLOOKUP(Q535,DATA!$B$24:$B$25,DATA!$C$24:$C$25,"error",0,1)/1000)</f>
        <v>2.5724437291169839</v>
      </c>
      <c r="AH535" s="47">
        <f>IF(ISBLANK($D535),"",V535*_xlfn.XLOOKUP(Q535,DATA!$B$24:$B$25,DATA!$C$24:$C$25,"error",0,1)/1000)</f>
        <v>0</v>
      </c>
      <c r="AI535" s="47">
        <f>IF(ISBLANK($D535),"",X535*_xlfn.XLOOKUP(Q535,DATA!$B$24:$B$25,DATA!$C$24:$C$25,"error",0,1)/1000)</f>
        <v>3.2373776887213761E-2</v>
      </c>
      <c r="AJ535" s="47">
        <f>IF(ISBLANK($D535),"",Z535*_xlfn.XLOOKUP(Q535,DATA!$B$24:$B$25,DATA!$C$24:$C$25,"error",0,1)/1000)</f>
        <v>0</v>
      </c>
      <c r="AK535" s="47">
        <f>IF(ISBLANK($D535),"",AB535*_xlfn.XLOOKUP(Q535,DATA!$B$24:$B$25,DATA!$C$24:$C$25,"error",0,1)/1000)</f>
        <v>0</v>
      </c>
      <c r="AL535" s="47">
        <f t="shared" si="421"/>
        <v>3.2373776887213761E-2</v>
      </c>
      <c r="AM535" s="47">
        <f t="shared" si="422"/>
        <v>2.5400699522297701</v>
      </c>
      <c r="AN535" s="47">
        <f t="shared" si="445"/>
        <v>0.26074612369360178</v>
      </c>
      <c r="AO535" s="47">
        <f t="shared" si="446"/>
        <v>0</v>
      </c>
      <c r="AP535" s="47">
        <f t="shared" si="447"/>
        <v>3.2814466404519084E-3</v>
      </c>
      <c r="AQ535" s="47">
        <f t="shared" si="448"/>
        <v>0</v>
      </c>
      <c r="AR535" s="47">
        <f t="shared" si="449"/>
        <v>0</v>
      </c>
      <c r="AS535" s="47">
        <f t="shared" si="450"/>
        <v>3.2814466404519084E-3</v>
      </c>
      <c r="AT535" s="47">
        <f t="shared" si="423"/>
        <v>0.25746467705314985</v>
      </c>
      <c r="AU535" s="47">
        <f t="shared" si="451"/>
        <v>1.4181052572311767E-2</v>
      </c>
      <c r="AV535" s="47">
        <f t="shared" si="452"/>
        <v>0</v>
      </c>
      <c r="AW535" s="47">
        <f t="shared" si="453"/>
        <v>1.7846619026316214E-4</v>
      </c>
      <c r="AX535" s="47">
        <f t="shared" si="454"/>
        <v>0</v>
      </c>
      <c r="AY535" s="47">
        <f t="shared" si="455"/>
        <v>0</v>
      </c>
      <c r="AZ535" s="47">
        <f t="shared" si="456"/>
        <v>1.7846619026316214E-4</v>
      </c>
      <c r="BA535" s="47">
        <f t="shared" si="424"/>
        <v>1.4002586382048605E-2</v>
      </c>
      <c r="BB535" s="23">
        <f>IF(V535&gt;0,J535*DATA!$C$4,0)</f>
        <v>0</v>
      </c>
      <c r="BC535" s="23">
        <f>IF(X535&gt;0,N535*_xlfn.XLOOKUP(Burgas!O535,DATA!$B$5:$B$6,DATA!$C$5:$C$6,"error",0,1),0)</f>
        <v>3855.6000000000004</v>
      </c>
      <c r="BD535" s="23" t="str">
        <f>IF(Z535&gt;0,(L535-M535)*DATA!$C$7,"0,00 ")</f>
        <v xml:space="preserve">0,00 </v>
      </c>
      <c r="BE535" s="23">
        <f>IF(G535="basement",D535*DATA!$C$8,IF(G535="ground",0,"error"))</f>
        <v>0</v>
      </c>
      <c r="BF535" s="23">
        <f t="shared" si="425"/>
        <v>3855.6000000000004</v>
      </c>
      <c r="BG535" s="23">
        <v>0.25</v>
      </c>
      <c r="BH535" s="23">
        <v>1.1000000000000001</v>
      </c>
      <c r="BI535" s="23">
        <f t="shared" si="426"/>
        <v>0.56999999999999995</v>
      </c>
      <c r="BJ535" s="23">
        <v>0.22</v>
      </c>
      <c r="BK535" s="23">
        <f t="shared" si="427"/>
        <v>0.25</v>
      </c>
      <c r="BL535" s="23">
        <f t="shared" si="428"/>
        <v>0.12054794520547943</v>
      </c>
      <c r="BM535" s="5">
        <v>1.1000000000000001</v>
      </c>
      <c r="BN535" s="5">
        <f t="shared" si="429"/>
        <v>0.56999999999999995</v>
      </c>
      <c r="BO535" s="50"/>
      <c r="BP535" s="48">
        <f t="shared" si="430"/>
        <v>1568.25</v>
      </c>
      <c r="BQ535" s="51">
        <f t="shared" si="431"/>
        <v>6</v>
      </c>
      <c r="BR535" s="47">
        <f t="shared" si="432"/>
        <v>501.84000000000003</v>
      </c>
      <c r="BS535" s="46">
        <f t="shared" si="433"/>
        <v>20.5</v>
      </c>
      <c r="BT535" s="46">
        <f t="shared" si="434"/>
        <v>1254.6000000000001</v>
      </c>
      <c r="BU535" s="46">
        <f t="shared" si="440"/>
        <v>16.662736125000002</v>
      </c>
      <c r="BV535" s="46">
        <f t="shared" si="441"/>
        <v>16.662736125000002</v>
      </c>
      <c r="BW535" s="46">
        <f t="shared" si="442"/>
        <v>16.453038359589041</v>
      </c>
      <c r="BX535" s="46">
        <f t="shared" si="443"/>
        <v>16.662736125000002</v>
      </c>
      <c r="BY535" s="46">
        <f t="shared" si="444"/>
        <v>16.662736125000002</v>
      </c>
      <c r="BZ535" s="46">
        <f t="shared" si="435"/>
        <v>19202.137110450003</v>
      </c>
      <c r="CA535" s="46">
        <f t="shared" si="436"/>
        <v>19202.137110450003</v>
      </c>
      <c r="CB535" s="46">
        <f t="shared" si="437"/>
        <v>18960.481405590413</v>
      </c>
      <c r="CC535" s="46">
        <f t="shared" si="438"/>
        <v>19202.137110450003</v>
      </c>
      <c r="CD535" s="46">
        <f t="shared" si="439"/>
        <v>19202.137110450003</v>
      </c>
    </row>
    <row r="536" spans="1:82" ht="15" customHeight="1" x14ac:dyDescent="0.35">
      <c r="A536" s="39">
        <v>533</v>
      </c>
      <c r="B536" s="40" t="s">
        <v>125</v>
      </c>
      <c r="C536" s="40" t="s">
        <v>658</v>
      </c>
      <c r="D536" s="41">
        <v>105.6</v>
      </c>
      <c r="E536" s="41">
        <f t="shared" si="406"/>
        <v>168.96</v>
      </c>
      <c r="F536" s="41">
        <v>39.4</v>
      </c>
      <c r="G536" s="42" t="s">
        <v>119</v>
      </c>
      <c r="H536" s="43">
        <v>2</v>
      </c>
      <c r="I536" s="44">
        <v>7.1</v>
      </c>
      <c r="J536" s="41">
        <f t="shared" si="407"/>
        <v>223.78999999999996</v>
      </c>
      <c r="K536" s="42" t="s">
        <v>120</v>
      </c>
      <c r="L536" s="44">
        <v>55.95</v>
      </c>
      <c r="M536" s="44">
        <v>27.9</v>
      </c>
      <c r="N536" s="41">
        <v>110.88</v>
      </c>
      <c r="O536" s="45" t="s">
        <v>69</v>
      </c>
      <c r="P536" s="45" t="s">
        <v>120</v>
      </c>
      <c r="Q536" s="45" t="s">
        <v>122</v>
      </c>
      <c r="R536" s="45" t="s">
        <v>864</v>
      </c>
      <c r="S536" s="46">
        <f t="shared" si="408"/>
        <v>26934.668762778005</v>
      </c>
      <c r="T536" s="46">
        <f t="shared" si="409"/>
        <v>159.41446947666904</v>
      </c>
      <c r="U536" s="47">
        <f t="shared" si="410"/>
        <v>18379.77589038877</v>
      </c>
      <c r="V536" s="47">
        <f t="shared" si="411"/>
        <v>8554.892872389235</v>
      </c>
      <c r="W536" s="47">
        <f t="shared" si="412"/>
        <v>19922.030875916898</v>
      </c>
      <c r="X536" s="47">
        <f t="shared" si="413"/>
        <v>7012.6378868611064</v>
      </c>
      <c r="Y536" s="48">
        <f t="shared" si="414"/>
        <v>25449.747344028008</v>
      </c>
      <c r="Z536" s="47">
        <f t="shared" si="415"/>
        <v>1484.9214187499965</v>
      </c>
      <c r="AA536" s="48">
        <f t="shared" si="416"/>
        <v>25959.864625734524</v>
      </c>
      <c r="AB536" s="47">
        <f t="shared" si="417"/>
        <v>974.8041370434803</v>
      </c>
      <c r="AC536" s="47">
        <f t="shared" si="418"/>
        <v>18027.256315043818</v>
      </c>
      <c r="AD536" s="47">
        <f t="shared" si="419"/>
        <v>8907.4124477341866</v>
      </c>
      <c r="AE536" s="47">
        <f t="shared" si="457"/>
        <v>52.719060415093431</v>
      </c>
      <c r="AF536" s="49">
        <f t="shared" si="420"/>
        <v>0.66929563804238557</v>
      </c>
      <c r="AG536" s="47">
        <f>IF(ISBLANK($D536),"",S536*_xlfn.XLOOKUP(Q536,DATA!$B$24:$B$25,DATA!$C$24:$C$25,"error",0,1)/1000)</f>
        <v>3.6083441835723682</v>
      </c>
      <c r="AH536" s="47">
        <f>IF(ISBLANK($D536),"",V536*_xlfn.XLOOKUP(Q536,DATA!$B$24:$B$25,DATA!$C$24:$C$25,"error",0,1)/1000)</f>
        <v>1.1460693357339293</v>
      </c>
      <c r="AI536" s="47">
        <f>IF(ISBLANK($D536),"",X536*_xlfn.XLOOKUP(Q536,DATA!$B$24:$B$25,DATA!$C$24:$C$25,"error",0,1)/1000)</f>
        <v>0.93945878278343731</v>
      </c>
      <c r="AJ536" s="47">
        <f>IF(ISBLANK($D536),"",Z536*_xlfn.XLOOKUP(Q536,DATA!$B$24:$B$25,DATA!$C$24:$C$25,"error",0,1)/1000)</f>
        <v>0.1989297738019018</v>
      </c>
      <c r="AK536" s="47">
        <f>IF(ISBLANK($D536),"",AB536*_xlfn.XLOOKUP(Q536,DATA!$B$24:$B$25,DATA!$C$24:$C$25,"error",0,1)/1000)</f>
        <v>0.13059113030133068</v>
      </c>
      <c r="AL536" s="47">
        <f t="shared" si="421"/>
        <v>2.415049022620599</v>
      </c>
      <c r="AM536" s="47">
        <f t="shared" si="422"/>
        <v>1.1932951609517692</v>
      </c>
      <c r="AN536" s="47">
        <f t="shared" si="445"/>
        <v>0.36574629336666159</v>
      </c>
      <c r="AO536" s="47">
        <f t="shared" si="446"/>
        <v>0.1161670256940083</v>
      </c>
      <c r="AP536" s="47">
        <f t="shared" si="447"/>
        <v>9.5224720839579141E-2</v>
      </c>
      <c r="AQ536" s="47">
        <f t="shared" si="448"/>
        <v>2.0163771443854225E-2</v>
      </c>
      <c r="AR536" s="47">
        <f t="shared" si="449"/>
        <v>1.3236880803035648E-2</v>
      </c>
      <c r="AS536" s="47">
        <f t="shared" si="450"/>
        <v>0.24479239878047729</v>
      </c>
      <c r="AT536" s="47">
        <f t="shared" si="423"/>
        <v>0.1209538945861843</v>
      </c>
      <c r="AU536" s="47">
        <f t="shared" si="451"/>
        <v>1.989163766229389E-2</v>
      </c>
      <c r="AV536" s="47">
        <f t="shared" si="452"/>
        <v>6.3179105990147722E-3</v>
      </c>
      <c r="AW536" s="47">
        <f t="shared" si="453"/>
        <v>5.17893325998817E-3</v>
      </c>
      <c r="AX536" s="47">
        <f t="shared" si="454"/>
        <v>1.096635680909998E-3</v>
      </c>
      <c r="AY536" s="47">
        <f t="shared" si="455"/>
        <v>7.1990678097999679E-4</v>
      </c>
      <c r="AZ536" s="47">
        <f t="shared" si="456"/>
        <v>1.3313386320892937E-2</v>
      </c>
      <c r="BA536" s="47">
        <f t="shared" si="424"/>
        <v>6.5782513414009529E-3</v>
      </c>
      <c r="BB536" s="23">
        <f>IF(V536&gt;0,J536*DATA!$C$4,0)</f>
        <v>14546.349999999999</v>
      </c>
      <c r="BC536" s="23">
        <f>IF(X536&gt;0,N536*_xlfn.XLOOKUP(Burgas!O536,DATA!$B$5:$B$6,DATA!$C$5:$C$6,"error",0,1),0)</f>
        <v>5322.24</v>
      </c>
      <c r="BD536" s="23">
        <f>IF(Z536&gt;0,(L536-M536)*DATA!$C$7,"0,00 ")</f>
        <v>4207.5000000000009</v>
      </c>
      <c r="BE536" s="23">
        <f>IF(G536="basement",D536*DATA!$C$8,IF(G536="ground",0,"error"))</f>
        <v>4224</v>
      </c>
      <c r="BF536" s="23">
        <f t="shared" si="425"/>
        <v>28300.089999999997</v>
      </c>
      <c r="BG536" s="23">
        <v>1.48</v>
      </c>
      <c r="BH536" s="23">
        <v>1.9773458445040215</v>
      </c>
      <c r="BI536" s="23">
        <f t="shared" si="426"/>
        <v>0.85</v>
      </c>
      <c r="BJ536" s="23">
        <v>2.33</v>
      </c>
      <c r="BK536" s="23">
        <f t="shared" si="427"/>
        <v>0.21630769230769231</v>
      </c>
      <c r="BL536" s="23">
        <f t="shared" si="428"/>
        <v>0.23928112965340181</v>
      </c>
      <c r="BM536" s="5">
        <v>1.1000000000000001</v>
      </c>
      <c r="BN536" s="5">
        <f t="shared" si="429"/>
        <v>0.40124223602484466</v>
      </c>
      <c r="BO536" s="50"/>
      <c r="BP536" s="48">
        <f t="shared" si="430"/>
        <v>749.75999999999988</v>
      </c>
      <c r="BQ536" s="51">
        <f t="shared" si="431"/>
        <v>2</v>
      </c>
      <c r="BR536" s="47">
        <f t="shared" si="432"/>
        <v>239.92319999999995</v>
      </c>
      <c r="BS536" s="46">
        <f t="shared" si="433"/>
        <v>7.1</v>
      </c>
      <c r="BT536" s="46">
        <f t="shared" si="434"/>
        <v>569.81759999999986</v>
      </c>
      <c r="BU536" s="46">
        <f t="shared" si="440"/>
        <v>23.372673345000003</v>
      </c>
      <c r="BV536" s="46">
        <f t="shared" si="441"/>
        <v>15.949128679615384</v>
      </c>
      <c r="BW536" s="46">
        <f t="shared" si="442"/>
        <v>17.287427000969192</v>
      </c>
      <c r="BX536" s="46">
        <f t="shared" si="443"/>
        <v>22.084126470000005</v>
      </c>
      <c r="BY536" s="46">
        <f t="shared" si="444"/>
        <v>22.526782910217392</v>
      </c>
      <c r="BZ536" s="46">
        <f t="shared" si="435"/>
        <v>26934.668762778005</v>
      </c>
      <c r="CA536" s="46">
        <f t="shared" si="436"/>
        <v>18379.77589038877</v>
      </c>
      <c r="CB536" s="46">
        <f t="shared" si="437"/>
        <v>19922.030875916898</v>
      </c>
      <c r="CC536" s="46">
        <f t="shared" si="438"/>
        <v>25449.747344028008</v>
      </c>
      <c r="CD536" s="46">
        <f t="shared" si="439"/>
        <v>25959.864625734524</v>
      </c>
    </row>
    <row r="537" spans="1:82" ht="15" customHeight="1" x14ac:dyDescent="0.35">
      <c r="A537" s="39">
        <v>534</v>
      </c>
      <c r="B537" s="40" t="s">
        <v>125</v>
      </c>
      <c r="C537" s="40" t="s">
        <v>659</v>
      </c>
      <c r="D537" s="41">
        <v>205.8</v>
      </c>
      <c r="E537" s="41">
        <f t="shared" si="406"/>
        <v>493.92000000000007</v>
      </c>
      <c r="F537" s="41">
        <v>65</v>
      </c>
      <c r="G537" s="42" t="s">
        <v>119</v>
      </c>
      <c r="H537" s="43">
        <v>3</v>
      </c>
      <c r="I537" s="44">
        <v>10.15</v>
      </c>
      <c r="J537" s="41">
        <f t="shared" si="407"/>
        <v>527.79999999999995</v>
      </c>
      <c r="K537" s="42" t="s">
        <v>120</v>
      </c>
      <c r="L537" s="44">
        <v>131.94999999999999</v>
      </c>
      <c r="M537" s="44">
        <v>118.8</v>
      </c>
      <c r="N537" s="41">
        <v>216.09000000000003</v>
      </c>
      <c r="O537" s="45" t="s">
        <v>69</v>
      </c>
      <c r="P537" s="45" t="s">
        <v>120</v>
      </c>
      <c r="Q537" s="45" t="s">
        <v>122</v>
      </c>
      <c r="R537" s="45" t="s">
        <v>864</v>
      </c>
      <c r="S537" s="46">
        <f t="shared" si="408"/>
        <v>58431.450521136001</v>
      </c>
      <c r="T537" s="46">
        <f t="shared" si="409"/>
        <v>118.30144663333331</v>
      </c>
      <c r="U537" s="47">
        <f t="shared" si="410"/>
        <v>38255.068832736011</v>
      </c>
      <c r="V537" s="47">
        <f t="shared" si="411"/>
        <v>20176.38168839999</v>
      </c>
      <c r="W537" s="47">
        <f t="shared" si="412"/>
        <v>44764.775548446465</v>
      </c>
      <c r="X537" s="47">
        <f t="shared" si="413"/>
        <v>13666.674972689536</v>
      </c>
      <c r="Y537" s="48">
        <f t="shared" si="414"/>
        <v>57735.310889886016</v>
      </c>
      <c r="Z537" s="47">
        <f t="shared" si="415"/>
        <v>696.13963124998554</v>
      </c>
      <c r="AA537" s="48">
        <f t="shared" si="416"/>
        <v>56531.690185875137</v>
      </c>
      <c r="AB537" s="47">
        <f t="shared" si="417"/>
        <v>1899.7603352608639</v>
      </c>
      <c r="AC537" s="47">
        <f t="shared" si="418"/>
        <v>36438.956627600375</v>
      </c>
      <c r="AD537" s="47">
        <f t="shared" si="419"/>
        <v>21992.493893535626</v>
      </c>
      <c r="AE537" s="47">
        <f t="shared" si="457"/>
        <v>44.526429165726476</v>
      </c>
      <c r="AF537" s="49">
        <f t="shared" si="420"/>
        <v>0.62361889534848303</v>
      </c>
      <c r="AG537" s="47">
        <f>IF(ISBLANK($D537),"",S537*_xlfn.XLOOKUP(Q537,DATA!$B$24:$B$25,DATA!$C$24:$C$25,"error",0,1)/1000)</f>
        <v>7.8278588269481979</v>
      </c>
      <c r="AH537" s="47">
        <f>IF(ISBLANK($D537),"",V537*_xlfn.XLOOKUP(Q537,DATA!$B$24:$B$25,DATA!$C$24:$C$25,"error",0,1)/1000)</f>
        <v>2.7029598972267186</v>
      </c>
      <c r="AI537" s="47">
        <f>IF(ISBLANK($D537),"",X537*_xlfn.XLOOKUP(Q537,DATA!$B$24:$B$25,DATA!$C$24:$C$25,"error",0,1)/1000)</f>
        <v>1.8308770596290844</v>
      </c>
      <c r="AJ537" s="47">
        <f>IF(ISBLANK($D537),"",Z537*_xlfn.XLOOKUP(Q537,DATA!$B$24:$B$25,DATA!$C$24:$C$25,"error",0,1)/1000)</f>
        <v>9.3259412673617134E-2</v>
      </c>
      <c r="AK537" s="47">
        <f>IF(ISBLANK($D537),"",AB537*_xlfn.XLOOKUP(Q537,DATA!$B$24:$B$25,DATA!$C$24:$C$25,"error",0,1)/1000)</f>
        <v>0.2545043050758875</v>
      </c>
      <c r="AL537" s="47">
        <f t="shared" si="421"/>
        <v>4.8816006746053073</v>
      </c>
      <c r="AM537" s="47">
        <f t="shared" si="422"/>
        <v>2.9462581523428906</v>
      </c>
      <c r="AN537" s="47">
        <f t="shared" si="445"/>
        <v>0.7934415912950249</v>
      </c>
      <c r="AO537" s="47">
        <f t="shared" si="446"/>
        <v>0.27397540623485195</v>
      </c>
      <c r="AP537" s="47">
        <f t="shared" si="447"/>
        <v>0.18557999572713424</v>
      </c>
      <c r="AQ537" s="47">
        <f t="shared" si="448"/>
        <v>9.4528910690437843E-3</v>
      </c>
      <c r="AR537" s="47">
        <f t="shared" si="449"/>
        <v>2.5796875655915933E-2</v>
      </c>
      <c r="AS537" s="47">
        <f t="shared" si="450"/>
        <v>0.49480516868694591</v>
      </c>
      <c r="AT537" s="47">
        <f t="shared" si="423"/>
        <v>0.29863642260807899</v>
      </c>
      <c r="AU537" s="47">
        <f t="shared" si="451"/>
        <v>4.3152460944866397E-2</v>
      </c>
      <c r="AV537" s="47">
        <f t="shared" si="452"/>
        <v>1.4900546110907518E-2</v>
      </c>
      <c r="AW537" s="47">
        <f t="shared" si="453"/>
        <v>1.0093034705545121E-2</v>
      </c>
      <c r="AX537" s="47">
        <f t="shared" si="454"/>
        <v>5.1410906252998955E-4</v>
      </c>
      <c r="AY537" s="47">
        <f t="shared" si="455"/>
        <v>1.4030001470235094E-3</v>
      </c>
      <c r="AZ537" s="47">
        <f t="shared" si="456"/>
        <v>2.6910690026006139E-2</v>
      </c>
      <c r="BA537" s="47">
        <f t="shared" si="424"/>
        <v>1.6241770918860258E-2</v>
      </c>
      <c r="BB537" s="23">
        <f>IF(V537&gt;0,J537*DATA!$C$4,0)</f>
        <v>34307</v>
      </c>
      <c r="BC537" s="23">
        <f>IF(X537&gt;0,N537*_xlfn.XLOOKUP(Burgas!O537,DATA!$B$5:$B$6,DATA!$C$5:$C$6,"error",0,1),0)</f>
        <v>10372.320000000002</v>
      </c>
      <c r="BD537" s="23">
        <f>IF(Z537&gt;0,(L537-M537)*DATA!$C$7,"0,00 ")</f>
        <v>1972.4999999999986</v>
      </c>
      <c r="BE537" s="23">
        <f>IF(G537="basement",D537*DATA!$C$8,IF(G537="ground",0,"error"))</f>
        <v>8232</v>
      </c>
      <c r="BF537" s="23">
        <f t="shared" si="425"/>
        <v>54883.82</v>
      </c>
      <c r="BG537" s="23">
        <v>1.48</v>
      </c>
      <c r="BH537" s="23">
        <v>1.2744031830238725</v>
      </c>
      <c r="BI537" s="23">
        <f t="shared" si="426"/>
        <v>0.85</v>
      </c>
      <c r="BJ537" s="23">
        <v>2.33</v>
      </c>
      <c r="BK537" s="23">
        <f t="shared" si="427"/>
        <v>0.21630769230769231</v>
      </c>
      <c r="BL537" s="23">
        <f t="shared" si="428"/>
        <v>0.23928112965340181</v>
      </c>
      <c r="BM537" s="5">
        <v>1.1000000000000001</v>
      </c>
      <c r="BN537" s="5">
        <f t="shared" si="429"/>
        <v>0.40124223602484466</v>
      </c>
      <c r="BO537" s="50"/>
      <c r="BP537" s="48">
        <f t="shared" si="430"/>
        <v>2088.8700000000003</v>
      </c>
      <c r="BQ537" s="51">
        <f t="shared" si="431"/>
        <v>3</v>
      </c>
      <c r="BR537" s="47">
        <f t="shared" si="432"/>
        <v>668.43840000000012</v>
      </c>
      <c r="BS537" s="46">
        <f t="shared" si="433"/>
        <v>10.15</v>
      </c>
      <c r="BT537" s="46">
        <f t="shared" si="434"/>
        <v>1587.5412000000003</v>
      </c>
      <c r="BU537" s="46">
        <f t="shared" si="440"/>
        <v>50.704139639999994</v>
      </c>
      <c r="BV537" s="46">
        <f t="shared" si="441"/>
        <v>33.195998640000006</v>
      </c>
      <c r="BW537" s="46">
        <f t="shared" si="442"/>
        <v>38.844824321803593</v>
      </c>
      <c r="BX537" s="46">
        <f t="shared" si="443"/>
        <v>50.100061515000007</v>
      </c>
      <c r="BY537" s="46">
        <f t="shared" si="444"/>
        <v>49.05561453130435</v>
      </c>
      <c r="BZ537" s="46">
        <f t="shared" si="435"/>
        <v>58431.450521136001</v>
      </c>
      <c r="CA537" s="46">
        <f t="shared" si="436"/>
        <v>38255.068832736011</v>
      </c>
      <c r="CB537" s="46">
        <f t="shared" si="437"/>
        <v>44764.775548446465</v>
      </c>
      <c r="CC537" s="46">
        <f t="shared" si="438"/>
        <v>57735.310889886016</v>
      </c>
      <c r="CD537" s="46">
        <f t="shared" si="439"/>
        <v>56531.690185875137</v>
      </c>
    </row>
    <row r="538" spans="1:82" ht="15" customHeight="1" x14ac:dyDescent="0.35">
      <c r="A538" s="39">
        <v>535</v>
      </c>
      <c r="B538" s="40" t="s">
        <v>125</v>
      </c>
      <c r="C538" s="40" t="s">
        <v>660</v>
      </c>
      <c r="D538" s="41">
        <v>78.8</v>
      </c>
      <c r="E538" s="41">
        <f t="shared" si="406"/>
        <v>315.2</v>
      </c>
      <c r="F538" s="41">
        <v>37.799999999999997</v>
      </c>
      <c r="G538" s="42" t="s">
        <v>118</v>
      </c>
      <c r="H538" s="43">
        <v>5</v>
      </c>
      <c r="I538" s="44">
        <v>17.5</v>
      </c>
      <c r="J538" s="41">
        <f t="shared" si="407"/>
        <v>529.20000000000005</v>
      </c>
      <c r="K538" s="42" t="s">
        <v>120</v>
      </c>
      <c r="L538" s="44">
        <v>132.30000000000001</v>
      </c>
      <c r="M538" s="44">
        <v>132.30000000000001</v>
      </c>
      <c r="N538" s="41">
        <v>82.74</v>
      </c>
      <c r="O538" s="45" t="s">
        <v>69</v>
      </c>
      <c r="P538" s="45" t="s">
        <v>120</v>
      </c>
      <c r="Q538" s="45" t="s">
        <v>122</v>
      </c>
      <c r="R538" s="45" t="s">
        <v>864</v>
      </c>
      <c r="S538" s="46">
        <f t="shared" si="408"/>
        <v>42415.186402539999</v>
      </c>
      <c r="T538" s="46">
        <f t="shared" si="409"/>
        <v>134.565946708566</v>
      </c>
      <c r="U538" s="47">
        <f t="shared" si="410"/>
        <v>22185.286460324616</v>
      </c>
      <c r="V538" s="47">
        <f t="shared" si="411"/>
        <v>20229.899942215383</v>
      </c>
      <c r="W538" s="47">
        <f t="shared" si="412"/>
        <v>37182.271009692893</v>
      </c>
      <c r="X538" s="47">
        <f t="shared" si="413"/>
        <v>5232.915392847106</v>
      </c>
      <c r="Y538" s="48">
        <f t="shared" si="414"/>
        <v>42415.186402539999</v>
      </c>
      <c r="Z538" s="47">
        <f t="shared" si="415"/>
        <v>0</v>
      </c>
      <c r="AA538" s="48">
        <f t="shared" si="416"/>
        <v>42415.186402539999</v>
      </c>
      <c r="AB538" s="47">
        <f t="shared" si="417"/>
        <v>0</v>
      </c>
      <c r="AC538" s="47">
        <f t="shared" si="418"/>
        <v>25462.815335062489</v>
      </c>
      <c r="AD538" s="47">
        <f t="shared" si="419"/>
        <v>16952.37106747751</v>
      </c>
      <c r="AE538" s="47">
        <f t="shared" si="457"/>
        <v>53.78290313286012</v>
      </c>
      <c r="AF538" s="49">
        <f t="shared" si="420"/>
        <v>0.60032307988484213</v>
      </c>
      <c r="AG538" s="47">
        <f>IF(ISBLANK($D538),"",S538*_xlfn.XLOOKUP(Q538,DATA!$B$24:$B$25,DATA!$C$24:$C$25,"error",0,1)/1000)</f>
        <v>5.6822154561724698</v>
      </c>
      <c r="AH538" s="47">
        <f>IF(ISBLANK($D538),"",V538*_xlfn.XLOOKUP(Q538,DATA!$B$24:$B$25,DATA!$C$24:$C$25,"error",0,1)/1000)</f>
        <v>2.7101295521265252</v>
      </c>
      <c r="AI538" s="47">
        <f>IF(ISBLANK($D538),"",X538*_xlfn.XLOOKUP(Q538,DATA!$B$24:$B$25,DATA!$C$24:$C$25,"error",0,1)/1000)</f>
        <v>0.70103553109218508</v>
      </c>
      <c r="AJ538" s="47">
        <f>IF(ISBLANK($D538),"",Z538*_xlfn.XLOOKUP(Q538,DATA!$B$24:$B$25,DATA!$C$24:$C$25,"error",0,1)/1000)</f>
        <v>0</v>
      </c>
      <c r="AK538" s="47">
        <f>IF(ISBLANK($D538),"",AB538*_xlfn.XLOOKUP(Q538,DATA!$B$24:$B$25,DATA!$C$24:$C$25,"error",0,1)/1000)</f>
        <v>0</v>
      </c>
      <c r="AL538" s="47">
        <f t="shared" si="421"/>
        <v>3.4111650832187101</v>
      </c>
      <c r="AM538" s="47">
        <f t="shared" si="422"/>
        <v>2.2710503729537597</v>
      </c>
      <c r="AN538" s="47">
        <f t="shared" si="445"/>
        <v>0.57595648737374783</v>
      </c>
      <c r="AO538" s="47">
        <f t="shared" si="446"/>
        <v>0.27470213145032912</v>
      </c>
      <c r="AP538" s="47">
        <f t="shared" si="447"/>
        <v>7.1057840929534322E-2</v>
      </c>
      <c r="AQ538" s="47">
        <f t="shared" si="448"/>
        <v>0</v>
      </c>
      <c r="AR538" s="47">
        <f t="shared" si="449"/>
        <v>0</v>
      </c>
      <c r="AS538" s="47">
        <f t="shared" si="450"/>
        <v>0.34575997237986345</v>
      </c>
      <c r="AT538" s="47">
        <f t="shared" si="423"/>
        <v>0.23019651499388438</v>
      </c>
      <c r="AU538" s="47">
        <f t="shared" si="451"/>
        <v>3.1324221089510128E-2</v>
      </c>
      <c r="AV538" s="47">
        <f t="shared" si="452"/>
        <v>1.494007010589667E-2</v>
      </c>
      <c r="AW538" s="47">
        <f t="shared" si="453"/>
        <v>3.8645827735517726E-3</v>
      </c>
      <c r="AX538" s="47">
        <f t="shared" si="454"/>
        <v>0</v>
      </c>
      <c r="AY538" s="47">
        <f t="shared" si="455"/>
        <v>0</v>
      </c>
      <c r="AZ538" s="47">
        <f t="shared" si="456"/>
        <v>1.8804652879448443E-2</v>
      </c>
      <c r="BA538" s="47">
        <f t="shared" si="424"/>
        <v>1.2519568210061685E-2</v>
      </c>
      <c r="BB538" s="23">
        <f>IF(V538&gt;0,J538*DATA!$C$4,0)</f>
        <v>34398</v>
      </c>
      <c r="BC538" s="23">
        <f>IF(X538&gt;0,N538*_xlfn.XLOOKUP(Burgas!O538,DATA!$B$5:$B$6,DATA!$C$5:$C$6,"error",0,1),0)</f>
        <v>3971.5199999999995</v>
      </c>
      <c r="BD538" s="23" t="str">
        <f>IF(Z538&gt;0,(L538-M538)*DATA!$C$7,"0,00 ")</f>
        <v xml:space="preserve">0,00 </v>
      </c>
      <c r="BE538" s="23">
        <f>IF(G538="basement",D538*DATA!$C$8,IF(G538="ground",0,"error"))</f>
        <v>0</v>
      </c>
      <c r="BF538" s="23">
        <f t="shared" si="425"/>
        <v>38369.519999999997</v>
      </c>
      <c r="BG538" s="23">
        <v>1.48</v>
      </c>
      <c r="BH538" s="23">
        <v>1.1000000000000001</v>
      </c>
      <c r="BI538" s="23">
        <f t="shared" si="426"/>
        <v>0.56999999999999995</v>
      </c>
      <c r="BJ538" s="23">
        <v>2.33</v>
      </c>
      <c r="BK538" s="23">
        <f t="shared" si="427"/>
        <v>0.21630769230769231</v>
      </c>
      <c r="BL538" s="23">
        <f t="shared" si="428"/>
        <v>0.23928112965340181</v>
      </c>
      <c r="BM538" s="5">
        <v>1.1000000000000001</v>
      </c>
      <c r="BN538" s="5">
        <f t="shared" si="429"/>
        <v>0.56999999999999995</v>
      </c>
      <c r="BO538" s="50"/>
      <c r="BP538" s="48">
        <f t="shared" si="430"/>
        <v>1379</v>
      </c>
      <c r="BQ538" s="51">
        <f t="shared" si="431"/>
        <v>5</v>
      </c>
      <c r="BR538" s="47">
        <f t="shared" si="432"/>
        <v>441.28000000000003</v>
      </c>
      <c r="BS538" s="46">
        <f t="shared" si="433"/>
        <v>17.5</v>
      </c>
      <c r="BT538" s="46">
        <f t="shared" si="434"/>
        <v>1103.2</v>
      </c>
      <c r="BU538" s="46">
        <f t="shared" si="440"/>
        <v>36.805958349999997</v>
      </c>
      <c r="BV538" s="46">
        <f t="shared" si="441"/>
        <v>19.251376657692308</v>
      </c>
      <c r="BW538" s="46">
        <f t="shared" si="442"/>
        <v>32.265073767522466</v>
      </c>
      <c r="BX538" s="46">
        <f t="shared" si="443"/>
        <v>36.805958349999997</v>
      </c>
      <c r="BY538" s="46">
        <f t="shared" si="444"/>
        <v>36.805958349999997</v>
      </c>
      <c r="BZ538" s="46">
        <f t="shared" si="435"/>
        <v>42415.186402539999</v>
      </c>
      <c r="CA538" s="46">
        <f t="shared" si="436"/>
        <v>22185.286460324616</v>
      </c>
      <c r="CB538" s="46">
        <f t="shared" si="437"/>
        <v>37182.271009692893</v>
      </c>
      <c r="CC538" s="46">
        <f t="shared" si="438"/>
        <v>42415.186402539999</v>
      </c>
      <c r="CD538" s="46">
        <f t="shared" si="439"/>
        <v>42415.186402539999</v>
      </c>
    </row>
    <row r="539" spans="1:82" ht="15" customHeight="1" x14ac:dyDescent="0.35">
      <c r="A539" s="39">
        <v>536</v>
      </c>
      <c r="B539" s="40" t="s">
        <v>125</v>
      </c>
      <c r="C539" s="40" t="s">
        <v>661</v>
      </c>
      <c r="D539" s="41">
        <v>166.4</v>
      </c>
      <c r="E539" s="41">
        <f t="shared" si="406"/>
        <v>931.84</v>
      </c>
      <c r="F539" s="41">
        <v>53.4</v>
      </c>
      <c r="G539" s="42" t="s">
        <v>118</v>
      </c>
      <c r="H539" s="43">
        <v>7</v>
      </c>
      <c r="I539" s="44">
        <v>22.25</v>
      </c>
      <c r="J539" s="41">
        <f t="shared" si="407"/>
        <v>950.51999999999987</v>
      </c>
      <c r="K539" s="42" t="s">
        <v>120</v>
      </c>
      <c r="L539" s="44">
        <v>237.63</v>
      </c>
      <c r="M539" s="44">
        <v>190.1</v>
      </c>
      <c r="N539" s="41">
        <v>174.72000000000003</v>
      </c>
      <c r="O539" s="45" t="s">
        <v>69</v>
      </c>
      <c r="P539" s="45" t="s">
        <v>120</v>
      </c>
      <c r="Q539" s="45" t="s">
        <v>122</v>
      </c>
      <c r="R539" s="45" t="s">
        <v>864</v>
      </c>
      <c r="S539" s="46">
        <f t="shared" si="408"/>
        <v>87554.109069770013</v>
      </c>
      <c r="T539" s="46">
        <f t="shared" si="409"/>
        <v>93.958307294996999</v>
      </c>
      <c r="U539" s="47">
        <f t="shared" si="410"/>
        <v>51218.272915056157</v>
      </c>
      <c r="V539" s="47">
        <f t="shared" si="411"/>
        <v>36335.836154713856</v>
      </c>
      <c r="W539" s="47">
        <f t="shared" si="412"/>
        <v>76503.891793504023</v>
      </c>
      <c r="X539" s="47">
        <f t="shared" si="413"/>
        <v>11050.21727626599</v>
      </c>
      <c r="Y539" s="48">
        <f t="shared" si="414"/>
        <v>85037.94810602002</v>
      </c>
      <c r="Z539" s="47">
        <f t="shared" si="415"/>
        <v>2516.1609637499932</v>
      </c>
      <c r="AA539" s="48">
        <f t="shared" si="416"/>
        <v>87554.109069770013</v>
      </c>
      <c r="AB539" s="47">
        <f t="shared" si="417"/>
        <v>0</v>
      </c>
      <c r="AC539" s="47">
        <f t="shared" si="418"/>
        <v>49902.214394729839</v>
      </c>
      <c r="AD539" s="47">
        <f t="shared" si="419"/>
        <v>37651.894675040174</v>
      </c>
      <c r="AE539" s="47">
        <f t="shared" si="457"/>
        <v>40.405965267685623</v>
      </c>
      <c r="AF539" s="49">
        <f t="shared" si="420"/>
        <v>0.56995856533659461</v>
      </c>
      <c r="AG539" s="47">
        <f>IF(ISBLANK($D539),"",S539*_xlfn.XLOOKUP(Q539,DATA!$B$24:$B$25,DATA!$C$24:$C$25,"error",0,1)/1000)</f>
        <v>11.729320415714712</v>
      </c>
      <c r="AH539" s="47">
        <f>IF(ISBLANK($D539),"",V539*_xlfn.XLOOKUP(Q539,DATA!$B$24:$B$25,DATA!$C$24:$C$25,"error",0,1)/1000)</f>
        <v>4.8677859824023164</v>
      </c>
      <c r="AI539" s="47">
        <f>IF(ISBLANK($D539),"",X539*_xlfn.XLOOKUP(Q539,DATA!$B$24:$B$25,DATA!$C$24:$C$25,"error",0,1)/1000)</f>
        <v>1.4803592940829926</v>
      </c>
      <c r="AJ539" s="47">
        <f>IF(ISBLANK($D539),"",Z539*_xlfn.XLOOKUP(Q539,DATA!$B$24:$B$25,DATA!$C$24:$C$25,"error",0,1)/1000)</f>
        <v>0.337081360028677</v>
      </c>
      <c r="AK539" s="47">
        <f>IF(ISBLANK($D539),"",AB539*_xlfn.XLOOKUP(Q539,DATA!$B$24:$B$25,DATA!$C$24:$C$25,"error",0,1)/1000)</f>
        <v>0</v>
      </c>
      <c r="AL539" s="47">
        <f t="shared" si="421"/>
        <v>6.6852266365139856</v>
      </c>
      <c r="AM539" s="47">
        <f t="shared" si="422"/>
        <v>5.0440937792007263</v>
      </c>
      <c r="AN539" s="47">
        <f t="shared" si="445"/>
        <v>1.1888986325884197</v>
      </c>
      <c r="AO539" s="47">
        <f t="shared" si="446"/>
        <v>0.4934048941537546</v>
      </c>
      <c r="AP539" s="47">
        <f t="shared" si="447"/>
        <v>0.15005107526236719</v>
      </c>
      <c r="AQ539" s="47">
        <f t="shared" si="448"/>
        <v>3.416698954461287E-2</v>
      </c>
      <c r="AR539" s="47">
        <f t="shared" si="449"/>
        <v>0</v>
      </c>
      <c r="AS539" s="47">
        <f t="shared" si="450"/>
        <v>0.67762295896073466</v>
      </c>
      <c r="AT539" s="47">
        <f t="shared" si="423"/>
        <v>0.511275673627685</v>
      </c>
      <c r="AU539" s="47">
        <f t="shared" si="451"/>
        <v>6.46599603210119E-2</v>
      </c>
      <c r="AV539" s="47">
        <f t="shared" si="452"/>
        <v>2.6834534083629832E-2</v>
      </c>
      <c r="AW539" s="47">
        <f t="shared" si="453"/>
        <v>8.16074331876924E-3</v>
      </c>
      <c r="AX539" s="47">
        <f t="shared" si="454"/>
        <v>1.8582208168859957E-3</v>
      </c>
      <c r="AY539" s="47">
        <f t="shared" si="455"/>
        <v>0</v>
      </c>
      <c r="AZ539" s="47">
        <f t="shared" si="456"/>
        <v>3.6853498219285075E-2</v>
      </c>
      <c r="BA539" s="47">
        <f t="shared" si="424"/>
        <v>2.7806462101726825E-2</v>
      </c>
      <c r="BB539" s="23">
        <f>IF(V539&gt;0,J539*DATA!$C$4,0)</f>
        <v>61783.799999999988</v>
      </c>
      <c r="BC539" s="23">
        <f>IF(X539&gt;0,N539*_xlfn.XLOOKUP(Burgas!O539,DATA!$B$5:$B$6,DATA!$C$5:$C$6,"error",0,1),0)</f>
        <v>8386.5600000000013</v>
      </c>
      <c r="BD539" s="23">
        <f>IF(Z539&gt;0,(L539-M539)*DATA!$C$7,"0,00 ")</f>
        <v>7129.5</v>
      </c>
      <c r="BE539" s="23">
        <f>IF(G539="basement",D539*DATA!$C$8,IF(G539="ground",0,"error"))</f>
        <v>0</v>
      </c>
      <c r="BF539" s="23">
        <f t="shared" si="425"/>
        <v>77299.859999999986</v>
      </c>
      <c r="BG539" s="23">
        <v>1.48</v>
      </c>
      <c r="BH539" s="23">
        <v>1.4500294575600725</v>
      </c>
      <c r="BI539" s="23">
        <f t="shared" si="426"/>
        <v>0.56999999999999995</v>
      </c>
      <c r="BJ539" s="23">
        <v>2.33</v>
      </c>
      <c r="BK539" s="23">
        <f t="shared" si="427"/>
        <v>0.21630769230769231</v>
      </c>
      <c r="BL539" s="23">
        <f t="shared" si="428"/>
        <v>0.23928112965340181</v>
      </c>
      <c r="BM539" s="5">
        <v>1.1000000000000001</v>
      </c>
      <c r="BN539" s="5">
        <f t="shared" si="429"/>
        <v>0.56999999999999995</v>
      </c>
      <c r="BO539" s="50"/>
      <c r="BP539" s="48">
        <f t="shared" si="430"/>
        <v>3702.4</v>
      </c>
      <c r="BQ539" s="51">
        <f t="shared" si="431"/>
        <v>7</v>
      </c>
      <c r="BR539" s="47">
        <f t="shared" si="432"/>
        <v>1184.768</v>
      </c>
      <c r="BS539" s="46">
        <f t="shared" si="433"/>
        <v>22.25</v>
      </c>
      <c r="BT539" s="46">
        <f t="shared" si="434"/>
        <v>2961.92</v>
      </c>
      <c r="BU539" s="46">
        <f t="shared" si="440"/>
        <v>75.975450425000005</v>
      </c>
      <c r="BV539" s="46">
        <f t="shared" si="441"/>
        <v>44.444874101923077</v>
      </c>
      <c r="BW539" s="46">
        <f t="shared" si="442"/>
        <v>66.386577398042363</v>
      </c>
      <c r="BX539" s="46">
        <f t="shared" si="443"/>
        <v>73.792041050000009</v>
      </c>
      <c r="BY539" s="46">
        <f t="shared" si="444"/>
        <v>75.975450425000005</v>
      </c>
      <c r="BZ539" s="46">
        <f t="shared" si="435"/>
        <v>87554.109069770013</v>
      </c>
      <c r="CA539" s="46">
        <f t="shared" si="436"/>
        <v>51218.272915056157</v>
      </c>
      <c r="CB539" s="46">
        <f t="shared" si="437"/>
        <v>76503.891793504023</v>
      </c>
      <c r="CC539" s="46">
        <f t="shared" si="438"/>
        <v>85037.94810602002</v>
      </c>
      <c r="CD539" s="46">
        <f t="shared" si="439"/>
        <v>87554.109069770013</v>
      </c>
    </row>
    <row r="540" spans="1:82" ht="15" customHeight="1" x14ac:dyDescent="0.35">
      <c r="A540" s="39">
        <v>537</v>
      </c>
      <c r="B540" s="40" t="s">
        <v>125</v>
      </c>
      <c r="C540" s="40" t="s">
        <v>662</v>
      </c>
      <c r="D540" s="41">
        <v>130.4</v>
      </c>
      <c r="E540" s="41">
        <f t="shared" si="406"/>
        <v>730.24</v>
      </c>
      <c r="F540" s="41">
        <v>48.8</v>
      </c>
      <c r="G540" s="42" t="s">
        <v>118</v>
      </c>
      <c r="H540" s="43">
        <v>7</v>
      </c>
      <c r="I540" s="44">
        <v>22.25</v>
      </c>
      <c r="J540" s="41">
        <f t="shared" si="407"/>
        <v>868.64</v>
      </c>
      <c r="K540" s="42" t="s">
        <v>120</v>
      </c>
      <c r="L540" s="44">
        <v>217.16</v>
      </c>
      <c r="M540" s="44">
        <v>152.1</v>
      </c>
      <c r="N540" s="41">
        <v>136.92000000000002</v>
      </c>
      <c r="O540" s="45" t="s">
        <v>69</v>
      </c>
      <c r="P540" s="45" t="s">
        <v>120</v>
      </c>
      <c r="Q540" s="45" t="s">
        <v>122</v>
      </c>
      <c r="R540" s="45" t="s">
        <v>864</v>
      </c>
      <c r="S540" s="46">
        <f t="shared" si="408"/>
        <v>76654.929546020023</v>
      </c>
      <c r="T540" s="46">
        <f t="shared" si="409"/>
        <v>104.97224138094329</v>
      </c>
      <c r="U540" s="47">
        <f t="shared" si="410"/>
        <v>43449.146693023082</v>
      </c>
      <c r="V540" s="47">
        <f t="shared" si="411"/>
        <v>33205.782852996941</v>
      </c>
      <c r="W540" s="47">
        <f t="shared" si="412"/>
        <v>67995.384276638506</v>
      </c>
      <c r="X540" s="47">
        <f t="shared" si="413"/>
        <v>8659.5452693815168</v>
      </c>
      <c r="Y540" s="48">
        <f t="shared" si="414"/>
        <v>73210.758868520017</v>
      </c>
      <c r="Z540" s="47">
        <f t="shared" si="415"/>
        <v>3444.1706775000057</v>
      </c>
      <c r="AA540" s="48">
        <f t="shared" si="416"/>
        <v>76654.929546020023</v>
      </c>
      <c r="AB540" s="47">
        <f t="shared" si="417"/>
        <v>0</v>
      </c>
      <c r="AC540" s="47">
        <f t="shared" si="418"/>
        <v>45309.498799878464</v>
      </c>
      <c r="AD540" s="47">
        <f t="shared" si="419"/>
        <v>31345.430746141559</v>
      </c>
      <c r="AE540" s="47">
        <f t="shared" si="457"/>
        <v>42.924833953414712</v>
      </c>
      <c r="AF540" s="49">
        <f t="shared" si="420"/>
        <v>0.59108395335066821</v>
      </c>
      <c r="AG540" s="47">
        <f>IF(ISBLANK($D540),"",S540*_xlfn.XLOOKUP(Q540,DATA!$B$24:$B$25,DATA!$C$24:$C$25,"error",0,1)/1000)</f>
        <v>10.269195125643087</v>
      </c>
      <c r="AH540" s="47">
        <f>IF(ISBLANK($D540),"",V540*_xlfn.XLOOKUP(Q540,DATA!$B$24:$B$25,DATA!$C$24:$C$25,"error",0,1)/1000)</f>
        <v>4.4484635944051139</v>
      </c>
      <c r="AI540" s="47">
        <f>IF(ISBLANK($D540),"",X540*_xlfn.XLOOKUP(Q540,DATA!$B$24:$B$25,DATA!$C$24:$C$25,"error",0,1)/1000)</f>
        <v>1.1600892544977293</v>
      </c>
      <c r="AJ540" s="47">
        <f>IF(ISBLANK($D540),"",Z540*_xlfn.XLOOKUP(Q540,DATA!$B$24:$B$25,DATA!$C$24:$C$25,"error",0,1)/1000)</f>
        <v>0.46140360369168565</v>
      </c>
      <c r="AK540" s="47">
        <f>IF(ISBLANK($D540),"",AB540*_xlfn.XLOOKUP(Q540,DATA!$B$24:$B$25,DATA!$C$24:$C$25,"error",0,1)/1000)</f>
        <v>0</v>
      </c>
      <c r="AL540" s="47">
        <f t="shared" si="421"/>
        <v>6.0699564525945284</v>
      </c>
      <c r="AM540" s="47">
        <f t="shared" si="422"/>
        <v>4.1992386730485585</v>
      </c>
      <c r="AN540" s="47">
        <f t="shared" si="445"/>
        <v>1.0408985013576157</v>
      </c>
      <c r="AO540" s="47">
        <f t="shared" si="446"/>
        <v>0.45090185083713913</v>
      </c>
      <c r="AP540" s="47">
        <f t="shared" si="447"/>
        <v>0.11758810224887423</v>
      </c>
      <c r="AQ540" s="47">
        <f t="shared" si="448"/>
        <v>4.6768448133232124E-2</v>
      </c>
      <c r="AR540" s="47">
        <f t="shared" si="449"/>
        <v>0</v>
      </c>
      <c r="AS540" s="47">
        <f t="shared" si="450"/>
        <v>0.61525840121924547</v>
      </c>
      <c r="AT540" s="47">
        <f t="shared" si="423"/>
        <v>0.42564010013837028</v>
      </c>
      <c r="AU540" s="47">
        <f t="shared" si="451"/>
        <v>5.6610760540157901E-2</v>
      </c>
      <c r="AV540" s="47">
        <f t="shared" si="452"/>
        <v>2.4522945005264724E-2</v>
      </c>
      <c r="AW540" s="47">
        <f t="shared" si="453"/>
        <v>6.3951978892278155E-3</v>
      </c>
      <c r="AX540" s="47">
        <f t="shared" si="454"/>
        <v>2.5435692477720055E-3</v>
      </c>
      <c r="AY540" s="47">
        <f t="shared" si="455"/>
        <v>0</v>
      </c>
      <c r="AZ540" s="47">
        <f t="shared" si="456"/>
        <v>3.3461712142264545E-2</v>
      </c>
      <c r="BA540" s="47">
        <f t="shared" si="424"/>
        <v>2.3149048397893356E-2</v>
      </c>
      <c r="BB540" s="23">
        <f>IF(V540&gt;0,J540*DATA!$C$4,0)</f>
        <v>56461.599999999999</v>
      </c>
      <c r="BC540" s="23">
        <f>IF(X540&gt;0,N540*_xlfn.XLOOKUP(Burgas!O540,DATA!$B$5:$B$6,DATA!$C$5:$C$6,"error",0,1),0)</f>
        <v>6572.1600000000008</v>
      </c>
      <c r="BD540" s="23">
        <f>IF(Z540&gt;0,(L540-M540)*DATA!$C$7,"0,00 ")</f>
        <v>9759</v>
      </c>
      <c r="BE540" s="23">
        <f>IF(G540="basement",D540*DATA!$C$8,IF(G540="ground",0,"error"))</f>
        <v>0</v>
      </c>
      <c r="BF540" s="23">
        <f t="shared" si="425"/>
        <v>72792.760000000009</v>
      </c>
      <c r="BG540" s="23">
        <v>1.48</v>
      </c>
      <c r="BH540" s="23">
        <v>1.624290845459569</v>
      </c>
      <c r="BI540" s="23">
        <f t="shared" si="426"/>
        <v>0.56999999999999995</v>
      </c>
      <c r="BJ540" s="23">
        <v>2.33</v>
      </c>
      <c r="BK540" s="23">
        <f t="shared" si="427"/>
        <v>0.21630769230769231</v>
      </c>
      <c r="BL540" s="23">
        <f t="shared" si="428"/>
        <v>0.23928112965340181</v>
      </c>
      <c r="BM540" s="5">
        <v>1.1000000000000001</v>
      </c>
      <c r="BN540" s="5">
        <f t="shared" si="429"/>
        <v>0.56999999999999995</v>
      </c>
      <c r="BO540" s="50"/>
      <c r="BP540" s="48">
        <f t="shared" si="430"/>
        <v>2901.4</v>
      </c>
      <c r="BQ540" s="51">
        <f t="shared" si="431"/>
        <v>7</v>
      </c>
      <c r="BR540" s="47">
        <f t="shared" si="432"/>
        <v>928.44800000000009</v>
      </c>
      <c r="BS540" s="46">
        <f t="shared" si="433"/>
        <v>22.25</v>
      </c>
      <c r="BT540" s="46">
        <f t="shared" si="434"/>
        <v>2321.1200000000003</v>
      </c>
      <c r="BU540" s="46">
        <f t="shared" si="440"/>
        <v>66.517641050000009</v>
      </c>
      <c r="BV540" s="46">
        <f t="shared" si="441"/>
        <v>37.703181788461542</v>
      </c>
      <c r="BW540" s="46">
        <f t="shared" si="442"/>
        <v>59.003283822143786</v>
      </c>
      <c r="BX540" s="46">
        <f t="shared" si="443"/>
        <v>63.528947300000013</v>
      </c>
      <c r="BY540" s="46">
        <f t="shared" si="444"/>
        <v>66.517641050000009</v>
      </c>
      <c r="BZ540" s="46">
        <f t="shared" si="435"/>
        <v>76654.929546020023</v>
      </c>
      <c r="CA540" s="46">
        <f t="shared" si="436"/>
        <v>43449.146693023082</v>
      </c>
      <c r="CB540" s="46">
        <f t="shared" si="437"/>
        <v>67995.384276638506</v>
      </c>
      <c r="CC540" s="46">
        <f t="shared" si="438"/>
        <v>73210.758868520017</v>
      </c>
      <c r="CD540" s="46">
        <f t="shared" si="439"/>
        <v>76654.929546020023</v>
      </c>
    </row>
    <row r="541" spans="1:82" ht="15" customHeight="1" x14ac:dyDescent="0.35">
      <c r="A541" s="39">
        <v>538</v>
      </c>
      <c r="B541" s="40" t="s">
        <v>125</v>
      </c>
      <c r="C541" s="40" t="s">
        <v>663</v>
      </c>
      <c r="D541" s="41">
        <v>112.4</v>
      </c>
      <c r="E541" s="41">
        <f t="shared" si="406"/>
        <v>629.44000000000005</v>
      </c>
      <c r="F541" s="41">
        <v>42.4</v>
      </c>
      <c r="G541" s="42" t="s">
        <v>118</v>
      </c>
      <c r="H541" s="43">
        <v>7</v>
      </c>
      <c r="I541" s="44">
        <v>22.25</v>
      </c>
      <c r="J541" s="41">
        <f t="shared" si="407"/>
        <v>754.72</v>
      </c>
      <c r="K541" s="42" t="s">
        <v>120</v>
      </c>
      <c r="L541" s="44">
        <v>188.68</v>
      </c>
      <c r="M541" s="44">
        <v>122.6</v>
      </c>
      <c r="N541" s="41">
        <v>118.02000000000001</v>
      </c>
      <c r="O541" s="45" t="s">
        <v>69</v>
      </c>
      <c r="P541" s="45" t="s">
        <v>120</v>
      </c>
      <c r="Q541" s="45" t="s">
        <v>122</v>
      </c>
      <c r="R541" s="45" t="s">
        <v>864</v>
      </c>
      <c r="S541" s="46">
        <f t="shared" si="408"/>
        <v>66920.851054820014</v>
      </c>
      <c r="T541" s="46">
        <f t="shared" si="409"/>
        <v>106.31807806116549</v>
      </c>
      <c r="U541" s="47">
        <f t="shared" si="410"/>
        <v>38069.92496942923</v>
      </c>
      <c r="V541" s="47">
        <f t="shared" si="411"/>
        <v>28850.926085390784</v>
      </c>
      <c r="W541" s="47">
        <f t="shared" si="412"/>
        <v>59456.641788880726</v>
      </c>
      <c r="X541" s="47">
        <f t="shared" si="413"/>
        <v>7464.2092659392874</v>
      </c>
      <c r="Y541" s="48">
        <f t="shared" si="414"/>
        <v>63422.683234820011</v>
      </c>
      <c r="Z541" s="47">
        <f t="shared" si="415"/>
        <v>3498.1678200000024</v>
      </c>
      <c r="AA541" s="48">
        <f t="shared" si="416"/>
        <v>66920.851054820014</v>
      </c>
      <c r="AB541" s="47">
        <f t="shared" si="417"/>
        <v>0</v>
      </c>
      <c r="AC541" s="47">
        <f t="shared" si="418"/>
        <v>39813.303171330073</v>
      </c>
      <c r="AD541" s="47">
        <f t="shared" si="419"/>
        <v>27107.54788348994</v>
      </c>
      <c r="AE541" s="47">
        <f t="shared" si="457"/>
        <v>43.06613479202138</v>
      </c>
      <c r="AF541" s="49">
        <f t="shared" si="420"/>
        <v>0.59493121416994432</v>
      </c>
      <c r="AG541" s="47">
        <f>IF(ISBLANK($D541),"",S541*_xlfn.XLOOKUP(Q541,DATA!$B$24:$B$25,DATA!$C$24:$C$25,"error",0,1)/1000)</f>
        <v>8.9651543811473751</v>
      </c>
      <c r="AH541" s="47">
        <f>IF(ISBLANK($D541),"",V541*_xlfn.XLOOKUP(Q541,DATA!$B$24:$B$25,DATA!$C$24:$C$25,"error",0,1)/1000)</f>
        <v>3.8650585328437872</v>
      </c>
      <c r="AI541" s="47">
        <f>IF(ISBLANK($D541),"",X541*_xlfn.XLOOKUP(Q541,DATA!$B$24:$B$25,DATA!$C$24:$C$25,"error",0,1)/1000)</f>
        <v>0.99995423470509859</v>
      </c>
      <c r="AJ541" s="47">
        <f>IF(ISBLANK($D541),"",Z541*_xlfn.XLOOKUP(Q541,DATA!$B$24:$B$25,DATA!$C$24:$C$25,"error",0,1)/1000)</f>
        <v>0.46863741364811801</v>
      </c>
      <c r="AK541" s="47">
        <f>IF(ISBLANK($D541),"",AB541*_xlfn.XLOOKUP(Q541,DATA!$B$24:$B$25,DATA!$C$24:$C$25,"error",0,1)/1000)</f>
        <v>0</v>
      </c>
      <c r="AL541" s="47">
        <f t="shared" si="421"/>
        <v>5.3336501811970036</v>
      </c>
      <c r="AM541" s="47">
        <f t="shared" si="422"/>
        <v>3.6315041999503714</v>
      </c>
      <c r="AN541" s="47">
        <f t="shared" si="445"/>
        <v>0.90871929548534902</v>
      </c>
      <c r="AO541" s="47">
        <f t="shared" si="446"/>
        <v>0.3917671818748914</v>
      </c>
      <c r="AP541" s="47">
        <f t="shared" si="447"/>
        <v>0.10135661574212784</v>
      </c>
      <c r="AQ541" s="47">
        <f t="shared" si="448"/>
        <v>4.7501676185735878E-2</v>
      </c>
      <c r="AR541" s="47">
        <f t="shared" si="449"/>
        <v>0</v>
      </c>
      <c r="AS541" s="47">
        <f t="shared" si="450"/>
        <v>0.54062547380275505</v>
      </c>
      <c r="AT541" s="47">
        <f t="shared" si="423"/>
        <v>0.36809382168259397</v>
      </c>
      <c r="AU541" s="47">
        <f t="shared" si="451"/>
        <v>4.942200451614253E-2</v>
      </c>
      <c r="AV541" s="47">
        <f t="shared" si="452"/>
        <v>2.1306821070148037E-2</v>
      </c>
      <c r="AW541" s="47">
        <f t="shared" si="453"/>
        <v>5.5124251744571081E-3</v>
      </c>
      <c r="AX541" s="47">
        <f t="shared" si="454"/>
        <v>2.5834469088960028E-3</v>
      </c>
      <c r="AY541" s="47">
        <f t="shared" si="455"/>
        <v>0</v>
      </c>
      <c r="AZ541" s="47">
        <f t="shared" si="456"/>
        <v>2.9402693153501146E-2</v>
      </c>
      <c r="BA541" s="47">
        <f t="shared" si="424"/>
        <v>2.0019311362641384E-2</v>
      </c>
      <c r="BB541" s="23">
        <f>IF(V541&gt;0,J541*DATA!$C$4,0)</f>
        <v>49056.800000000003</v>
      </c>
      <c r="BC541" s="23">
        <f>IF(X541&gt;0,N541*_xlfn.XLOOKUP(Burgas!O541,DATA!$B$5:$B$6,DATA!$C$5:$C$6,"error",0,1),0)</f>
        <v>5664.9600000000009</v>
      </c>
      <c r="BD541" s="23">
        <f>IF(Z541&gt;0,(L541-M541)*DATA!$C$7,"0,00 ")</f>
        <v>9912.0000000000018</v>
      </c>
      <c r="BE541" s="23">
        <f>IF(G541="basement",D541*DATA!$C$8,IF(G541="ground",0,"error"))</f>
        <v>0</v>
      </c>
      <c r="BF541" s="23">
        <f t="shared" si="425"/>
        <v>64633.760000000002</v>
      </c>
      <c r="BG541" s="23">
        <v>1.48</v>
      </c>
      <c r="BH541" s="23">
        <v>1.7128895484418065</v>
      </c>
      <c r="BI541" s="23">
        <f t="shared" si="426"/>
        <v>0.56999999999999995</v>
      </c>
      <c r="BJ541" s="23">
        <v>2.33</v>
      </c>
      <c r="BK541" s="23">
        <f t="shared" si="427"/>
        <v>0.21630769230769231</v>
      </c>
      <c r="BL541" s="23">
        <f t="shared" si="428"/>
        <v>0.23928112965340181</v>
      </c>
      <c r="BM541" s="5">
        <v>1.1000000000000001</v>
      </c>
      <c r="BN541" s="5">
        <f t="shared" si="429"/>
        <v>0.56999999999999995</v>
      </c>
      <c r="BO541" s="50"/>
      <c r="BP541" s="48">
        <f t="shared" si="430"/>
        <v>2500.9</v>
      </c>
      <c r="BQ541" s="51">
        <f t="shared" si="431"/>
        <v>7</v>
      </c>
      <c r="BR541" s="47">
        <f t="shared" si="432"/>
        <v>800.28800000000001</v>
      </c>
      <c r="BS541" s="46">
        <f t="shared" si="433"/>
        <v>22.25</v>
      </c>
      <c r="BT541" s="46">
        <f t="shared" si="434"/>
        <v>2000.7200000000003</v>
      </c>
      <c r="BU541" s="46">
        <f t="shared" si="440"/>
        <v>58.070853050000004</v>
      </c>
      <c r="BV541" s="46">
        <f t="shared" si="441"/>
        <v>33.035339265384614</v>
      </c>
      <c r="BW541" s="46">
        <f t="shared" si="442"/>
        <v>51.593753721694483</v>
      </c>
      <c r="BX541" s="46">
        <f t="shared" si="443"/>
        <v>55.035303050000003</v>
      </c>
      <c r="BY541" s="46">
        <f t="shared" si="444"/>
        <v>58.070853050000004</v>
      </c>
      <c r="BZ541" s="46">
        <f t="shared" si="435"/>
        <v>66920.851054820014</v>
      </c>
      <c r="CA541" s="46">
        <f t="shared" si="436"/>
        <v>38069.92496942923</v>
      </c>
      <c r="CB541" s="46">
        <f t="shared" si="437"/>
        <v>59456.641788880726</v>
      </c>
      <c r="CC541" s="46">
        <f t="shared" si="438"/>
        <v>63422.683234820011</v>
      </c>
      <c r="CD541" s="46">
        <f t="shared" si="439"/>
        <v>66920.851054820014</v>
      </c>
    </row>
    <row r="542" spans="1:82" ht="15" customHeight="1" x14ac:dyDescent="0.35">
      <c r="A542" s="39">
        <v>539</v>
      </c>
      <c r="B542" s="40" t="s">
        <v>125</v>
      </c>
      <c r="C542" s="40" t="s">
        <v>664</v>
      </c>
      <c r="D542" s="41">
        <v>221.7</v>
      </c>
      <c r="E542" s="41">
        <f t="shared" si="406"/>
        <v>1064.1600000000001</v>
      </c>
      <c r="F542" s="41">
        <v>59.8</v>
      </c>
      <c r="G542" s="42" t="s">
        <v>118</v>
      </c>
      <c r="H542" s="43">
        <v>6</v>
      </c>
      <c r="I542" s="44">
        <v>20.5</v>
      </c>
      <c r="J542" s="41">
        <f t="shared" si="407"/>
        <v>980.7199999999998</v>
      </c>
      <c r="K542" s="42" t="s">
        <v>121</v>
      </c>
      <c r="L542" s="44">
        <v>245.18</v>
      </c>
      <c r="M542" s="44">
        <v>220.6</v>
      </c>
      <c r="N542" s="41">
        <v>232.785</v>
      </c>
      <c r="O542" s="45" t="s">
        <v>69</v>
      </c>
      <c r="P542" s="45" t="s">
        <v>121</v>
      </c>
      <c r="Q542" s="45" t="s">
        <v>122</v>
      </c>
      <c r="R542" s="45" t="s">
        <v>864</v>
      </c>
      <c r="S542" s="46">
        <f t="shared" si="408"/>
        <v>45955.634539710001</v>
      </c>
      <c r="T542" s="46">
        <f t="shared" si="409"/>
        <v>43.184891876888813</v>
      </c>
      <c r="U542" s="47">
        <f t="shared" si="410"/>
        <v>45955.634539710001</v>
      </c>
      <c r="V542" s="47">
        <f t="shared" si="411"/>
        <v>0</v>
      </c>
      <c r="W542" s="47">
        <f t="shared" si="412"/>
        <v>45255.3068303326</v>
      </c>
      <c r="X542" s="47">
        <f t="shared" si="413"/>
        <v>700.32770937740133</v>
      </c>
      <c r="Y542" s="48">
        <f t="shared" si="414"/>
        <v>44654.409282209999</v>
      </c>
      <c r="Z542" s="47">
        <f t="shared" si="415"/>
        <v>1301.225257500002</v>
      </c>
      <c r="AA542" s="48">
        <f t="shared" si="416"/>
        <v>45955.634539710001</v>
      </c>
      <c r="AB542" s="47">
        <f t="shared" si="417"/>
        <v>0</v>
      </c>
      <c r="AC542" s="47">
        <f t="shared" si="418"/>
        <v>2001.5529668774034</v>
      </c>
      <c r="AD542" s="47">
        <f t="shared" si="419"/>
        <v>43954.081572832598</v>
      </c>
      <c r="AE542" s="47">
        <f t="shared" si="457"/>
        <v>41.304015911923578</v>
      </c>
      <c r="AF542" s="49">
        <f t="shared" si="420"/>
        <v>4.3554027420682706E-2</v>
      </c>
      <c r="AG542" s="47">
        <f>IF(ISBLANK($D542),"",S542*_xlfn.XLOOKUP(Q542,DATA!$B$24:$B$25,DATA!$C$24:$C$25,"error",0,1)/1000)</f>
        <v>6.156517017313309</v>
      </c>
      <c r="AH542" s="47">
        <f>IF(ISBLANK($D542),"",V542*_xlfn.XLOOKUP(Q542,DATA!$B$24:$B$25,DATA!$C$24:$C$25,"error",0,1)/1000)</f>
        <v>0</v>
      </c>
      <c r="AI542" s="47">
        <f>IF(ISBLANK($D542),"",X542*_xlfn.XLOOKUP(Q542,DATA!$B$24:$B$25,DATA!$C$24:$C$25,"error",0,1)/1000)</f>
        <v>9.3820474979023724E-2</v>
      </c>
      <c r="AJ542" s="47">
        <f>IF(ISBLANK($D542),"",Z542*_xlfn.XLOOKUP(Q542,DATA!$B$24:$B$25,DATA!$C$24:$C$25,"error",0,1)/1000)</f>
        <v>0.17432063600893993</v>
      </c>
      <c r="AK542" s="47">
        <f>IF(ISBLANK($D542),"",AB542*_xlfn.XLOOKUP(Q542,DATA!$B$24:$B$25,DATA!$C$24:$C$25,"error",0,1)/1000)</f>
        <v>0</v>
      </c>
      <c r="AL542" s="47">
        <f t="shared" si="421"/>
        <v>0.26814111098796367</v>
      </c>
      <c r="AM542" s="47">
        <f t="shared" si="422"/>
        <v>5.8883759063253454</v>
      </c>
      <c r="AN542" s="47">
        <f t="shared" si="445"/>
        <v>0.62403228865541449</v>
      </c>
      <c r="AO542" s="47">
        <f t="shared" si="446"/>
        <v>0</v>
      </c>
      <c r="AP542" s="47">
        <f t="shared" si="447"/>
        <v>9.5097610482116415E-3</v>
      </c>
      <c r="AQ542" s="47">
        <f t="shared" si="448"/>
        <v>1.7669358363277675E-2</v>
      </c>
      <c r="AR542" s="47">
        <f t="shared" si="449"/>
        <v>0</v>
      </c>
      <c r="AS542" s="47">
        <f t="shared" si="450"/>
        <v>2.7179119411489316E-2</v>
      </c>
      <c r="AT542" s="47">
        <f t="shared" si="423"/>
        <v>0.59685316924392517</v>
      </c>
      <c r="AU542" s="47">
        <f t="shared" si="451"/>
        <v>3.3938892616640702E-2</v>
      </c>
      <c r="AV542" s="47">
        <f t="shared" si="452"/>
        <v>0</v>
      </c>
      <c r="AW542" s="47">
        <f t="shared" si="453"/>
        <v>5.1720201805677355E-4</v>
      </c>
      <c r="AX542" s="47">
        <f t="shared" si="454"/>
        <v>9.6097344159600179E-4</v>
      </c>
      <c r="AY542" s="47">
        <f t="shared" si="455"/>
        <v>0</v>
      </c>
      <c r="AZ542" s="47">
        <f t="shared" si="456"/>
        <v>1.4781754596527755E-3</v>
      </c>
      <c r="BA542" s="47">
        <f t="shared" si="424"/>
        <v>3.246071715698793E-2</v>
      </c>
      <c r="BB542" s="23">
        <f>IF(V542&gt;0,J542*DATA!$C$4,0)</f>
        <v>0</v>
      </c>
      <c r="BC542" s="23">
        <f>IF(X542&gt;0,N542*_xlfn.XLOOKUP(Burgas!O542,DATA!$B$5:$B$6,DATA!$C$5:$C$6,"error",0,1),0)</f>
        <v>11173.68</v>
      </c>
      <c r="BD542" s="23">
        <f>IF(Z542&gt;0,(L542-M542)*DATA!$C$7,"0,00 ")</f>
        <v>3687.0000000000018</v>
      </c>
      <c r="BE542" s="23">
        <f>IF(G542="basement",D542*DATA!$C$8,IF(G542="ground",0,"error"))</f>
        <v>0</v>
      </c>
      <c r="BF542" s="23">
        <f t="shared" si="425"/>
        <v>14860.680000000002</v>
      </c>
      <c r="BG542" s="23">
        <v>0.25</v>
      </c>
      <c r="BH542" s="23">
        <v>1.2754425320172937</v>
      </c>
      <c r="BI542" s="23">
        <f t="shared" si="426"/>
        <v>0.56999999999999995</v>
      </c>
      <c r="BJ542" s="23">
        <v>0.22</v>
      </c>
      <c r="BK542" s="23">
        <f t="shared" si="427"/>
        <v>0.25</v>
      </c>
      <c r="BL542" s="23">
        <f t="shared" si="428"/>
        <v>0.12054794520547943</v>
      </c>
      <c r="BM542" s="5">
        <v>1.1000000000000001</v>
      </c>
      <c r="BN542" s="5">
        <f t="shared" si="429"/>
        <v>0.56999999999999995</v>
      </c>
      <c r="BO542" s="50"/>
      <c r="BP542" s="48">
        <f t="shared" si="430"/>
        <v>4544.8499999999995</v>
      </c>
      <c r="BQ542" s="51">
        <f t="shared" si="431"/>
        <v>6</v>
      </c>
      <c r="BR542" s="47">
        <f t="shared" si="432"/>
        <v>1454.3519999999999</v>
      </c>
      <c r="BS542" s="46">
        <f t="shared" si="433"/>
        <v>20.5</v>
      </c>
      <c r="BT542" s="46">
        <f t="shared" si="434"/>
        <v>3635.8799999999997</v>
      </c>
      <c r="BU542" s="46">
        <f t="shared" si="440"/>
        <v>39.878197274999998</v>
      </c>
      <c r="BV542" s="46">
        <f t="shared" si="441"/>
        <v>39.878197274999998</v>
      </c>
      <c r="BW542" s="46">
        <f t="shared" si="442"/>
        <v>39.270484927397256</v>
      </c>
      <c r="BX542" s="46">
        <f t="shared" si="443"/>
        <v>38.749053524999994</v>
      </c>
      <c r="BY542" s="46">
        <f t="shared" si="444"/>
        <v>39.878197274999998</v>
      </c>
      <c r="BZ542" s="46">
        <f t="shared" si="435"/>
        <v>45955.634539710001</v>
      </c>
      <c r="CA542" s="46">
        <f t="shared" si="436"/>
        <v>45955.634539710001</v>
      </c>
      <c r="CB542" s="46">
        <f t="shared" si="437"/>
        <v>45255.3068303326</v>
      </c>
      <c r="CC542" s="46">
        <f t="shared" si="438"/>
        <v>44654.409282209999</v>
      </c>
      <c r="CD542" s="46">
        <f t="shared" si="439"/>
        <v>45955.634539710001</v>
      </c>
    </row>
    <row r="543" spans="1:82" ht="15" customHeight="1" x14ac:dyDescent="0.35">
      <c r="A543" s="39">
        <v>540</v>
      </c>
      <c r="B543" s="40" t="s">
        <v>125</v>
      </c>
      <c r="C543" s="40" t="s">
        <v>665</v>
      </c>
      <c r="D543" s="41">
        <v>144.5</v>
      </c>
      <c r="E543" s="41">
        <f t="shared" si="406"/>
        <v>462.40000000000003</v>
      </c>
      <c r="F543" s="41">
        <v>48.2</v>
      </c>
      <c r="G543" s="42" t="s">
        <v>118</v>
      </c>
      <c r="H543" s="43">
        <v>4</v>
      </c>
      <c r="I543" s="44">
        <v>14.5</v>
      </c>
      <c r="J543" s="41">
        <f t="shared" si="407"/>
        <v>559.12000000000012</v>
      </c>
      <c r="K543" s="42" t="s">
        <v>121</v>
      </c>
      <c r="L543" s="44">
        <v>139.78</v>
      </c>
      <c r="M543" s="44">
        <v>139.78</v>
      </c>
      <c r="N543" s="41">
        <v>151.72499999999999</v>
      </c>
      <c r="O543" s="45" t="s">
        <v>69</v>
      </c>
      <c r="P543" s="45" t="s">
        <v>121</v>
      </c>
      <c r="Q543" s="45" t="s">
        <v>122</v>
      </c>
      <c r="R543" s="45" t="s">
        <v>864</v>
      </c>
      <c r="S543" s="46">
        <f t="shared" si="408"/>
        <v>23077.02852385</v>
      </c>
      <c r="T543" s="46">
        <f t="shared" si="409"/>
        <v>49.90706860694204</v>
      </c>
      <c r="U543" s="47">
        <f t="shared" si="410"/>
        <v>23077.02852385</v>
      </c>
      <c r="V543" s="47">
        <f t="shared" si="411"/>
        <v>0</v>
      </c>
      <c r="W543" s="47">
        <f t="shared" si="412"/>
        <v>22620.567748004112</v>
      </c>
      <c r="X543" s="47">
        <f t="shared" si="413"/>
        <v>456.46077584588784</v>
      </c>
      <c r="Y543" s="48">
        <f t="shared" si="414"/>
        <v>23077.02852385</v>
      </c>
      <c r="Z543" s="47">
        <f t="shared" si="415"/>
        <v>0</v>
      </c>
      <c r="AA543" s="48">
        <f t="shared" si="416"/>
        <v>23077.02852385</v>
      </c>
      <c r="AB543" s="47">
        <f t="shared" si="417"/>
        <v>0</v>
      </c>
      <c r="AC543" s="47">
        <f t="shared" si="418"/>
        <v>456.46077584588784</v>
      </c>
      <c r="AD543" s="47">
        <f t="shared" si="419"/>
        <v>22620.567748004112</v>
      </c>
      <c r="AE543" s="47">
        <f t="shared" si="457"/>
        <v>48.919912949835876</v>
      </c>
      <c r="AF543" s="49">
        <f t="shared" si="420"/>
        <v>1.9779876571809796E-2</v>
      </c>
      <c r="AG543" s="47">
        <f>IF(ISBLANK($D543),"",S543*_xlfn.XLOOKUP(Q543,DATA!$B$24:$B$25,DATA!$C$24:$C$25,"error",0,1)/1000)</f>
        <v>3.0915494963591836</v>
      </c>
      <c r="AH543" s="47">
        <f>IF(ISBLANK($D543),"",V543*_xlfn.XLOOKUP(Q543,DATA!$B$24:$B$25,DATA!$C$24:$C$25,"error",0,1)/1000)</f>
        <v>0</v>
      </c>
      <c r="AI543" s="47">
        <f>IF(ISBLANK($D543),"",X543*_xlfn.XLOOKUP(Q543,DATA!$B$24:$B$25,DATA!$C$24:$C$25,"error",0,1)/1000)</f>
        <v>6.1150467453625505E-2</v>
      </c>
      <c r="AJ543" s="47">
        <f>IF(ISBLANK($D543),"",Z543*_xlfn.XLOOKUP(Q543,DATA!$B$24:$B$25,DATA!$C$24:$C$25,"error",0,1)/1000)</f>
        <v>0</v>
      </c>
      <c r="AK543" s="47">
        <f>IF(ISBLANK($D543),"",AB543*_xlfn.XLOOKUP(Q543,DATA!$B$24:$B$25,DATA!$C$24:$C$25,"error",0,1)/1000)</f>
        <v>0</v>
      </c>
      <c r="AL543" s="47">
        <f t="shared" si="421"/>
        <v>6.1150467453625505E-2</v>
      </c>
      <c r="AM543" s="47">
        <f t="shared" si="422"/>
        <v>3.030399028905558</v>
      </c>
      <c r="AN543" s="47">
        <f t="shared" si="445"/>
        <v>0.31336333551570783</v>
      </c>
      <c r="AO543" s="47">
        <f t="shared" si="446"/>
        <v>0</v>
      </c>
      <c r="AP543" s="47">
        <f t="shared" si="447"/>
        <v>6.1982880986313329E-3</v>
      </c>
      <c r="AQ543" s="47">
        <f t="shared" si="448"/>
        <v>0</v>
      </c>
      <c r="AR543" s="47">
        <f t="shared" si="449"/>
        <v>0</v>
      </c>
      <c r="AS543" s="47">
        <f t="shared" si="450"/>
        <v>6.1982880986313329E-3</v>
      </c>
      <c r="AT543" s="47">
        <f t="shared" si="423"/>
        <v>0.30716504741707651</v>
      </c>
      <c r="AU543" s="47">
        <f t="shared" si="451"/>
        <v>1.7042715236699289E-2</v>
      </c>
      <c r="AV543" s="47">
        <f t="shared" si="452"/>
        <v>0</v>
      </c>
      <c r="AW543" s="47">
        <f t="shared" si="453"/>
        <v>3.3710280383041471E-4</v>
      </c>
      <c r="AX543" s="47">
        <f t="shared" si="454"/>
        <v>0</v>
      </c>
      <c r="AY543" s="47">
        <f t="shared" si="455"/>
        <v>0</v>
      </c>
      <c r="AZ543" s="47">
        <f t="shared" si="456"/>
        <v>3.3710280383041471E-4</v>
      </c>
      <c r="BA543" s="47">
        <f t="shared" si="424"/>
        <v>1.6705612432868874E-2</v>
      </c>
      <c r="BB543" s="23">
        <f>IF(V543&gt;0,J543*DATA!$C$4,0)</f>
        <v>0</v>
      </c>
      <c r="BC543" s="23">
        <f>IF(X543&gt;0,N543*_xlfn.XLOOKUP(Burgas!O543,DATA!$B$5:$B$6,DATA!$C$5:$C$6,"error",0,1),0)</f>
        <v>7282.7999999999993</v>
      </c>
      <c r="BD543" s="23" t="str">
        <f>IF(Z543&gt;0,(L543-M543)*DATA!$C$7,"0,00 ")</f>
        <v xml:space="preserve">0,00 </v>
      </c>
      <c r="BE543" s="23">
        <f>IF(G543="basement",D543*DATA!$C$8,IF(G543="ground",0,"error"))</f>
        <v>0</v>
      </c>
      <c r="BF543" s="23">
        <f t="shared" si="425"/>
        <v>7282.7999999999993</v>
      </c>
      <c r="BG543" s="23">
        <v>0.25</v>
      </c>
      <c r="BH543" s="23">
        <v>1.1000000000000001</v>
      </c>
      <c r="BI543" s="23">
        <f t="shared" si="426"/>
        <v>0.56999999999999995</v>
      </c>
      <c r="BJ543" s="23">
        <v>0.22</v>
      </c>
      <c r="BK543" s="23">
        <f t="shared" si="427"/>
        <v>0.25</v>
      </c>
      <c r="BL543" s="23">
        <f t="shared" si="428"/>
        <v>0.12054794520547943</v>
      </c>
      <c r="BM543" s="5">
        <v>1.1000000000000001</v>
      </c>
      <c r="BN543" s="5">
        <f t="shared" si="429"/>
        <v>0.56999999999999995</v>
      </c>
      <c r="BO543" s="50"/>
      <c r="BP543" s="48">
        <f t="shared" si="430"/>
        <v>2095.25</v>
      </c>
      <c r="BQ543" s="51">
        <f t="shared" si="431"/>
        <v>4</v>
      </c>
      <c r="BR543" s="47">
        <f t="shared" si="432"/>
        <v>670.48</v>
      </c>
      <c r="BS543" s="46">
        <f t="shared" si="433"/>
        <v>14.5</v>
      </c>
      <c r="BT543" s="46">
        <f t="shared" si="434"/>
        <v>1676.2</v>
      </c>
      <c r="BU543" s="46">
        <f t="shared" si="440"/>
        <v>20.025189624999999</v>
      </c>
      <c r="BV543" s="46">
        <f t="shared" si="441"/>
        <v>20.025189624999999</v>
      </c>
      <c r="BW543" s="46">
        <f t="shared" si="442"/>
        <v>19.629093845890413</v>
      </c>
      <c r="BX543" s="46">
        <f t="shared" si="443"/>
        <v>20.025189624999999</v>
      </c>
      <c r="BY543" s="46">
        <f t="shared" si="444"/>
        <v>20.025189624999999</v>
      </c>
      <c r="BZ543" s="46">
        <f t="shared" si="435"/>
        <v>23077.02852385</v>
      </c>
      <c r="CA543" s="46">
        <f t="shared" si="436"/>
        <v>23077.02852385</v>
      </c>
      <c r="CB543" s="46">
        <f t="shared" si="437"/>
        <v>22620.567748004112</v>
      </c>
      <c r="CC543" s="46">
        <f t="shared" si="438"/>
        <v>23077.02852385</v>
      </c>
      <c r="CD543" s="46">
        <f t="shared" si="439"/>
        <v>23077.02852385</v>
      </c>
    </row>
    <row r="544" spans="1:82" ht="15" customHeight="1" x14ac:dyDescent="0.35">
      <c r="A544" s="39">
        <v>541</v>
      </c>
      <c r="B544" s="40" t="s">
        <v>125</v>
      </c>
      <c r="C544" s="40" t="s">
        <v>666</v>
      </c>
      <c r="D544" s="41">
        <v>144.19999999999999</v>
      </c>
      <c r="E544" s="41">
        <f t="shared" si="406"/>
        <v>576.79999999999995</v>
      </c>
      <c r="F544" s="41">
        <v>48.4</v>
      </c>
      <c r="G544" s="42" t="s">
        <v>118</v>
      </c>
      <c r="H544" s="43">
        <v>5</v>
      </c>
      <c r="I544" s="44">
        <v>17.5</v>
      </c>
      <c r="J544" s="41">
        <f t="shared" si="407"/>
        <v>677.6</v>
      </c>
      <c r="K544" s="42" t="s">
        <v>120</v>
      </c>
      <c r="L544" s="44">
        <v>169.4</v>
      </c>
      <c r="M544" s="44">
        <v>152.5</v>
      </c>
      <c r="N544" s="41">
        <v>151.41</v>
      </c>
      <c r="O544" s="45" t="s">
        <v>69</v>
      </c>
      <c r="P544" s="45" t="s">
        <v>120</v>
      </c>
      <c r="Q544" s="45" t="s">
        <v>122</v>
      </c>
      <c r="R544" s="45" t="s">
        <v>864</v>
      </c>
      <c r="S544" s="46">
        <f t="shared" si="408"/>
        <v>63073.34783911</v>
      </c>
      <c r="T544" s="46">
        <f t="shared" si="409"/>
        <v>109.35046435351943</v>
      </c>
      <c r="U544" s="47">
        <f t="shared" si="410"/>
        <v>37170.512992463846</v>
      </c>
      <c r="V544" s="47">
        <f t="shared" si="411"/>
        <v>25902.834846646154</v>
      </c>
      <c r="W544" s="47">
        <f t="shared" si="412"/>
        <v>53497.378300422781</v>
      </c>
      <c r="X544" s="47">
        <f t="shared" si="413"/>
        <v>9575.969538687219</v>
      </c>
      <c r="Y544" s="48">
        <f t="shared" si="414"/>
        <v>62178.689301610008</v>
      </c>
      <c r="Z544" s="47">
        <f t="shared" si="415"/>
        <v>894.65853749999224</v>
      </c>
      <c r="AA544" s="48">
        <f t="shared" si="416"/>
        <v>63073.34783911</v>
      </c>
      <c r="AB544" s="47">
        <f t="shared" si="417"/>
        <v>0</v>
      </c>
      <c r="AC544" s="47">
        <f t="shared" si="418"/>
        <v>36373.462922833365</v>
      </c>
      <c r="AD544" s="47">
        <f t="shared" si="419"/>
        <v>26699.884916276635</v>
      </c>
      <c r="AE544" s="47">
        <f t="shared" si="457"/>
        <v>46.289675652352003</v>
      </c>
      <c r="AF544" s="49">
        <f t="shared" si="420"/>
        <v>0.57668514783163627</v>
      </c>
      <c r="AG544" s="47">
        <f>IF(ISBLANK($D544),"",S544*_xlfn.XLOOKUP(Q544,DATA!$B$24:$B$25,DATA!$C$24:$C$25,"error",0,1)/1000)</f>
        <v>8.4497177157866048</v>
      </c>
      <c r="AH544" s="47">
        <f>IF(ISBLANK($D544),"",V544*_xlfn.XLOOKUP(Q544,DATA!$B$24:$B$25,DATA!$C$24:$C$25,"error",0,1)/1000)</f>
        <v>3.4701129715059214</v>
      </c>
      <c r="AI544" s="47">
        <f>IF(ISBLANK($D544),"",X544*_xlfn.XLOOKUP(Q544,DATA!$B$24:$B$25,DATA!$C$24:$C$25,"error",0,1)/1000)</f>
        <v>1.2828594363387453</v>
      </c>
      <c r="AJ544" s="47">
        <f>IF(ISBLANK($D544),"",Z544*_xlfn.XLOOKUP(Q544,DATA!$B$24:$B$25,DATA!$C$24:$C$25,"error",0,1)/1000)</f>
        <v>0.11985430221932689</v>
      </c>
      <c r="AK544" s="47">
        <f>IF(ISBLANK($D544),"",AB544*_xlfn.XLOOKUP(Q544,DATA!$B$24:$B$25,DATA!$C$24:$C$25,"error",0,1)/1000)</f>
        <v>0</v>
      </c>
      <c r="AL544" s="47">
        <f t="shared" si="421"/>
        <v>4.8728267100639933</v>
      </c>
      <c r="AM544" s="47">
        <f t="shared" si="422"/>
        <v>3.5768910057226115</v>
      </c>
      <c r="AN544" s="47">
        <f t="shared" si="445"/>
        <v>0.85647398843308908</v>
      </c>
      <c r="AO544" s="47">
        <f t="shared" si="446"/>
        <v>0.3517350042908976</v>
      </c>
      <c r="AP544" s="47">
        <f t="shared" si="447"/>
        <v>0.13003224190404633</v>
      </c>
      <c r="AQ544" s="47">
        <f t="shared" si="448"/>
        <v>1.2148582438543111E-2</v>
      </c>
      <c r="AR544" s="47">
        <f t="shared" si="449"/>
        <v>0</v>
      </c>
      <c r="AS544" s="47">
        <f t="shared" si="450"/>
        <v>0.4939158286334871</v>
      </c>
      <c r="AT544" s="47">
        <f t="shared" si="423"/>
        <v>0.36255815979960199</v>
      </c>
      <c r="AU544" s="47">
        <f t="shared" si="451"/>
        <v>4.6580568427009028E-2</v>
      </c>
      <c r="AV544" s="47">
        <f t="shared" si="452"/>
        <v>1.9129613574746004E-2</v>
      </c>
      <c r="AW544" s="47">
        <f t="shared" si="453"/>
        <v>7.0719903038853529E-3</v>
      </c>
      <c r="AX544" s="47">
        <f t="shared" si="454"/>
        <v>6.6071811077999458E-4</v>
      </c>
      <c r="AY544" s="47">
        <f t="shared" si="455"/>
        <v>0</v>
      </c>
      <c r="AZ544" s="47">
        <f t="shared" si="456"/>
        <v>2.6862321989411349E-2</v>
      </c>
      <c r="BA544" s="47">
        <f t="shared" si="424"/>
        <v>1.9718246437597679E-2</v>
      </c>
      <c r="BB544" s="23">
        <f>IF(V544&gt;0,J544*DATA!$C$4,0)</f>
        <v>44044</v>
      </c>
      <c r="BC544" s="23">
        <f>IF(X544&gt;0,N544*_xlfn.XLOOKUP(Burgas!O544,DATA!$B$5:$B$6,DATA!$C$5:$C$6,"error",0,1),0)</f>
        <v>7267.68</v>
      </c>
      <c r="BD544" s="23">
        <f>IF(Z544&gt;0,(L544-M544)*DATA!$C$7,"0,00 ")</f>
        <v>2535.0000000000009</v>
      </c>
      <c r="BE544" s="23">
        <f>IF(G544="basement",D544*DATA!$C$8,IF(G544="ground",0,"error"))</f>
        <v>0</v>
      </c>
      <c r="BF544" s="23">
        <f t="shared" si="425"/>
        <v>53846.68</v>
      </c>
      <c r="BG544" s="23">
        <v>1.48</v>
      </c>
      <c r="BH544" s="23">
        <v>1.2745867768595043</v>
      </c>
      <c r="BI544" s="23">
        <f t="shared" si="426"/>
        <v>0.56999999999999995</v>
      </c>
      <c r="BJ544" s="23">
        <v>2.33</v>
      </c>
      <c r="BK544" s="23">
        <f t="shared" si="427"/>
        <v>0.21630769230769231</v>
      </c>
      <c r="BL544" s="23">
        <f t="shared" si="428"/>
        <v>0.23928112965340181</v>
      </c>
      <c r="BM544" s="5">
        <v>1.1000000000000001</v>
      </c>
      <c r="BN544" s="5">
        <f t="shared" si="429"/>
        <v>0.56999999999999995</v>
      </c>
      <c r="BO544" s="50"/>
      <c r="BP544" s="48">
        <f t="shared" si="430"/>
        <v>2523.5</v>
      </c>
      <c r="BQ544" s="51">
        <f t="shared" si="431"/>
        <v>5</v>
      </c>
      <c r="BR544" s="47">
        <f t="shared" si="432"/>
        <v>807.52</v>
      </c>
      <c r="BS544" s="46">
        <f t="shared" si="433"/>
        <v>17.5</v>
      </c>
      <c r="BT544" s="46">
        <f t="shared" si="434"/>
        <v>2018.8000000000002</v>
      </c>
      <c r="BU544" s="46">
        <f t="shared" si="440"/>
        <v>54.732165774999999</v>
      </c>
      <c r="BV544" s="46">
        <f t="shared" si="441"/>
        <v>32.254870698076921</v>
      </c>
      <c r="BW544" s="46">
        <f t="shared" si="442"/>
        <v>46.422577490821567</v>
      </c>
      <c r="BX544" s="46">
        <f t="shared" si="443"/>
        <v>53.955822025000003</v>
      </c>
      <c r="BY544" s="46">
        <f t="shared" si="444"/>
        <v>54.732165774999999</v>
      </c>
      <c r="BZ544" s="46">
        <f t="shared" si="435"/>
        <v>63073.34783911</v>
      </c>
      <c r="CA544" s="46">
        <f t="shared" si="436"/>
        <v>37170.512992463846</v>
      </c>
      <c r="CB544" s="46">
        <f t="shared" si="437"/>
        <v>53497.378300422781</v>
      </c>
      <c r="CC544" s="46">
        <f t="shared" si="438"/>
        <v>62178.689301610008</v>
      </c>
      <c r="CD544" s="46">
        <f t="shared" si="439"/>
        <v>63073.34783911</v>
      </c>
    </row>
    <row r="545" spans="1:82" ht="15" customHeight="1" x14ac:dyDescent="0.35">
      <c r="A545" s="39">
        <v>542</v>
      </c>
      <c r="B545" s="40" t="s">
        <v>125</v>
      </c>
      <c r="C545" s="40" t="s">
        <v>667</v>
      </c>
      <c r="D545" s="41">
        <v>131.69999999999999</v>
      </c>
      <c r="E545" s="41">
        <f t="shared" si="406"/>
        <v>632.16</v>
      </c>
      <c r="F545" s="41">
        <v>46.4</v>
      </c>
      <c r="G545" s="42" t="s">
        <v>118</v>
      </c>
      <c r="H545" s="43">
        <v>6</v>
      </c>
      <c r="I545" s="44">
        <v>20.5</v>
      </c>
      <c r="J545" s="41">
        <f t="shared" si="407"/>
        <v>760.95999999999992</v>
      </c>
      <c r="K545" s="42" t="s">
        <v>120</v>
      </c>
      <c r="L545" s="44">
        <v>190.24</v>
      </c>
      <c r="M545" s="44">
        <v>161.69999999999999</v>
      </c>
      <c r="N545" s="41">
        <v>138.285</v>
      </c>
      <c r="O545" s="45" t="s">
        <v>69</v>
      </c>
      <c r="P545" s="45" t="s">
        <v>120</v>
      </c>
      <c r="Q545" s="45" t="s">
        <v>122</v>
      </c>
      <c r="R545" s="45" t="s">
        <v>864</v>
      </c>
      <c r="S545" s="46">
        <f t="shared" si="408"/>
        <v>68010.794619285007</v>
      </c>
      <c r="T545" s="46">
        <f t="shared" si="409"/>
        <v>107.58478014946375</v>
      </c>
      <c r="U545" s="47">
        <f t="shared" si="410"/>
        <v>38921.330031174235</v>
      </c>
      <c r="V545" s="47">
        <f t="shared" si="411"/>
        <v>29089.464588110772</v>
      </c>
      <c r="W545" s="47">
        <f t="shared" si="412"/>
        <v>59264.919527432663</v>
      </c>
      <c r="X545" s="47">
        <f t="shared" si="413"/>
        <v>8745.8750918523438</v>
      </c>
      <c r="Y545" s="48">
        <f t="shared" si="414"/>
        <v>66499.933396784996</v>
      </c>
      <c r="Z545" s="47">
        <f t="shared" si="415"/>
        <v>1510.8612225000106</v>
      </c>
      <c r="AA545" s="48">
        <f t="shared" si="416"/>
        <v>68010.794619285007</v>
      </c>
      <c r="AB545" s="47">
        <f t="shared" si="417"/>
        <v>0</v>
      </c>
      <c r="AC545" s="47">
        <f t="shared" si="418"/>
        <v>39346.200902463126</v>
      </c>
      <c r="AD545" s="47">
        <f t="shared" si="419"/>
        <v>28664.593716821881</v>
      </c>
      <c r="AE545" s="47">
        <f t="shared" si="457"/>
        <v>45.343890339189258</v>
      </c>
      <c r="AF545" s="49">
        <f t="shared" si="420"/>
        <v>0.57852876330467384</v>
      </c>
      <c r="AG545" s="47">
        <f>IF(ISBLANK($D545),"",S545*_xlfn.XLOOKUP(Q545,DATA!$B$24:$B$25,DATA!$C$24:$C$25,"error",0,1)/1000)</f>
        <v>9.111170341317429</v>
      </c>
      <c r="AH545" s="47">
        <f>IF(ISBLANK($D545),"",V545*_xlfn.XLOOKUP(Q545,DATA!$B$24:$B$25,DATA!$C$24:$C$25,"error",0,1)/1000)</f>
        <v>3.897014708968634</v>
      </c>
      <c r="AI545" s="47">
        <f>IF(ISBLANK($D545),"",X545*_xlfn.XLOOKUP(Q545,DATA!$B$24:$B$25,DATA!$C$24:$C$25,"error",0,1)/1000)</f>
        <v>1.1716545614827525</v>
      </c>
      <c r="AJ545" s="47">
        <f>IF(ISBLANK($D545),"",Z545*_xlfn.XLOOKUP(Q545,DATA!$B$24:$B$25,DATA!$C$24:$C$25,"error",0,1)/1000)</f>
        <v>0.20240483936920964</v>
      </c>
      <c r="AK545" s="47">
        <f>IF(ISBLANK($D545),"",AB545*_xlfn.XLOOKUP(Q545,DATA!$B$24:$B$25,DATA!$C$24:$C$25,"error",0,1)/1000)</f>
        <v>0</v>
      </c>
      <c r="AL545" s="47">
        <f t="shared" si="421"/>
        <v>5.2710741098205958</v>
      </c>
      <c r="AM545" s="47">
        <f t="shared" si="422"/>
        <v>3.8400962314968332</v>
      </c>
      <c r="AN545" s="47">
        <f t="shared" si="445"/>
        <v>0.92351965639540468</v>
      </c>
      <c r="AO545" s="47">
        <f t="shared" si="446"/>
        <v>0.39500629997816045</v>
      </c>
      <c r="AP545" s="47">
        <f t="shared" si="447"/>
        <v>0.11876037627436145</v>
      </c>
      <c r="AQ545" s="47">
        <f t="shared" si="448"/>
        <v>2.0516008449468985E-2</v>
      </c>
      <c r="AR545" s="47">
        <f t="shared" si="449"/>
        <v>0</v>
      </c>
      <c r="AS545" s="47">
        <f t="shared" si="450"/>
        <v>0.53428268470199092</v>
      </c>
      <c r="AT545" s="47">
        <f t="shared" si="423"/>
        <v>0.38923697169341376</v>
      </c>
      <c r="AU545" s="47">
        <f t="shared" si="451"/>
        <v>5.0226943409122274E-2</v>
      </c>
      <c r="AV545" s="47">
        <f t="shared" si="452"/>
        <v>2.1482985162099646E-2</v>
      </c>
      <c r="AW545" s="47">
        <f t="shared" si="453"/>
        <v>6.4589536964056995E-3</v>
      </c>
      <c r="AX545" s="47">
        <f t="shared" si="454"/>
        <v>1.1157925965480083E-3</v>
      </c>
      <c r="AY545" s="47">
        <f t="shared" si="455"/>
        <v>0</v>
      </c>
      <c r="AZ545" s="47">
        <f t="shared" si="456"/>
        <v>2.9057731455053349E-2</v>
      </c>
      <c r="BA545" s="47">
        <f t="shared" si="424"/>
        <v>2.1169211954068925E-2</v>
      </c>
      <c r="BB545" s="23">
        <f>IF(V545&gt;0,J545*DATA!$C$4,0)</f>
        <v>49462.399999999994</v>
      </c>
      <c r="BC545" s="23">
        <f>IF(X545&gt;0,N545*_xlfn.XLOOKUP(Burgas!O545,DATA!$B$5:$B$6,DATA!$C$5:$C$6,"error",0,1),0)</f>
        <v>6637.68</v>
      </c>
      <c r="BD545" s="23">
        <f>IF(Z545&gt;0,(L545-M545)*DATA!$C$7,"0,00 ")</f>
        <v>4281.0000000000027</v>
      </c>
      <c r="BE545" s="23">
        <f>IF(G545="basement",D545*DATA!$C$8,IF(G545="ground",0,"error"))</f>
        <v>0</v>
      </c>
      <c r="BF545" s="23">
        <f t="shared" si="425"/>
        <v>60381.079999999994</v>
      </c>
      <c r="BG545" s="23">
        <v>1.48</v>
      </c>
      <c r="BH545" s="23">
        <v>1.3625367956265773</v>
      </c>
      <c r="BI545" s="23">
        <f t="shared" si="426"/>
        <v>0.56999999999999995</v>
      </c>
      <c r="BJ545" s="23">
        <v>2.33</v>
      </c>
      <c r="BK545" s="23">
        <f t="shared" si="427"/>
        <v>0.21630769230769231</v>
      </c>
      <c r="BL545" s="23">
        <f t="shared" si="428"/>
        <v>0.23928112965340181</v>
      </c>
      <c r="BM545" s="5">
        <v>1.1000000000000001</v>
      </c>
      <c r="BN545" s="5">
        <f t="shared" si="429"/>
        <v>0.56999999999999995</v>
      </c>
      <c r="BO545" s="50"/>
      <c r="BP545" s="48">
        <f t="shared" si="430"/>
        <v>2699.85</v>
      </c>
      <c r="BQ545" s="51">
        <f t="shared" si="431"/>
        <v>6</v>
      </c>
      <c r="BR545" s="47">
        <f t="shared" si="432"/>
        <v>863.952</v>
      </c>
      <c r="BS545" s="46">
        <f t="shared" si="433"/>
        <v>20.5</v>
      </c>
      <c r="BT545" s="46">
        <f t="shared" si="434"/>
        <v>2159.88</v>
      </c>
      <c r="BU545" s="46">
        <f t="shared" si="440"/>
        <v>59.016656212499996</v>
      </c>
      <c r="BV545" s="46">
        <f t="shared" si="441"/>
        <v>33.774149627884618</v>
      </c>
      <c r="BW545" s="46">
        <f t="shared" si="442"/>
        <v>51.42738591412067</v>
      </c>
      <c r="BX545" s="46">
        <f t="shared" si="443"/>
        <v>57.705599962499996</v>
      </c>
      <c r="BY545" s="46">
        <f t="shared" si="444"/>
        <v>59.016656212499996</v>
      </c>
      <c r="BZ545" s="46">
        <f t="shared" si="435"/>
        <v>68010.794619285007</v>
      </c>
      <c r="CA545" s="46">
        <f t="shared" si="436"/>
        <v>38921.330031174235</v>
      </c>
      <c r="CB545" s="46">
        <f t="shared" si="437"/>
        <v>59264.919527432663</v>
      </c>
      <c r="CC545" s="46">
        <f t="shared" si="438"/>
        <v>66499.933396784996</v>
      </c>
      <c r="CD545" s="46">
        <f t="shared" si="439"/>
        <v>68010.794619285007</v>
      </c>
    </row>
    <row r="546" spans="1:82" ht="15" customHeight="1" x14ac:dyDescent="0.35">
      <c r="A546" s="39">
        <v>543</v>
      </c>
      <c r="B546" s="40" t="s">
        <v>125</v>
      </c>
      <c r="C546" s="40" t="s">
        <v>668</v>
      </c>
      <c r="D546" s="41">
        <v>102.2</v>
      </c>
      <c r="E546" s="41">
        <f t="shared" si="406"/>
        <v>490.56000000000006</v>
      </c>
      <c r="F546" s="41">
        <v>41.8</v>
      </c>
      <c r="G546" s="42" t="s">
        <v>118</v>
      </c>
      <c r="H546" s="43">
        <v>6</v>
      </c>
      <c r="I546" s="44">
        <v>20.5</v>
      </c>
      <c r="J546" s="41">
        <f t="shared" si="407"/>
        <v>685.52</v>
      </c>
      <c r="K546" s="42" t="s">
        <v>121</v>
      </c>
      <c r="L546" s="44">
        <v>171.38</v>
      </c>
      <c r="M546" s="44">
        <v>171.38</v>
      </c>
      <c r="N546" s="41">
        <v>107.31</v>
      </c>
      <c r="O546" s="45" t="s">
        <v>69</v>
      </c>
      <c r="P546" s="45" t="s">
        <v>121</v>
      </c>
      <c r="Q546" s="45" t="s">
        <v>122</v>
      </c>
      <c r="R546" s="45" t="s">
        <v>864</v>
      </c>
      <c r="S546" s="46">
        <f t="shared" si="408"/>
        <v>24292.070711860004</v>
      </c>
      <c r="T546" s="46">
        <f t="shared" si="409"/>
        <v>49.519061301084477</v>
      </c>
      <c r="U546" s="47">
        <f t="shared" si="410"/>
        <v>24292.070711860004</v>
      </c>
      <c r="V546" s="47">
        <f t="shared" si="411"/>
        <v>0</v>
      </c>
      <c r="W546" s="47">
        <f t="shared" si="412"/>
        <v>23969.23132576</v>
      </c>
      <c r="X546" s="47">
        <f t="shared" si="413"/>
        <v>322.83938610000405</v>
      </c>
      <c r="Y546" s="48">
        <f t="shared" si="414"/>
        <v>24292.070711860004</v>
      </c>
      <c r="Z546" s="47">
        <f t="shared" si="415"/>
        <v>0</v>
      </c>
      <c r="AA546" s="48">
        <f t="shared" si="416"/>
        <v>24292.070711860004</v>
      </c>
      <c r="AB546" s="47">
        <f t="shared" si="417"/>
        <v>0</v>
      </c>
      <c r="AC546" s="47">
        <f t="shared" si="418"/>
        <v>322.83938610000405</v>
      </c>
      <c r="AD546" s="47">
        <f t="shared" si="419"/>
        <v>23969.23132576</v>
      </c>
      <c r="AE546" s="47">
        <f t="shared" si="457"/>
        <v>48.860957529680363</v>
      </c>
      <c r="AF546" s="49">
        <f t="shared" si="420"/>
        <v>1.328990804980601E-2</v>
      </c>
      <c r="AG546" s="47">
        <f>IF(ISBLANK($D546),"",S546*_xlfn.XLOOKUP(Q546,DATA!$B$24:$B$25,DATA!$C$24:$C$25,"error",0,1)/1000)</f>
        <v>3.2543244853711055</v>
      </c>
      <c r="AH546" s="47">
        <f>IF(ISBLANK($D546),"",V546*_xlfn.XLOOKUP(Q546,DATA!$B$24:$B$25,DATA!$C$24:$C$25,"error",0,1)/1000)</f>
        <v>0</v>
      </c>
      <c r="AI546" s="47">
        <f>IF(ISBLANK($D546),"",X546*_xlfn.XLOOKUP(Q546,DATA!$B$24:$B$25,DATA!$C$24:$C$25,"error",0,1)/1000)</f>
        <v>4.3249673174814117E-2</v>
      </c>
      <c r="AJ546" s="47">
        <f>IF(ISBLANK($D546),"",Z546*_xlfn.XLOOKUP(Q546,DATA!$B$24:$B$25,DATA!$C$24:$C$25,"error",0,1)/1000)</f>
        <v>0</v>
      </c>
      <c r="AK546" s="47">
        <f>IF(ISBLANK($D546),"",AB546*_xlfn.XLOOKUP(Q546,DATA!$B$24:$B$25,DATA!$C$24:$C$25,"error",0,1)/1000)</f>
        <v>0</v>
      </c>
      <c r="AL546" s="47">
        <f t="shared" si="421"/>
        <v>4.3249673174814117E-2</v>
      </c>
      <c r="AM546" s="47">
        <f t="shared" si="422"/>
        <v>3.2110748121962915</v>
      </c>
      <c r="AN546" s="47">
        <f t="shared" si="445"/>
        <v>0.3298624126145473</v>
      </c>
      <c r="AO546" s="47">
        <f t="shared" si="446"/>
        <v>0</v>
      </c>
      <c r="AP546" s="47">
        <f t="shared" si="447"/>
        <v>4.3838411327344895E-3</v>
      </c>
      <c r="AQ546" s="47">
        <f t="shared" si="448"/>
        <v>0</v>
      </c>
      <c r="AR546" s="47">
        <f t="shared" si="449"/>
        <v>0</v>
      </c>
      <c r="AS546" s="47">
        <f t="shared" si="450"/>
        <v>4.3838411327344895E-3</v>
      </c>
      <c r="AT546" s="47">
        <f t="shared" si="423"/>
        <v>0.32547857148181281</v>
      </c>
      <c r="AU546" s="47">
        <f t="shared" si="451"/>
        <v>1.7940041250290219E-2</v>
      </c>
      <c r="AV546" s="47">
        <f t="shared" si="452"/>
        <v>0</v>
      </c>
      <c r="AW546" s="47">
        <f t="shared" si="453"/>
        <v>2.3842149862608308E-4</v>
      </c>
      <c r="AX546" s="47">
        <f t="shared" si="454"/>
        <v>0</v>
      </c>
      <c r="AY546" s="47">
        <f t="shared" si="455"/>
        <v>0</v>
      </c>
      <c r="AZ546" s="47">
        <f t="shared" si="456"/>
        <v>2.3842149862608308E-4</v>
      </c>
      <c r="BA546" s="47">
        <f t="shared" si="424"/>
        <v>1.7701619751664135E-2</v>
      </c>
      <c r="BB546" s="23">
        <f>IF(V546&gt;0,J546*DATA!$C$4,0)</f>
        <v>0</v>
      </c>
      <c r="BC546" s="23">
        <f>IF(X546&gt;0,N546*_xlfn.XLOOKUP(Burgas!O546,DATA!$B$5:$B$6,DATA!$C$5:$C$6,"error",0,1),0)</f>
        <v>5150.88</v>
      </c>
      <c r="BD546" s="23" t="str">
        <f>IF(Z546&gt;0,(L546-M546)*DATA!$C$7,"0,00 ")</f>
        <v xml:space="preserve">0,00 </v>
      </c>
      <c r="BE546" s="23">
        <f>IF(G546="basement",D546*DATA!$C$8,IF(G546="ground",0,"error"))</f>
        <v>0</v>
      </c>
      <c r="BF546" s="23">
        <f t="shared" si="425"/>
        <v>5150.88</v>
      </c>
      <c r="BG546" s="23">
        <v>0.25</v>
      </c>
      <c r="BH546" s="23">
        <v>1.1000000000000001</v>
      </c>
      <c r="BI546" s="23">
        <f t="shared" si="426"/>
        <v>0.56999999999999995</v>
      </c>
      <c r="BJ546" s="23">
        <v>0.22</v>
      </c>
      <c r="BK546" s="23">
        <f t="shared" si="427"/>
        <v>0.25</v>
      </c>
      <c r="BL546" s="23">
        <f t="shared" si="428"/>
        <v>0.12054794520547943</v>
      </c>
      <c r="BM546" s="5">
        <v>1.1000000000000001</v>
      </c>
      <c r="BN546" s="5">
        <f t="shared" si="429"/>
        <v>0.56999999999999995</v>
      </c>
      <c r="BO546" s="50"/>
      <c r="BP546" s="48">
        <f t="shared" si="430"/>
        <v>2095.1</v>
      </c>
      <c r="BQ546" s="51">
        <f t="shared" si="431"/>
        <v>6</v>
      </c>
      <c r="BR546" s="47">
        <f t="shared" si="432"/>
        <v>670.43200000000002</v>
      </c>
      <c r="BS546" s="46">
        <f t="shared" si="433"/>
        <v>20.5</v>
      </c>
      <c r="BT546" s="46">
        <f t="shared" si="434"/>
        <v>1676.08</v>
      </c>
      <c r="BU546" s="46">
        <f t="shared" si="440"/>
        <v>21.079547650000002</v>
      </c>
      <c r="BV546" s="46">
        <f t="shared" si="441"/>
        <v>21.079547650000002</v>
      </c>
      <c r="BW546" s="46">
        <f t="shared" si="442"/>
        <v>20.799402399999998</v>
      </c>
      <c r="BX546" s="46">
        <f t="shared" si="443"/>
        <v>21.079547650000002</v>
      </c>
      <c r="BY546" s="46">
        <f t="shared" si="444"/>
        <v>21.079547650000002</v>
      </c>
      <c r="BZ546" s="46">
        <f t="shared" si="435"/>
        <v>24292.070711860004</v>
      </c>
      <c r="CA546" s="46">
        <f t="shared" si="436"/>
        <v>24292.070711860004</v>
      </c>
      <c r="CB546" s="46">
        <f t="shared" si="437"/>
        <v>23969.23132576</v>
      </c>
      <c r="CC546" s="46">
        <f t="shared" si="438"/>
        <v>24292.070711860004</v>
      </c>
      <c r="CD546" s="46">
        <f t="shared" si="439"/>
        <v>24292.070711860004</v>
      </c>
    </row>
    <row r="547" spans="1:82" ht="15" customHeight="1" x14ac:dyDescent="0.35">
      <c r="A547" s="39">
        <v>544</v>
      </c>
      <c r="B547" s="40" t="s">
        <v>125</v>
      </c>
      <c r="C547" s="40" t="s">
        <v>669</v>
      </c>
      <c r="D547" s="41">
        <v>119.7</v>
      </c>
      <c r="E547" s="41">
        <f t="shared" si="406"/>
        <v>574.56000000000006</v>
      </c>
      <c r="F547" s="41">
        <v>43.7</v>
      </c>
      <c r="G547" s="42" t="s">
        <v>118</v>
      </c>
      <c r="H547" s="43">
        <v>6</v>
      </c>
      <c r="I547" s="44">
        <v>20.5</v>
      </c>
      <c r="J547" s="41">
        <f t="shared" si="407"/>
        <v>716.68000000000006</v>
      </c>
      <c r="K547" s="42" t="s">
        <v>120</v>
      </c>
      <c r="L547" s="44">
        <v>179.17</v>
      </c>
      <c r="M547" s="44">
        <v>134.30000000000001</v>
      </c>
      <c r="N547" s="41">
        <v>125.685</v>
      </c>
      <c r="O547" s="45" t="s">
        <v>69</v>
      </c>
      <c r="P547" s="45" t="s">
        <v>120</v>
      </c>
      <c r="Q547" s="45" t="s">
        <v>122</v>
      </c>
      <c r="R547" s="45" t="s">
        <v>864</v>
      </c>
      <c r="S547" s="46">
        <f t="shared" si="408"/>
        <v>64146.259968735016</v>
      </c>
      <c r="T547" s="46">
        <f t="shared" si="409"/>
        <v>111.64414503051903</v>
      </c>
      <c r="U547" s="47">
        <f t="shared" si="410"/>
        <v>36749.501294156544</v>
      </c>
      <c r="V547" s="47">
        <f t="shared" si="411"/>
        <v>27396.758674578472</v>
      </c>
      <c r="W547" s="47">
        <f t="shared" si="412"/>
        <v>56197.275545844161</v>
      </c>
      <c r="X547" s="47">
        <f t="shared" si="413"/>
        <v>7948.9844228908551</v>
      </c>
      <c r="Y547" s="48">
        <f t="shared" si="414"/>
        <v>61770.915082485</v>
      </c>
      <c r="Z547" s="47">
        <f t="shared" si="415"/>
        <v>2375.3448862500154</v>
      </c>
      <c r="AA547" s="48">
        <f t="shared" si="416"/>
        <v>64146.259968735016</v>
      </c>
      <c r="AB547" s="47">
        <f t="shared" si="417"/>
        <v>0</v>
      </c>
      <c r="AC547" s="47">
        <f t="shared" si="418"/>
        <v>37721.087983719342</v>
      </c>
      <c r="AD547" s="47">
        <f t="shared" si="419"/>
        <v>26425.171985015673</v>
      </c>
      <c r="AE547" s="47">
        <f t="shared" si="457"/>
        <v>45.992014733040364</v>
      </c>
      <c r="AF547" s="49">
        <f t="shared" si="420"/>
        <v>0.58804812629925207</v>
      </c>
      <c r="AG547" s="47">
        <f>IF(ISBLANK($D547),"",S547*_xlfn.XLOOKUP(Q547,DATA!$B$24:$B$25,DATA!$C$24:$C$25,"error",0,1)/1000)</f>
        <v>8.5934520336842404</v>
      </c>
      <c r="AH547" s="47">
        <f>IF(ISBLANK($D547),"",V547*_xlfn.XLOOKUP(Q547,DATA!$B$24:$B$25,DATA!$C$24:$C$25,"error",0,1)/1000)</f>
        <v>3.6702487668519255</v>
      </c>
      <c r="AI547" s="47">
        <f>IF(ISBLANK($D547),"",X547*_xlfn.XLOOKUP(Q547,DATA!$B$24:$B$25,DATA!$C$24:$C$25,"error",0,1)/1000)</f>
        <v>1.0648978816209984</v>
      </c>
      <c r="AJ547" s="47">
        <f>IF(ISBLANK($D547),"",Z547*_xlfn.XLOOKUP(Q547,DATA!$B$24:$B$25,DATA!$C$24:$C$25,"error",0,1)/1000)</f>
        <v>0.31821671837759047</v>
      </c>
      <c r="AK547" s="47">
        <f>IF(ISBLANK($D547),"",AB547*_xlfn.XLOOKUP(Q547,DATA!$B$24:$B$25,DATA!$C$24:$C$25,"error",0,1)/1000)</f>
        <v>0</v>
      </c>
      <c r="AL547" s="47">
        <f t="shared" si="421"/>
        <v>5.0533633668505145</v>
      </c>
      <c r="AM547" s="47">
        <f t="shared" si="422"/>
        <v>3.5400886668337259</v>
      </c>
      <c r="AN547" s="47">
        <f t="shared" si="445"/>
        <v>0.87104307921993307</v>
      </c>
      <c r="AO547" s="47">
        <f t="shared" si="446"/>
        <v>0.3720210195915003</v>
      </c>
      <c r="AP547" s="47">
        <f t="shared" si="447"/>
        <v>0.10793938526986384</v>
      </c>
      <c r="AQ547" s="47">
        <f t="shared" si="448"/>
        <v>3.2254845799848379E-2</v>
      </c>
      <c r="AR547" s="47">
        <f t="shared" si="449"/>
        <v>0</v>
      </c>
      <c r="AS547" s="47">
        <f t="shared" si="450"/>
        <v>0.51221525066121254</v>
      </c>
      <c r="AT547" s="47">
        <f t="shared" si="423"/>
        <v>0.35882782855872053</v>
      </c>
      <c r="AU547" s="47">
        <f t="shared" si="451"/>
        <v>4.7372929362053243E-2</v>
      </c>
      <c r="AV547" s="47">
        <f t="shared" si="452"/>
        <v>2.0232897663442991E-2</v>
      </c>
      <c r="AW547" s="47">
        <f t="shared" si="453"/>
        <v>5.8704385532252256E-3</v>
      </c>
      <c r="AX547" s="47">
        <f t="shared" si="454"/>
        <v>1.7542261319940121E-3</v>
      </c>
      <c r="AY547" s="47">
        <f t="shared" si="455"/>
        <v>0</v>
      </c>
      <c r="AZ547" s="47">
        <f t="shared" si="456"/>
        <v>2.7857562348662226E-2</v>
      </c>
      <c r="BA547" s="47">
        <f t="shared" si="424"/>
        <v>1.9515367013391016E-2</v>
      </c>
      <c r="BB547" s="23">
        <f>IF(V547&gt;0,J547*DATA!$C$4,0)</f>
        <v>46584.200000000004</v>
      </c>
      <c r="BC547" s="23">
        <f>IF(X547&gt;0,N547*_xlfn.XLOOKUP(Burgas!O547,DATA!$B$5:$B$6,DATA!$C$5:$C$6,"error",0,1),0)</f>
        <v>6032.88</v>
      </c>
      <c r="BD547" s="23">
        <f>IF(Z547&gt;0,(L547-M547)*DATA!$C$7,"0,00 ")</f>
        <v>6730.4999999999964</v>
      </c>
      <c r="BE547" s="23">
        <f>IF(G547="basement",D547*DATA!$C$8,IF(G547="ground",0,"error"))</f>
        <v>0</v>
      </c>
      <c r="BF547" s="23">
        <f t="shared" si="425"/>
        <v>59347.58</v>
      </c>
      <c r="BG547" s="23">
        <v>1.48</v>
      </c>
      <c r="BH547" s="23">
        <v>1.5382569626611597</v>
      </c>
      <c r="BI547" s="23">
        <f t="shared" si="426"/>
        <v>0.56999999999999995</v>
      </c>
      <c r="BJ547" s="23">
        <v>2.33</v>
      </c>
      <c r="BK547" s="23">
        <f t="shared" si="427"/>
        <v>0.21630769230769231</v>
      </c>
      <c r="BL547" s="23">
        <f t="shared" si="428"/>
        <v>0.23928112965340181</v>
      </c>
      <c r="BM547" s="5">
        <v>1.1000000000000001</v>
      </c>
      <c r="BN547" s="5">
        <f t="shared" si="429"/>
        <v>0.56999999999999995</v>
      </c>
      <c r="BO547" s="50"/>
      <c r="BP547" s="48">
        <f t="shared" si="430"/>
        <v>2453.85</v>
      </c>
      <c r="BQ547" s="51">
        <f t="shared" si="431"/>
        <v>6</v>
      </c>
      <c r="BR547" s="47">
        <f t="shared" si="432"/>
        <v>785.23199999999997</v>
      </c>
      <c r="BS547" s="46">
        <f t="shared" si="433"/>
        <v>20.5</v>
      </c>
      <c r="BT547" s="46">
        <f t="shared" si="434"/>
        <v>1963.08</v>
      </c>
      <c r="BU547" s="46">
        <f t="shared" si="440"/>
        <v>55.663189837500006</v>
      </c>
      <c r="BV547" s="46">
        <f t="shared" si="441"/>
        <v>31.889536006730768</v>
      </c>
      <c r="BW547" s="46">
        <f t="shared" si="442"/>
        <v>48.765424805487811</v>
      </c>
      <c r="BX547" s="46">
        <f t="shared" si="443"/>
        <v>53.601974212499996</v>
      </c>
      <c r="BY547" s="46">
        <f t="shared" si="444"/>
        <v>55.663189837500006</v>
      </c>
      <c r="BZ547" s="46">
        <f t="shared" si="435"/>
        <v>64146.259968735016</v>
      </c>
      <c r="CA547" s="46">
        <f t="shared" si="436"/>
        <v>36749.501294156544</v>
      </c>
      <c r="CB547" s="46">
        <f t="shared" si="437"/>
        <v>56197.275545844161</v>
      </c>
      <c r="CC547" s="46">
        <f t="shared" si="438"/>
        <v>61770.915082485</v>
      </c>
      <c r="CD547" s="46">
        <f t="shared" si="439"/>
        <v>64146.259968735016</v>
      </c>
    </row>
    <row r="548" spans="1:82" ht="15" customHeight="1" x14ac:dyDescent="0.35">
      <c r="A548" s="39">
        <v>545</v>
      </c>
      <c r="B548" s="40" t="s">
        <v>125</v>
      </c>
      <c r="C548" s="40" t="s">
        <v>670</v>
      </c>
      <c r="D548" s="41">
        <v>276.5</v>
      </c>
      <c r="E548" s="41">
        <f t="shared" si="406"/>
        <v>1327.2</v>
      </c>
      <c r="F548" s="41">
        <v>68.8</v>
      </c>
      <c r="G548" s="42" t="s">
        <v>118</v>
      </c>
      <c r="H548" s="43">
        <v>6</v>
      </c>
      <c r="I548" s="44">
        <v>20.5</v>
      </c>
      <c r="J548" s="41">
        <f t="shared" si="407"/>
        <v>1128.32</v>
      </c>
      <c r="K548" s="42" t="s">
        <v>120</v>
      </c>
      <c r="L548" s="44">
        <v>282.08</v>
      </c>
      <c r="M548" s="44">
        <v>126.9</v>
      </c>
      <c r="N548" s="41">
        <v>290.32499999999999</v>
      </c>
      <c r="O548" s="45" t="s">
        <v>69</v>
      </c>
      <c r="P548" s="45" t="s">
        <v>120</v>
      </c>
      <c r="Q548" s="45" t="s">
        <v>122</v>
      </c>
      <c r="R548" s="45" t="s">
        <v>864</v>
      </c>
      <c r="S548" s="46">
        <f t="shared" si="408"/>
        <v>122914.97859812503</v>
      </c>
      <c r="T548" s="46">
        <f t="shared" si="409"/>
        <v>92.612250299973653</v>
      </c>
      <c r="U548" s="47">
        <f t="shared" si="410"/>
        <v>79782.324208857317</v>
      </c>
      <c r="V548" s="47">
        <f t="shared" si="411"/>
        <v>43132.654389267715</v>
      </c>
      <c r="W548" s="47">
        <f t="shared" si="412"/>
        <v>104553.28943413736</v>
      </c>
      <c r="X548" s="47">
        <f t="shared" si="413"/>
        <v>18361.68916398767</v>
      </c>
      <c r="Y548" s="48">
        <f t="shared" si="414"/>
        <v>114700.00156562502</v>
      </c>
      <c r="Z548" s="47">
        <f t="shared" si="415"/>
        <v>8214.9770325000136</v>
      </c>
      <c r="AA548" s="48">
        <f t="shared" si="416"/>
        <v>122914.97859812503</v>
      </c>
      <c r="AB548" s="47">
        <f t="shared" si="417"/>
        <v>0</v>
      </c>
      <c r="AC548" s="47">
        <f t="shared" si="418"/>
        <v>69709.320585755398</v>
      </c>
      <c r="AD548" s="47">
        <f t="shared" si="419"/>
        <v>53205.658012369633</v>
      </c>
      <c r="AE548" s="47">
        <f t="shared" si="457"/>
        <v>40.088651305281516</v>
      </c>
      <c r="AF548" s="49">
        <f t="shared" si="420"/>
        <v>0.56713446465847372</v>
      </c>
      <c r="AG548" s="47">
        <f>IF(ISBLANK($D548),"",S548*_xlfn.XLOOKUP(Q548,DATA!$B$24:$B$25,DATA!$C$24:$C$25,"error",0,1)/1000)</f>
        <v>16.466493499685519</v>
      </c>
      <c r="AH548" s="47">
        <f>IF(ISBLANK($D548),"",V548*_xlfn.XLOOKUP(Q548,DATA!$B$24:$B$25,DATA!$C$24:$C$25,"error",0,1)/1000)</f>
        <v>5.7783321546776314</v>
      </c>
      <c r="AI548" s="47">
        <f>IF(ISBLANK($D548),"",X548*_xlfn.XLOOKUP(Q548,DATA!$B$24:$B$25,DATA!$C$24:$C$25,"error",0,1)/1000)</f>
        <v>2.4598518318145897</v>
      </c>
      <c r="AJ548" s="47">
        <f>IF(ISBLANK($D548),"",Z548*_xlfn.XLOOKUP(Q548,DATA!$B$24:$B$25,DATA!$C$24:$C$25,"error",0,1)/1000)</f>
        <v>1.1005319892541621</v>
      </c>
      <c r="AK548" s="47">
        <f>IF(ISBLANK($D548),"",AB548*_xlfn.XLOOKUP(Q548,DATA!$B$24:$B$25,DATA!$C$24:$C$25,"error",0,1)/1000)</f>
        <v>0</v>
      </c>
      <c r="AL548" s="47">
        <f t="shared" si="421"/>
        <v>9.338715975746382</v>
      </c>
      <c r="AM548" s="47">
        <f t="shared" si="422"/>
        <v>7.1277775239391374</v>
      </c>
      <c r="AN548" s="47">
        <f t="shared" si="445"/>
        <v>1.6690644394941538</v>
      </c>
      <c r="AO548" s="47">
        <f t="shared" si="446"/>
        <v>0.58569899651934154</v>
      </c>
      <c r="AP548" s="47">
        <f t="shared" si="447"/>
        <v>0.24933366772863313</v>
      </c>
      <c r="AQ548" s="47">
        <f t="shared" si="448"/>
        <v>0.11155130312503783</v>
      </c>
      <c r="AR548" s="47">
        <f t="shared" si="449"/>
        <v>0</v>
      </c>
      <c r="AS548" s="47">
        <f t="shared" si="450"/>
        <v>0.94658396737301242</v>
      </c>
      <c r="AT548" s="47">
        <f t="shared" si="423"/>
        <v>0.72248047212114141</v>
      </c>
      <c r="AU548" s="47">
        <f t="shared" si="451"/>
        <v>9.0774467622981067E-2</v>
      </c>
      <c r="AV548" s="47">
        <f t="shared" si="452"/>
        <v>3.1854081447251208E-2</v>
      </c>
      <c r="AW548" s="47">
        <f t="shared" si="453"/>
        <v>1.35603697574501E-2</v>
      </c>
      <c r="AX548" s="47">
        <f t="shared" si="454"/>
        <v>6.0668778953160123E-3</v>
      </c>
      <c r="AY548" s="47">
        <f t="shared" si="455"/>
        <v>0</v>
      </c>
      <c r="AZ548" s="47">
        <f t="shared" si="456"/>
        <v>5.148132910001732E-2</v>
      </c>
      <c r="BA548" s="47">
        <f t="shared" si="424"/>
        <v>3.9293138522963747E-2</v>
      </c>
      <c r="BB548" s="23">
        <f>IF(V548&gt;0,J548*DATA!$C$4,0)</f>
        <v>73340.800000000003</v>
      </c>
      <c r="BC548" s="23">
        <f>IF(X548&gt;0,N548*_xlfn.XLOOKUP(Burgas!O548,DATA!$B$5:$B$6,DATA!$C$5:$C$6,"error",0,1),0)</f>
        <v>13935.599999999999</v>
      </c>
      <c r="BD548" s="23">
        <f>IF(Z548&gt;0,(L548-M548)*DATA!$C$7,"0,00 ")</f>
        <v>23276.999999999996</v>
      </c>
      <c r="BE548" s="23">
        <f>IF(G548="basement",D548*DATA!$C$8,IF(G548="ground",0,"error"))</f>
        <v>0</v>
      </c>
      <c r="BF548" s="23">
        <f t="shared" si="425"/>
        <v>110553.4</v>
      </c>
      <c r="BG548" s="23">
        <v>1.48</v>
      </c>
      <c r="BH548" s="23">
        <v>2.0627233408961998</v>
      </c>
      <c r="BI548" s="23">
        <f t="shared" si="426"/>
        <v>0.56999999999999995</v>
      </c>
      <c r="BJ548" s="23">
        <v>2.33</v>
      </c>
      <c r="BK548" s="23">
        <f t="shared" si="427"/>
        <v>0.21630769230769231</v>
      </c>
      <c r="BL548" s="23">
        <f t="shared" si="428"/>
        <v>0.23928112965340181</v>
      </c>
      <c r="BM548" s="5">
        <v>1.1000000000000001</v>
      </c>
      <c r="BN548" s="5">
        <f t="shared" si="429"/>
        <v>0.56999999999999995</v>
      </c>
      <c r="BO548" s="50"/>
      <c r="BP548" s="48">
        <f t="shared" si="430"/>
        <v>5668.25</v>
      </c>
      <c r="BQ548" s="51">
        <f t="shared" si="431"/>
        <v>6</v>
      </c>
      <c r="BR548" s="47">
        <f t="shared" si="432"/>
        <v>1813.8400000000001</v>
      </c>
      <c r="BS548" s="46">
        <f t="shared" si="433"/>
        <v>20.5</v>
      </c>
      <c r="BT548" s="46">
        <f t="shared" si="434"/>
        <v>4534.6000000000004</v>
      </c>
      <c r="BU548" s="46">
        <f t="shared" si="440"/>
        <v>106.65999531250002</v>
      </c>
      <c r="BV548" s="46">
        <f t="shared" si="441"/>
        <v>69.231451066346153</v>
      </c>
      <c r="BW548" s="46">
        <f t="shared" si="442"/>
        <v>90.726561466623878</v>
      </c>
      <c r="BX548" s="46">
        <f t="shared" si="443"/>
        <v>99.531414062500005</v>
      </c>
      <c r="BY548" s="46">
        <f t="shared" si="444"/>
        <v>106.65999531250002</v>
      </c>
      <c r="BZ548" s="46">
        <f t="shared" si="435"/>
        <v>122914.97859812503</v>
      </c>
      <c r="CA548" s="46">
        <f t="shared" si="436"/>
        <v>79782.324208857317</v>
      </c>
      <c r="CB548" s="46">
        <f t="shared" si="437"/>
        <v>104553.28943413736</v>
      </c>
      <c r="CC548" s="46">
        <f t="shared" si="438"/>
        <v>114700.00156562502</v>
      </c>
      <c r="CD548" s="46">
        <f t="shared" si="439"/>
        <v>122914.97859812503</v>
      </c>
    </row>
    <row r="549" spans="1:82" ht="15" customHeight="1" x14ac:dyDescent="0.35">
      <c r="A549" s="39">
        <v>546</v>
      </c>
      <c r="B549" s="40" t="s">
        <v>125</v>
      </c>
      <c r="C549" s="40" t="s">
        <v>671</v>
      </c>
      <c r="D549" s="41">
        <v>183.2</v>
      </c>
      <c r="E549" s="41">
        <f t="shared" si="406"/>
        <v>732.8</v>
      </c>
      <c r="F549" s="41">
        <v>55.4</v>
      </c>
      <c r="G549" s="42" t="s">
        <v>118</v>
      </c>
      <c r="H549" s="43">
        <v>5</v>
      </c>
      <c r="I549" s="44">
        <v>17.5</v>
      </c>
      <c r="J549" s="41">
        <f t="shared" si="407"/>
        <v>775.6</v>
      </c>
      <c r="K549" s="42" t="s">
        <v>120</v>
      </c>
      <c r="L549" s="44">
        <v>193.9</v>
      </c>
      <c r="M549" s="44">
        <v>126.1</v>
      </c>
      <c r="N549" s="41">
        <v>192.35999999999999</v>
      </c>
      <c r="O549" s="45" t="s">
        <v>70</v>
      </c>
      <c r="P549" s="45" t="s">
        <v>120</v>
      </c>
      <c r="Q549" s="45" t="s">
        <v>122</v>
      </c>
      <c r="R549" s="45" t="s">
        <v>864</v>
      </c>
      <c r="S549" s="46">
        <f t="shared" si="408"/>
        <v>80676.625022559994</v>
      </c>
      <c r="T549" s="46">
        <f t="shared" si="409"/>
        <v>110.09364768362445</v>
      </c>
      <c r="U549" s="47">
        <f t="shared" si="410"/>
        <v>51027.512408836934</v>
      </c>
      <c r="V549" s="47">
        <f t="shared" si="411"/>
        <v>29649.11261372306</v>
      </c>
      <c r="W549" s="47">
        <f t="shared" si="412"/>
        <v>65719.379082367537</v>
      </c>
      <c r="X549" s="47">
        <f t="shared" si="413"/>
        <v>14957.245940192457</v>
      </c>
      <c r="Y549" s="48">
        <f t="shared" si="414"/>
        <v>77087.403197560008</v>
      </c>
      <c r="Z549" s="47">
        <f t="shared" si="415"/>
        <v>3589.221824999986</v>
      </c>
      <c r="AA549" s="48">
        <f t="shared" si="416"/>
        <v>80676.625022559994</v>
      </c>
      <c r="AB549" s="47">
        <f t="shared" si="417"/>
        <v>0</v>
      </c>
      <c r="AC549" s="47">
        <f t="shared" si="418"/>
        <v>48195.580378915503</v>
      </c>
      <c r="AD549" s="47">
        <f t="shared" si="419"/>
        <v>32481.044643644491</v>
      </c>
      <c r="AE549" s="47">
        <f t="shared" si="457"/>
        <v>44.324569655628402</v>
      </c>
      <c r="AF549" s="49">
        <f t="shared" si="420"/>
        <v>0.59739212399425901</v>
      </c>
      <c r="AG549" s="47">
        <f>IF(ISBLANK($D549),"",S549*_xlfn.XLOOKUP(Q549,DATA!$B$24:$B$25,DATA!$C$24:$C$25,"error",0,1)/1000)</f>
        <v>10.807967724210423</v>
      </c>
      <c r="AH549" s="47">
        <f>IF(ISBLANK($D549),"",V549*_xlfn.XLOOKUP(Q549,DATA!$B$24:$B$25,DATA!$C$24:$C$25,"error",0,1)/1000)</f>
        <v>3.9719888144923128</v>
      </c>
      <c r="AI549" s="47">
        <f>IF(ISBLANK($D549),"",X549*_xlfn.XLOOKUP(Q549,DATA!$B$24:$B$25,DATA!$C$24:$C$25,"error",0,1)/1000)</f>
        <v>2.0037703773487352</v>
      </c>
      <c r="AJ549" s="47">
        <f>IF(ISBLANK($D549),"",Z549*_xlfn.XLOOKUP(Q549,DATA!$B$24:$B$25,DATA!$C$24:$C$25,"error",0,1)/1000)</f>
        <v>0.48083560298641431</v>
      </c>
      <c r="AK549" s="47">
        <f>IF(ISBLANK($D549),"",AB549*_xlfn.XLOOKUP(Q549,DATA!$B$24:$B$25,DATA!$C$24:$C$25,"error",0,1)/1000)</f>
        <v>0</v>
      </c>
      <c r="AL549" s="47">
        <f t="shared" si="421"/>
        <v>6.4565947948274625</v>
      </c>
      <c r="AM549" s="47">
        <f t="shared" si="422"/>
        <v>4.3513729293829604</v>
      </c>
      <c r="AN549" s="47">
        <f t="shared" si="445"/>
        <v>1.0955091678762507</v>
      </c>
      <c r="AO549" s="47">
        <f t="shared" si="446"/>
        <v>0.40260576937429171</v>
      </c>
      <c r="AP549" s="47">
        <f t="shared" si="447"/>
        <v>0.20310467931793907</v>
      </c>
      <c r="AQ549" s="47">
        <f t="shared" si="448"/>
        <v>4.8738099960545969E-2</v>
      </c>
      <c r="AR549" s="47">
        <f t="shared" si="449"/>
        <v>0</v>
      </c>
      <c r="AS549" s="47">
        <f t="shared" si="450"/>
        <v>0.65444854865277668</v>
      </c>
      <c r="AT549" s="47">
        <f t="shared" si="423"/>
        <v>0.44106061922347406</v>
      </c>
      <c r="AU549" s="47">
        <f t="shared" si="451"/>
        <v>5.9580840102375181E-2</v>
      </c>
      <c r="AV549" s="47">
        <f t="shared" si="452"/>
        <v>2.1896293223986112E-2</v>
      </c>
      <c r="AW549" s="47">
        <f t="shared" si="453"/>
        <v>1.1046139801774137E-2</v>
      </c>
      <c r="AX549" s="47">
        <f t="shared" si="454"/>
        <v>2.6506915923599906E-3</v>
      </c>
      <c r="AY549" s="47">
        <f t="shared" si="455"/>
        <v>0</v>
      </c>
      <c r="AZ549" s="47">
        <f t="shared" si="456"/>
        <v>3.5593124618120239E-2</v>
      </c>
      <c r="BA549" s="47">
        <f t="shared" si="424"/>
        <v>2.3987715484254941E-2</v>
      </c>
      <c r="BB549" s="23">
        <f>IF(V549&gt;0,J549*DATA!$C$4,0)</f>
        <v>50414</v>
      </c>
      <c r="BC549" s="23">
        <f>IF(X549&gt;0,N549*_xlfn.XLOOKUP(Burgas!O549,DATA!$B$5:$B$6,DATA!$C$5:$C$6,"error",0,1),0)</f>
        <v>16350.599999999999</v>
      </c>
      <c r="BD549" s="23">
        <f>IF(Z549&gt;0,(L549-M549)*DATA!$C$7,"0,00 ")</f>
        <v>10170.000000000002</v>
      </c>
      <c r="BE549" s="23">
        <f>IF(G549="basement",D549*DATA!$C$8,IF(G549="ground",0,"error"))</f>
        <v>0</v>
      </c>
      <c r="BF549" s="23">
        <f t="shared" si="425"/>
        <v>76934.600000000006</v>
      </c>
      <c r="BG549" s="23">
        <v>1.48</v>
      </c>
      <c r="BH549" s="23">
        <v>1.7119133574007221</v>
      </c>
      <c r="BI549" s="23">
        <f t="shared" si="426"/>
        <v>0.56999999999999995</v>
      </c>
      <c r="BJ549" s="23">
        <v>2.78</v>
      </c>
      <c r="BK549" s="23">
        <f t="shared" si="427"/>
        <v>0.21630769230769231</v>
      </c>
      <c r="BL549" s="23">
        <f t="shared" si="428"/>
        <v>0.20957871396895789</v>
      </c>
      <c r="BM549" s="5">
        <v>1.1000000000000001</v>
      </c>
      <c r="BN549" s="5">
        <f t="shared" si="429"/>
        <v>0.56999999999999995</v>
      </c>
      <c r="BO549" s="50"/>
      <c r="BP549" s="48">
        <f t="shared" si="430"/>
        <v>3206</v>
      </c>
      <c r="BQ549" s="51">
        <f t="shared" si="431"/>
        <v>5</v>
      </c>
      <c r="BR549" s="47">
        <f t="shared" si="432"/>
        <v>1025.92</v>
      </c>
      <c r="BS549" s="46">
        <f t="shared" si="433"/>
        <v>17.5</v>
      </c>
      <c r="BT549" s="46">
        <f t="shared" si="434"/>
        <v>2564.8000000000002</v>
      </c>
      <c r="BU549" s="46">
        <f t="shared" si="440"/>
        <v>70.007484399999996</v>
      </c>
      <c r="BV549" s="46">
        <f t="shared" si="441"/>
        <v>44.279340861538465</v>
      </c>
      <c r="BW549" s="46">
        <f t="shared" si="442"/>
        <v>57.02827063725055</v>
      </c>
      <c r="BX549" s="46">
        <f t="shared" si="443"/>
        <v>66.892921900000005</v>
      </c>
      <c r="BY549" s="46">
        <f t="shared" si="444"/>
        <v>70.007484399999996</v>
      </c>
      <c r="BZ549" s="46">
        <f t="shared" si="435"/>
        <v>80676.625022559994</v>
      </c>
      <c r="CA549" s="46">
        <f t="shared" si="436"/>
        <v>51027.512408836934</v>
      </c>
      <c r="CB549" s="46">
        <f t="shared" si="437"/>
        <v>65719.379082367537</v>
      </c>
      <c r="CC549" s="46">
        <f t="shared" si="438"/>
        <v>77087.403197560008</v>
      </c>
      <c r="CD549" s="46">
        <f t="shared" si="439"/>
        <v>80676.625022559994</v>
      </c>
    </row>
    <row r="550" spans="1:82" ht="15" customHeight="1" x14ac:dyDescent="0.35">
      <c r="A550" s="39">
        <v>547</v>
      </c>
      <c r="B550" s="40" t="s">
        <v>125</v>
      </c>
      <c r="C550" s="40" t="s">
        <v>672</v>
      </c>
      <c r="D550" s="41">
        <v>110.6</v>
      </c>
      <c r="E550" s="41">
        <f t="shared" si="406"/>
        <v>530.88</v>
      </c>
      <c r="F550" s="41">
        <v>43.8</v>
      </c>
      <c r="G550" s="42" t="s">
        <v>118</v>
      </c>
      <c r="H550" s="43">
        <v>6</v>
      </c>
      <c r="I550" s="44">
        <v>20.5</v>
      </c>
      <c r="J550" s="41">
        <f t="shared" si="407"/>
        <v>718.31999999999994</v>
      </c>
      <c r="K550" s="42" t="s">
        <v>120</v>
      </c>
      <c r="L550" s="44">
        <v>179.58</v>
      </c>
      <c r="M550" s="44">
        <v>80.8</v>
      </c>
      <c r="N550" s="41">
        <v>116.13</v>
      </c>
      <c r="O550" s="45" t="s">
        <v>69</v>
      </c>
      <c r="P550" s="45" t="s">
        <v>120</v>
      </c>
      <c r="Q550" s="45" t="s">
        <v>122</v>
      </c>
      <c r="R550" s="45" t="s">
        <v>864</v>
      </c>
      <c r="S550" s="46">
        <f t="shared" si="408"/>
        <v>65283.759134230015</v>
      </c>
      <c r="T550" s="46">
        <f t="shared" si="409"/>
        <v>122.97272290203063</v>
      </c>
      <c r="U550" s="47">
        <f t="shared" si="410"/>
        <v>37824.307648039234</v>
      </c>
      <c r="V550" s="47">
        <f t="shared" si="411"/>
        <v>27459.451486190781</v>
      </c>
      <c r="W550" s="47">
        <f t="shared" si="412"/>
        <v>57939.083468634948</v>
      </c>
      <c r="X550" s="47">
        <f t="shared" si="413"/>
        <v>7344.6756655950667</v>
      </c>
      <c r="Y550" s="48">
        <f t="shared" si="414"/>
        <v>60054.506451729998</v>
      </c>
      <c r="Z550" s="47">
        <f t="shared" si="415"/>
        <v>5229.2526825000168</v>
      </c>
      <c r="AA550" s="48">
        <f t="shared" si="416"/>
        <v>65283.759134230015</v>
      </c>
      <c r="AB550" s="47">
        <f t="shared" si="417"/>
        <v>0</v>
      </c>
      <c r="AC550" s="47">
        <f t="shared" si="418"/>
        <v>40033.379834285864</v>
      </c>
      <c r="AD550" s="47">
        <f t="shared" si="419"/>
        <v>25250.37929994415</v>
      </c>
      <c r="AE550" s="47">
        <f t="shared" si="457"/>
        <v>47.563252147272735</v>
      </c>
      <c r="AF550" s="49">
        <f t="shared" si="420"/>
        <v>0.61322111908374</v>
      </c>
      <c r="AG550" s="47">
        <f>IF(ISBLANK($D550),"",S550*_xlfn.XLOOKUP(Q550,DATA!$B$24:$B$25,DATA!$C$24:$C$25,"error",0,1)/1000)</f>
        <v>8.7458388528347495</v>
      </c>
      <c r="AH550" s="47">
        <f>IF(ISBLANK($D550),"",V550*_xlfn.XLOOKUP(Q550,DATA!$B$24:$B$25,DATA!$C$24:$C$25,"error",0,1)/1000)</f>
        <v>3.6786475054488408</v>
      </c>
      <c r="AI550" s="47">
        <f>IF(ISBLANK($D550),"",X550*_xlfn.XLOOKUP(Q550,DATA!$B$24:$B$25,DATA!$C$24:$C$25,"error",0,1)/1000)</f>
        <v>0.98394073272583582</v>
      </c>
      <c r="AJ550" s="47">
        <f>IF(ISBLANK($D550),"",Z550*_xlfn.XLOOKUP(Q550,DATA!$B$24:$B$25,DATA!$C$24:$C$25,"error",0,1)/1000)</f>
        <v>0.70054485048670123</v>
      </c>
      <c r="AK550" s="47">
        <f>IF(ISBLANK($D550),"",AB550*_xlfn.XLOOKUP(Q550,DATA!$B$24:$B$25,DATA!$C$24:$C$25,"error",0,1)/1000)</f>
        <v>0</v>
      </c>
      <c r="AL550" s="47">
        <f t="shared" si="421"/>
        <v>5.3631330886613782</v>
      </c>
      <c r="AM550" s="47">
        <f t="shared" si="422"/>
        <v>3.3827057641733713</v>
      </c>
      <c r="AN550" s="47">
        <f t="shared" si="445"/>
        <v>0.88648919838893503</v>
      </c>
      <c r="AO550" s="47">
        <f t="shared" si="446"/>
        <v>0.37287232627248773</v>
      </c>
      <c r="AP550" s="47">
        <f t="shared" si="447"/>
        <v>9.973346709145324E-2</v>
      </c>
      <c r="AQ550" s="47">
        <f t="shared" si="448"/>
        <v>7.1008104927769392E-2</v>
      </c>
      <c r="AR550" s="47">
        <f t="shared" si="449"/>
        <v>0</v>
      </c>
      <c r="AS550" s="47">
        <f t="shared" si="450"/>
        <v>0.54361389829171036</v>
      </c>
      <c r="AT550" s="47">
        <f t="shared" si="423"/>
        <v>0.34287530009722467</v>
      </c>
      <c r="AU550" s="47">
        <f t="shared" si="451"/>
        <v>4.8212988745759376E-2</v>
      </c>
      <c r="AV550" s="47">
        <f t="shared" si="452"/>
        <v>2.0279197200430275E-2</v>
      </c>
      <c r="AW550" s="47">
        <f t="shared" si="453"/>
        <v>5.4241479029800387E-3</v>
      </c>
      <c r="AX550" s="47">
        <f t="shared" si="454"/>
        <v>3.8618778096360142E-3</v>
      </c>
      <c r="AY550" s="47">
        <f t="shared" si="455"/>
        <v>0</v>
      </c>
      <c r="AZ550" s="47">
        <f t="shared" si="456"/>
        <v>2.9565222913046328E-2</v>
      </c>
      <c r="BA550" s="47">
        <f t="shared" si="424"/>
        <v>1.8647765832713048E-2</v>
      </c>
      <c r="BB550" s="23">
        <f>IF(V550&gt;0,J550*DATA!$C$4,0)</f>
        <v>46690.799999999996</v>
      </c>
      <c r="BC550" s="23">
        <f>IF(X550&gt;0,N550*_xlfn.XLOOKUP(Burgas!O550,DATA!$B$5:$B$6,DATA!$C$5:$C$6,"error",0,1),0)</f>
        <v>5574.24</v>
      </c>
      <c r="BD550" s="23">
        <f>IF(Z550&gt;0,(L550-M550)*DATA!$C$7,"0,00 ")</f>
        <v>14817.000000000002</v>
      </c>
      <c r="BE550" s="23">
        <f>IF(G550="basement",D550*DATA!$C$8,IF(G550="ground",0,"error"))</f>
        <v>0</v>
      </c>
      <c r="BF550" s="23">
        <f t="shared" si="425"/>
        <v>67082.039999999994</v>
      </c>
      <c r="BG550" s="23">
        <v>1.48</v>
      </c>
      <c r="BH550" s="23">
        <v>2.0626071945650963</v>
      </c>
      <c r="BI550" s="23">
        <f t="shared" si="426"/>
        <v>0.56999999999999995</v>
      </c>
      <c r="BJ550" s="23">
        <v>2.33</v>
      </c>
      <c r="BK550" s="23">
        <f t="shared" si="427"/>
        <v>0.21630769230769231</v>
      </c>
      <c r="BL550" s="23">
        <f t="shared" si="428"/>
        <v>0.23928112965340181</v>
      </c>
      <c r="BM550" s="5">
        <v>1.1000000000000001</v>
      </c>
      <c r="BN550" s="5">
        <f t="shared" si="429"/>
        <v>0.56999999999999995</v>
      </c>
      <c r="BO550" s="50"/>
      <c r="BP550" s="48">
        <f t="shared" si="430"/>
        <v>2267.2999999999997</v>
      </c>
      <c r="BQ550" s="51">
        <f t="shared" si="431"/>
        <v>6</v>
      </c>
      <c r="BR550" s="47">
        <f t="shared" si="432"/>
        <v>725.53599999999994</v>
      </c>
      <c r="BS550" s="46">
        <f t="shared" si="433"/>
        <v>20.5</v>
      </c>
      <c r="BT550" s="46">
        <f t="shared" si="434"/>
        <v>1813.84</v>
      </c>
      <c r="BU550" s="46">
        <f t="shared" si="440"/>
        <v>56.650259575000007</v>
      </c>
      <c r="BV550" s="46">
        <f t="shared" si="441"/>
        <v>32.822203790384613</v>
      </c>
      <c r="BW550" s="46">
        <f t="shared" si="442"/>
        <v>50.27688603664955</v>
      </c>
      <c r="BX550" s="46">
        <f t="shared" si="443"/>
        <v>52.112553324999993</v>
      </c>
      <c r="BY550" s="46">
        <f t="shared" si="444"/>
        <v>56.650259575000007</v>
      </c>
      <c r="BZ550" s="46">
        <f t="shared" si="435"/>
        <v>65283.759134230015</v>
      </c>
      <c r="CA550" s="46">
        <f t="shared" si="436"/>
        <v>37824.307648039234</v>
      </c>
      <c r="CB550" s="46">
        <f t="shared" si="437"/>
        <v>57939.083468634948</v>
      </c>
      <c r="CC550" s="46">
        <f t="shared" si="438"/>
        <v>60054.506451729998</v>
      </c>
      <c r="CD550" s="46">
        <f t="shared" si="439"/>
        <v>65283.759134230015</v>
      </c>
    </row>
    <row r="551" spans="1:82" ht="15" customHeight="1" x14ac:dyDescent="0.35">
      <c r="A551" s="39">
        <v>548</v>
      </c>
      <c r="B551" s="40" t="s">
        <v>125</v>
      </c>
      <c r="C551" s="40" t="s">
        <v>673</v>
      </c>
      <c r="D551" s="41">
        <v>117.7</v>
      </c>
      <c r="E551" s="41">
        <f t="shared" si="406"/>
        <v>659.12000000000012</v>
      </c>
      <c r="F551" s="41">
        <v>43.4</v>
      </c>
      <c r="G551" s="42" t="s">
        <v>118</v>
      </c>
      <c r="H551" s="43">
        <v>7</v>
      </c>
      <c r="I551" s="44">
        <v>22.25</v>
      </c>
      <c r="J551" s="41">
        <f t="shared" si="407"/>
        <v>772.52</v>
      </c>
      <c r="K551" s="42" t="s">
        <v>121</v>
      </c>
      <c r="L551" s="44">
        <v>193.13</v>
      </c>
      <c r="M551" s="44">
        <v>193.13</v>
      </c>
      <c r="N551" s="41">
        <v>123.58500000000001</v>
      </c>
      <c r="O551" s="45" t="s">
        <v>69</v>
      </c>
      <c r="P551" s="45" t="s">
        <v>121</v>
      </c>
      <c r="Q551" s="45" t="s">
        <v>122</v>
      </c>
      <c r="R551" s="45" t="s">
        <v>864</v>
      </c>
      <c r="S551" s="46">
        <f t="shared" si="408"/>
        <v>28836.66685291001</v>
      </c>
      <c r="T551" s="46">
        <f t="shared" si="409"/>
        <v>43.750253144966024</v>
      </c>
      <c r="U551" s="47">
        <f t="shared" si="410"/>
        <v>28836.66685291001</v>
      </c>
      <c r="V551" s="47">
        <f t="shared" si="411"/>
        <v>0</v>
      </c>
      <c r="W551" s="47">
        <f t="shared" si="412"/>
        <v>28464.864546217537</v>
      </c>
      <c r="X551" s="47">
        <f t="shared" si="413"/>
        <v>371.80230669247248</v>
      </c>
      <c r="Y551" s="48">
        <f t="shared" si="414"/>
        <v>28836.66685291001</v>
      </c>
      <c r="Z551" s="47">
        <f t="shared" si="415"/>
        <v>0</v>
      </c>
      <c r="AA551" s="48">
        <f t="shared" si="416"/>
        <v>28836.66685291001</v>
      </c>
      <c r="AB551" s="47">
        <f t="shared" si="417"/>
        <v>0</v>
      </c>
      <c r="AC551" s="47">
        <f t="shared" si="418"/>
        <v>371.80230669247248</v>
      </c>
      <c r="AD551" s="47">
        <f t="shared" si="419"/>
        <v>28464.864546217537</v>
      </c>
      <c r="AE551" s="47">
        <f t="shared" si="457"/>
        <v>43.186164198048203</v>
      </c>
      <c r="AF551" s="49">
        <f t="shared" si="420"/>
        <v>1.2893387040498139E-2</v>
      </c>
      <c r="AG551" s="47">
        <f>IF(ISBLANK($D551),"",S551*_xlfn.XLOOKUP(Q551,DATA!$B$24:$B$25,DATA!$C$24:$C$25,"error",0,1)/1000)</f>
        <v>3.8631482729093749</v>
      </c>
      <c r="AH551" s="47">
        <f>IF(ISBLANK($D551),"",V551*_xlfn.XLOOKUP(Q551,DATA!$B$24:$B$25,DATA!$C$24:$C$25,"error",0,1)/1000)</f>
        <v>0</v>
      </c>
      <c r="AI551" s="47">
        <f>IF(ISBLANK($D551),"",X551*_xlfn.XLOOKUP(Q551,DATA!$B$24:$B$25,DATA!$C$24:$C$25,"error",0,1)/1000)</f>
        <v>4.9809065877452548E-2</v>
      </c>
      <c r="AJ551" s="47">
        <f>IF(ISBLANK($D551),"",Z551*_xlfn.XLOOKUP(Q551,DATA!$B$24:$B$25,DATA!$C$24:$C$25,"error",0,1)/1000)</f>
        <v>0</v>
      </c>
      <c r="AK551" s="47">
        <f>IF(ISBLANK($D551),"",AB551*_xlfn.XLOOKUP(Q551,DATA!$B$24:$B$25,DATA!$C$24:$C$25,"error",0,1)/1000)</f>
        <v>0</v>
      </c>
      <c r="AL551" s="47">
        <f t="shared" si="421"/>
        <v>4.9809065877452548E-2</v>
      </c>
      <c r="AM551" s="47">
        <f t="shared" si="422"/>
        <v>3.8133392070319223</v>
      </c>
      <c r="AN551" s="47">
        <f t="shared" si="445"/>
        <v>0.39157355553138484</v>
      </c>
      <c r="AO551" s="47">
        <f t="shared" si="446"/>
        <v>0</v>
      </c>
      <c r="AP551" s="47">
        <f t="shared" si="447"/>
        <v>5.0487094062901397E-3</v>
      </c>
      <c r="AQ551" s="47">
        <f t="shared" si="448"/>
        <v>0</v>
      </c>
      <c r="AR551" s="47">
        <f t="shared" si="449"/>
        <v>0</v>
      </c>
      <c r="AS551" s="47">
        <f t="shared" si="450"/>
        <v>5.0487094062901397E-3</v>
      </c>
      <c r="AT551" s="47">
        <f t="shared" si="423"/>
        <v>0.38652484612509469</v>
      </c>
      <c r="AU551" s="47">
        <f t="shared" si="451"/>
        <v>2.1296290423257664E-2</v>
      </c>
      <c r="AV551" s="47">
        <f t="shared" si="452"/>
        <v>0</v>
      </c>
      <c r="AW551" s="47">
        <f t="shared" si="453"/>
        <v>2.7458131495391519E-4</v>
      </c>
      <c r="AX551" s="47">
        <f t="shared" si="454"/>
        <v>0</v>
      </c>
      <c r="AY551" s="47">
        <f t="shared" si="455"/>
        <v>0</v>
      </c>
      <c r="AZ551" s="47">
        <f t="shared" si="456"/>
        <v>2.7458131495391519E-4</v>
      </c>
      <c r="BA551" s="47">
        <f t="shared" si="424"/>
        <v>2.1021709108303747E-2</v>
      </c>
      <c r="BB551" s="23">
        <f>IF(V551&gt;0,J551*DATA!$C$4,0)</f>
        <v>0</v>
      </c>
      <c r="BC551" s="23">
        <f>IF(X551&gt;0,N551*_xlfn.XLOOKUP(Burgas!O551,DATA!$B$5:$B$6,DATA!$C$5:$C$6,"error",0,1),0)</f>
        <v>5932.08</v>
      </c>
      <c r="BD551" s="23" t="str">
        <f>IF(Z551&gt;0,(L551-M551)*DATA!$C$7,"0,00 ")</f>
        <v xml:space="preserve">0,00 </v>
      </c>
      <c r="BE551" s="23">
        <f>IF(G551="basement",D551*DATA!$C$8,IF(G551="ground",0,"error"))</f>
        <v>0</v>
      </c>
      <c r="BF551" s="23">
        <f t="shared" si="425"/>
        <v>5932.08</v>
      </c>
      <c r="BG551" s="23">
        <v>0.25</v>
      </c>
      <c r="BH551" s="23">
        <v>1.1000000000000001</v>
      </c>
      <c r="BI551" s="23">
        <f t="shared" si="426"/>
        <v>0.56999999999999995</v>
      </c>
      <c r="BJ551" s="23">
        <v>0.22</v>
      </c>
      <c r="BK551" s="23">
        <f t="shared" si="427"/>
        <v>0.25</v>
      </c>
      <c r="BL551" s="23">
        <f t="shared" si="428"/>
        <v>0.12054794520547943</v>
      </c>
      <c r="BM551" s="5">
        <v>1.1000000000000001</v>
      </c>
      <c r="BN551" s="5">
        <f t="shared" si="429"/>
        <v>0.56999999999999995</v>
      </c>
      <c r="BO551" s="50"/>
      <c r="BP551" s="48">
        <f t="shared" si="430"/>
        <v>2618.8250000000003</v>
      </c>
      <c r="BQ551" s="51">
        <f t="shared" si="431"/>
        <v>7</v>
      </c>
      <c r="BR551" s="47">
        <f t="shared" si="432"/>
        <v>838.02400000000011</v>
      </c>
      <c r="BS551" s="46">
        <f t="shared" si="433"/>
        <v>22.25</v>
      </c>
      <c r="BT551" s="46">
        <f t="shared" si="434"/>
        <v>2095.0600000000004</v>
      </c>
      <c r="BU551" s="46">
        <f t="shared" si="440"/>
        <v>25.023140275000006</v>
      </c>
      <c r="BV551" s="46">
        <f t="shared" si="441"/>
        <v>25.023140275000006</v>
      </c>
      <c r="BW551" s="46">
        <f t="shared" si="442"/>
        <v>24.700507242465754</v>
      </c>
      <c r="BX551" s="46">
        <f t="shared" si="443"/>
        <v>25.023140275000006</v>
      </c>
      <c r="BY551" s="46">
        <f t="shared" si="444"/>
        <v>25.023140275000006</v>
      </c>
      <c r="BZ551" s="46">
        <f t="shared" si="435"/>
        <v>28836.66685291001</v>
      </c>
      <c r="CA551" s="46">
        <f t="shared" si="436"/>
        <v>28836.66685291001</v>
      </c>
      <c r="CB551" s="46">
        <f t="shared" si="437"/>
        <v>28464.864546217537</v>
      </c>
      <c r="CC551" s="46">
        <f t="shared" si="438"/>
        <v>28836.66685291001</v>
      </c>
      <c r="CD551" s="46">
        <f t="shared" si="439"/>
        <v>28836.66685291001</v>
      </c>
    </row>
    <row r="552" spans="1:82" ht="15" customHeight="1" x14ac:dyDescent="0.35">
      <c r="A552" s="39">
        <v>549</v>
      </c>
      <c r="B552" s="40" t="s">
        <v>125</v>
      </c>
      <c r="C552" s="40" t="s">
        <v>674</v>
      </c>
      <c r="D552" s="41">
        <v>61.8</v>
      </c>
      <c r="E552" s="41">
        <f t="shared" si="406"/>
        <v>247.2</v>
      </c>
      <c r="F552" s="41">
        <v>32.200000000000003</v>
      </c>
      <c r="G552" s="42" t="s">
        <v>118</v>
      </c>
      <c r="H552" s="43">
        <v>5</v>
      </c>
      <c r="I552" s="44">
        <v>17.5</v>
      </c>
      <c r="J552" s="41">
        <f t="shared" si="407"/>
        <v>450.8</v>
      </c>
      <c r="K552" s="42" t="s">
        <v>121</v>
      </c>
      <c r="L552" s="44">
        <v>112.7</v>
      </c>
      <c r="M552" s="44">
        <v>112.7</v>
      </c>
      <c r="N552" s="41">
        <v>64.89</v>
      </c>
      <c r="O552" s="45" t="s">
        <v>69</v>
      </c>
      <c r="P552" s="45" t="s">
        <v>121</v>
      </c>
      <c r="Q552" s="45" t="s">
        <v>122</v>
      </c>
      <c r="R552" s="45" t="s">
        <v>864</v>
      </c>
      <c r="S552" s="46">
        <f t="shared" si="408"/>
        <v>14248.332775740004</v>
      </c>
      <c r="T552" s="46">
        <f t="shared" si="409"/>
        <v>57.638886633252447</v>
      </c>
      <c r="U552" s="47">
        <f t="shared" si="410"/>
        <v>14248.332775740004</v>
      </c>
      <c r="V552" s="47">
        <f t="shared" si="411"/>
        <v>0</v>
      </c>
      <c r="W552" s="47">
        <f t="shared" si="412"/>
        <v>14053.112872990689</v>
      </c>
      <c r="X552" s="47">
        <f t="shared" si="413"/>
        <v>195.21990274931522</v>
      </c>
      <c r="Y552" s="48">
        <f t="shared" si="414"/>
        <v>14248.332775740004</v>
      </c>
      <c r="Z552" s="47">
        <f t="shared" si="415"/>
        <v>0</v>
      </c>
      <c r="AA552" s="48">
        <f t="shared" si="416"/>
        <v>14248.332775740004</v>
      </c>
      <c r="AB552" s="47">
        <f t="shared" si="417"/>
        <v>0</v>
      </c>
      <c r="AC552" s="47">
        <f t="shared" si="418"/>
        <v>195.21990274931522</v>
      </c>
      <c r="AD552" s="47">
        <f t="shared" si="419"/>
        <v>14053.112872990689</v>
      </c>
      <c r="AE552" s="47">
        <f t="shared" si="457"/>
        <v>56.849162107567516</v>
      </c>
      <c r="AF552" s="49">
        <f t="shared" si="420"/>
        <v>1.3701245319151067E-2</v>
      </c>
      <c r="AG552" s="47">
        <f>IF(ISBLANK($D552),"",S552*_xlfn.XLOOKUP(Q552,DATA!$B$24:$B$25,DATA!$C$24:$C$25,"error",0,1)/1000)</f>
        <v>1.9087997387216551</v>
      </c>
      <c r="AH552" s="47">
        <f>IF(ISBLANK($D552),"",V552*_xlfn.XLOOKUP(Q552,DATA!$B$24:$B$25,DATA!$C$24:$C$25,"error",0,1)/1000)</f>
        <v>0</v>
      </c>
      <c r="AI552" s="47">
        <f>IF(ISBLANK($D552),"",X552*_xlfn.XLOOKUP(Q552,DATA!$B$24:$B$25,DATA!$C$24:$C$25,"error",0,1)/1000)</f>
        <v>2.6152933485356956E-2</v>
      </c>
      <c r="AJ552" s="47">
        <f>IF(ISBLANK($D552),"",Z552*_xlfn.XLOOKUP(Q552,DATA!$B$24:$B$25,DATA!$C$24:$C$25,"error",0,1)/1000)</f>
        <v>0</v>
      </c>
      <c r="AK552" s="47">
        <f>IF(ISBLANK($D552),"",AB552*_xlfn.XLOOKUP(Q552,DATA!$B$24:$B$25,DATA!$C$24:$C$25,"error",0,1)/1000)</f>
        <v>0</v>
      </c>
      <c r="AL552" s="47">
        <f t="shared" si="421"/>
        <v>2.6152933485356956E-2</v>
      </c>
      <c r="AM552" s="47">
        <f t="shared" si="422"/>
        <v>1.8826468052362981</v>
      </c>
      <c r="AN552" s="47">
        <f t="shared" si="445"/>
        <v>0.19347833623939986</v>
      </c>
      <c r="AO552" s="47">
        <f t="shared" si="446"/>
        <v>0</v>
      </c>
      <c r="AP552" s="47">
        <f t="shared" si="447"/>
        <v>2.650894148757224E-3</v>
      </c>
      <c r="AQ552" s="47">
        <f t="shared" si="448"/>
        <v>0</v>
      </c>
      <c r="AR552" s="47">
        <f t="shared" si="449"/>
        <v>0</v>
      </c>
      <c r="AS552" s="47">
        <f t="shared" si="450"/>
        <v>2.650894148757224E-3</v>
      </c>
      <c r="AT552" s="47">
        <f t="shared" si="423"/>
        <v>0.19082744209064265</v>
      </c>
      <c r="AU552" s="47">
        <f t="shared" si="451"/>
        <v>1.0522597302495079E-2</v>
      </c>
      <c r="AV552" s="47">
        <f t="shared" si="452"/>
        <v>0</v>
      </c>
      <c r="AW552" s="47">
        <f t="shared" si="453"/>
        <v>1.441726870361229E-4</v>
      </c>
      <c r="AX552" s="47">
        <f t="shared" si="454"/>
        <v>0</v>
      </c>
      <c r="AY552" s="47">
        <f t="shared" si="455"/>
        <v>0</v>
      </c>
      <c r="AZ552" s="47">
        <f t="shared" si="456"/>
        <v>1.441726870361229E-4</v>
      </c>
      <c r="BA552" s="47">
        <f t="shared" si="424"/>
        <v>1.0378424615458957E-2</v>
      </c>
      <c r="BB552" s="23">
        <f>IF(V552&gt;0,J552*DATA!$C$4,0)</f>
        <v>0</v>
      </c>
      <c r="BC552" s="23">
        <f>IF(X552&gt;0,N552*_xlfn.XLOOKUP(Burgas!O552,DATA!$B$5:$B$6,DATA!$C$5:$C$6,"error",0,1),0)</f>
        <v>3114.7200000000003</v>
      </c>
      <c r="BD552" s="23" t="str">
        <f>IF(Z552&gt;0,(L552-M552)*DATA!$C$7,"0,00 ")</f>
        <v xml:space="preserve">0,00 </v>
      </c>
      <c r="BE552" s="23">
        <f>IF(G552="basement",D552*DATA!$C$8,IF(G552="ground",0,"error"))</f>
        <v>0</v>
      </c>
      <c r="BF552" s="23">
        <f t="shared" si="425"/>
        <v>3114.7200000000003</v>
      </c>
      <c r="BG552" s="23">
        <v>0.25</v>
      </c>
      <c r="BH552" s="23">
        <v>1.1000000000000001</v>
      </c>
      <c r="BI552" s="23">
        <f t="shared" si="426"/>
        <v>0.56999999999999995</v>
      </c>
      <c r="BJ552" s="23">
        <v>0.22</v>
      </c>
      <c r="BK552" s="23">
        <f t="shared" si="427"/>
        <v>0.25</v>
      </c>
      <c r="BL552" s="23">
        <f t="shared" si="428"/>
        <v>0.12054794520547943</v>
      </c>
      <c r="BM552" s="5">
        <v>1.1000000000000001</v>
      </c>
      <c r="BN552" s="5">
        <f t="shared" si="429"/>
        <v>0.56999999999999995</v>
      </c>
      <c r="BO552" s="50"/>
      <c r="BP552" s="48">
        <f t="shared" si="430"/>
        <v>1081.5</v>
      </c>
      <c r="BQ552" s="51">
        <f t="shared" si="431"/>
        <v>5</v>
      </c>
      <c r="BR552" s="47">
        <f t="shared" si="432"/>
        <v>346.08</v>
      </c>
      <c r="BS552" s="46">
        <f t="shared" si="433"/>
        <v>17.5</v>
      </c>
      <c r="BT552" s="46">
        <f t="shared" si="434"/>
        <v>865.2</v>
      </c>
      <c r="BU552" s="46">
        <f t="shared" si="440"/>
        <v>12.364051350000002</v>
      </c>
      <c r="BV552" s="46">
        <f t="shared" si="441"/>
        <v>12.364051350000002</v>
      </c>
      <c r="BW552" s="46">
        <f t="shared" si="442"/>
        <v>12.194648449315071</v>
      </c>
      <c r="BX552" s="46">
        <f t="shared" si="443"/>
        <v>12.364051350000002</v>
      </c>
      <c r="BY552" s="46">
        <f t="shared" si="444"/>
        <v>12.364051350000002</v>
      </c>
      <c r="BZ552" s="46">
        <f t="shared" si="435"/>
        <v>14248.332775740004</v>
      </c>
      <c r="CA552" s="46">
        <f t="shared" si="436"/>
        <v>14248.332775740004</v>
      </c>
      <c r="CB552" s="46">
        <f t="shared" si="437"/>
        <v>14053.112872990689</v>
      </c>
      <c r="CC552" s="46">
        <f t="shared" si="438"/>
        <v>14248.332775740004</v>
      </c>
      <c r="CD552" s="46">
        <f t="shared" si="439"/>
        <v>14248.332775740004</v>
      </c>
    </row>
    <row r="553" spans="1:82" ht="15" customHeight="1" x14ac:dyDescent="0.35">
      <c r="A553" s="39">
        <v>550</v>
      </c>
      <c r="B553" s="40" t="s">
        <v>125</v>
      </c>
      <c r="C553" s="40" t="s">
        <v>675</v>
      </c>
      <c r="D553" s="41">
        <v>128.5</v>
      </c>
      <c r="E553" s="41">
        <f t="shared" si="406"/>
        <v>616.80000000000007</v>
      </c>
      <c r="F553" s="41">
        <v>45.4</v>
      </c>
      <c r="G553" s="42" t="s">
        <v>118</v>
      </c>
      <c r="H553" s="43">
        <v>6</v>
      </c>
      <c r="I553" s="44">
        <v>20.5</v>
      </c>
      <c r="J553" s="41">
        <f t="shared" si="407"/>
        <v>744.56</v>
      </c>
      <c r="K553" s="42" t="s">
        <v>121</v>
      </c>
      <c r="L553" s="44">
        <v>186.14</v>
      </c>
      <c r="M553" s="44">
        <v>0</v>
      </c>
      <c r="N553" s="41">
        <v>134.92500000000001</v>
      </c>
      <c r="O553" s="45" t="s">
        <v>69</v>
      </c>
      <c r="P553" s="45" t="s">
        <v>121</v>
      </c>
      <c r="Q553" s="45" t="s">
        <v>122</v>
      </c>
      <c r="R553" s="45" t="s">
        <v>864</v>
      </c>
      <c r="S553" s="46">
        <f t="shared" si="408"/>
        <v>38533.281511550013</v>
      </c>
      <c r="T553" s="46">
        <f t="shared" si="409"/>
        <v>62.472894798232829</v>
      </c>
      <c r="U553" s="47">
        <f t="shared" si="410"/>
        <v>38533.281511550013</v>
      </c>
      <c r="V553" s="47">
        <f t="shared" si="411"/>
        <v>0</v>
      </c>
      <c r="W553" s="47">
        <f t="shared" si="412"/>
        <v>38127.36310534794</v>
      </c>
      <c r="X553" s="47">
        <f t="shared" si="413"/>
        <v>405.91840620207222</v>
      </c>
      <c r="Y553" s="48">
        <f t="shared" si="414"/>
        <v>28679.332389050003</v>
      </c>
      <c r="Z553" s="47">
        <f t="shared" si="415"/>
        <v>9853.9491225000093</v>
      </c>
      <c r="AA553" s="48">
        <f t="shared" si="416"/>
        <v>38533.281511550013</v>
      </c>
      <c r="AB553" s="47">
        <f t="shared" si="417"/>
        <v>0</v>
      </c>
      <c r="AC553" s="47">
        <f t="shared" si="418"/>
        <v>10259.867528702081</v>
      </c>
      <c r="AD553" s="47">
        <f t="shared" si="419"/>
        <v>28273.413982847931</v>
      </c>
      <c r="AE553" s="47">
        <f t="shared" si="457"/>
        <v>45.838868324980425</v>
      </c>
      <c r="AF553" s="49">
        <f t="shared" si="420"/>
        <v>0.26625989602330591</v>
      </c>
      <c r="AG553" s="47">
        <f>IF(ISBLANK($D553),"",S553*_xlfn.XLOOKUP(Q553,DATA!$B$24:$B$25,DATA!$C$24:$C$25,"error",0,1)/1000)</f>
        <v>5.1621701176553705</v>
      </c>
      <c r="AH553" s="47">
        <f>IF(ISBLANK($D553),"",V553*_xlfn.XLOOKUP(Q553,DATA!$B$24:$B$25,DATA!$C$24:$C$25,"error",0,1)/1000)</f>
        <v>0</v>
      </c>
      <c r="AI553" s="47">
        <f>IF(ISBLANK($D553),"",X553*_xlfn.XLOOKUP(Q553,DATA!$B$24:$B$25,DATA!$C$24:$C$25,"error",0,1)/1000)</f>
        <v>5.4379481438001788E-2</v>
      </c>
      <c r="AJ553" s="47">
        <f>IF(ISBLANK($D553),"",Z553*_xlfn.XLOOKUP(Q553,DATA!$B$24:$B$25,DATA!$C$24:$C$25,"error",0,1)/1000)</f>
        <v>1.3200993973435338</v>
      </c>
      <c r="AK553" s="47">
        <f>IF(ISBLANK($D553),"",AB553*_xlfn.XLOOKUP(Q553,DATA!$B$24:$B$25,DATA!$C$24:$C$25,"error",0,1)/1000)</f>
        <v>0</v>
      </c>
      <c r="AL553" s="47">
        <f t="shared" si="421"/>
        <v>1.3744788787815356</v>
      </c>
      <c r="AM553" s="47">
        <f t="shared" si="422"/>
        <v>3.7876912388738351</v>
      </c>
      <c r="AN553" s="47">
        <f t="shared" si="445"/>
        <v>0.52324403942846021</v>
      </c>
      <c r="AO553" s="47">
        <f t="shared" si="446"/>
        <v>0</v>
      </c>
      <c r="AP553" s="47">
        <f t="shared" si="447"/>
        <v>5.5119724614129065E-3</v>
      </c>
      <c r="AQ553" s="47">
        <f t="shared" si="448"/>
        <v>0.13380693107162345</v>
      </c>
      <c r="AR553" s="47">
        <f t="shared" si="449"/>
        <v>0</v>
      </c>
      <c r="AS553" s="47">
        <f t="shared" si="450"/>
        <v>0.13931890353303636</v>
      </c>
      <c r="AT553" s="47">
        <f t="shared" si="423"/>
        <v>0.38392513589542387</v>
      </c>
      <c r="AU553" s="47">
        <f t="shared" si="451"/>
        <v>2.845737887172986E-2</v>
      </c>
      <c r="AV553" s="47">
        <f t="shared" si="452"/>
        <v>0</v>
      </c>
      <c r="AW553" s="47">
        <f t="shared" si="453"/>
        <v>2.9977654181460476E-4</v>
      </c>
      <c r="AX553" s="47">
        <f t="shared" si="454"/>
        <v>7.2772821976680099E-3</v>
      </c>
      <c r="AY553" s="47">
        <f t="shared" si="455"/>
        <v>0</v>
      </c>
      <c r="AZ553" s="47">
        <f t="shared" si="456"/>
        <v>7.5770587394826151E-3</v>
      </c>
      <c r="BA553" s="47">
        <f t="shared" si="424"/>
        <v>2.0880320132247245E-2</v>
      </c>
      <c r="BB553" s="23">
        <f>IF(V553&gt;0,J553*DATA!$C$4,0)</f>
        <v>0</v>
      </c>
      <c r="BC553" s="23">
        <f>IF(X553&gt;0,N553*_xlfn.XLOOKUP(Burgas!O553,DATA!$B$5:$B$6,DATA!$C$5:$C$6,"error",0,1),0)</f>
        <v>6476.4000000000005</v>
      </c>
      <c r="BD553" s="23">
        <f>IF(Z553&gt;0,(L553-M553)*DATA!$C$7,"0,00 ")</f>
        <v>27920.999999999996</v>
      </c>
      <c r="BE553" s="23">
        <f>IF(G553="basement",D553*DATA!$C$8,IF(G553="ground",0,"error"))</f>
        <v>0</v>
      </c>
      <c r="BF553" s="23">
        <f t="shared" si="425"/>
        <v>34397.399999999994</v>
      </c>
      <c r="BG553" s="23">
        <v>0.25</v>
      </c>
      <c r="BH553" s="23">
        <v>2.8500000000000005</v>
      </c>
      <c r="BI553" s="23">
        <f t="shared" si="426"/>
        <v>0.56999999999999995</v>
      </c>
      <c r="BJ553" s="23">
        <v>0.22</v>
      </c>
      <c r="BK553" s="23">
        <f t="shared" si="427"/>
        <v>0.25</v>
      </c>
      <c r="BL553" s="23">
        <f t="shared" si="428"/>
        <v>0.12054794520547943</v>
      </c>
      <c r="BM553" s="5">
        <v>1.1000000000000001</v>
      </c>
      <c r="BN553" s="5">
        <f t="shared" si="429"/>
        <v>0.56999999999999995</v>
      </c>
      <c r="BO553" s="50"/>
      <c r="BP553" s="48">
        <f t="shared" si="430"/>
        <v>2634.25</v>
      </c>
      <c r="BQ553" s="51">
        <f t="shared" si="431"/>
        <v>6</v>
      </c>
      <c r="BR553" s="47">
        <f t="shared" si="432"/>
        <v>842.96</v>
      </c>
      <c r="BS553" s="46">
        <f t="shared" si="433"/>
        <v>20.5</v>
      </c>
      <c r="BT553" s="46">
        <f t="shared" si="434"/>
        <v>2107.4</v>
      </c>
      <c r="BU553" s="46">
        <f t="shared" si="440"/>
        <v>33.437418875000006</v>
      </c>
      <c r="BV553" s="46">
        <f t="shared" si="441"/>
        <v>33.437418875000006</v>
      </c>
      <c r="BW553" s="46">
        <f t="shared" si="442"/>
        <v>33.08518145205479</v>
      </c>
      <c r="BX553" s="46">
        <f t="shared" si="443"/>
        <v>24.886612625000001</v>
      </c>
      <c r="BY553" s="46">
        <f t="shared" si="444"/>
        <v>33.437418875000006</v>
      </c>
      <c r="BZ553" s="46">
        <f t="shared" si="435"/>
        <v>38533.281511550013</v>
      </c>
      <c r="CA553" s="46">
        <f t="shared" si="436"/>
        <v>38533.281511550013</v>
      </c>
      <c r="CB553" s="46">
        <f t="shared" si="437"/>
        <v>38127.36310534794</v>
      </c>
      <c r="CC553" s="46">
        <f t="shared" si="438"/>
        <v>28679.332389050003</v>
      </c>
      <c r="CD553" s="46">
        <f t="shared" si="439"/>
        <v>38533.281511550013</v>
      </c>
    </row>
    <row r="554" spans="1:82" ht="15" customHeight="1" x14ac:dyDescent="0.35">
      <c r="A554" s="39">
        <v>551</v>
      </c>
      <c r="B554" s="40" t="s">
        <v>125</v>
      </c>
      <c r="C554" s="40" t="s">
        <v>676</v>
      </c>
      <c r="D554" s="41">
        <v>55.5</v>
      </c>
      <c r="E554" s="41">
        <f t="shared" si="406"/>
        <v>222.00000000000003</v>
      </c>
      <c r="F554" s="41">
        <v>29.8</v>
      </c>
      <c r="G554" s="42" t="s">
        <v>118</v>
      </c>
      <c r="H554" s="43">
        <v>5</v>
      </c>
      <c r="I554" s="44">
        <v>17.5</v>
      </c>
      <c r="J554" s="41">
        <f t="shared" si="407"/>
        <v>417.2</v>
      </c>
      <c r="K554" s="42" t="s">
        <v>121</v>
      </c>
      <c r="L554" s="44">
        <v>104.3</v>
      </c>
      <c r="M554" s="44">
        <v>104.3</v>
      </c>
      <c r="N554" s="41">
        <v>58.275000000000006</v>
      </c>
      <c r="O554" s="45" t="s">
        <v>69</v>
      </c>
      <c r="P554" s="45" t="s">
        <v>121</v>
      </c>
      <c r="Q554" s="45" t="s">
        <v>122</v>
      </c>
      <c r="R554" s="45" t="s">
        <v>864</v>
      </c>
      <c r="S554" s="46">
        <f t="shared" si="408"/>
        <v>12992.054316150001</v>
      </c>
      <c r="T554" s="46">
        <f t="shared" si="409"/>
        <v>58.522767189864858</v>
      </c>
      <c r="U554" s="47">
        <f t="shared" si="410"/>
        <v>12992.054316150001</v>
      </c>
      <c r="V554" s="47">
        <f t="shared" si="411"/>
        <v>0</v>
      </c>
      <c r="W554" s="47">
        <f t="shared" si="412"/>
        <v>12816.735471447948</v>
      </c>
      <c r="X554" s="47">
        <f t="shared" si="413"/>
        <v>175.31884470205296</v>
      </c>
      <c r="Y554" s="48">
        <f t="shared" si="414"/>
        <v>12992.054316150001</v>
      </c>
      <c r="Z554" s="47">
        <f t="shared" si="415"/>
        <v>0</v>
      </c>
      <c r="AA554" s="48">
        <f t="shared" si="416"/>
        <v>12992.054316150001</v>
      </c>
      <c r="AB554" s="47">
        <f t="shared" si="417"/>
        <v>0</v>
      </c>
      <c r="AC554" s="47">
        <f t="shared" si="418"/>
        <v>175.31884470205296</v>
      </c>
      <c r="AD554" s="47">
        <f t="shared" si="419"/>
        <v>12816.735471447948</v>
      </c>
      <c r="AE554" s="47">
        <f t="shared" si="457"/>
        <v>57.733042664179941</v>
      </c>
      <c r="AF554" s="49">
        <f t="shared" si="420"/>
        <v>1.3494312788095431E-2</v>
      </c>
      <c r="AG554" s="47">
        <f>IF(ISBLANK($D554),"",S554*_xlfn.XLOOKUP(Q554,DATA!$B$24:$B$25,DATA!$C$24:$C$25,"error",0,1)/1000)</f>
        <v>1.7405004693846853</v>
      </c>
      <c r="AH554" s="47">
        <f>IF(ISBLANK($D554),"",V554*_xlfn.XLOOKUP(Q554,DATA!$B$24:$B$25,DATA!$C$24:$C$25,"error",0,1)/1000)</f>
        <v>0</v>
      </c>
      <c r="AI554" s="47">
        <f>IF(ISBLANK($D554),"",X554*_xlfn.XLOOKUP(Q554,DATA!$B$24:$B$25,DATA!$C$24:$C$25,"error",0,1)/1000)</f>
        <v>2.3486857741703802E-2</v>
      </c>
      <c r="AJ554" s="47">
        <f>IF(ISBLANK($D554),"",Z554*_xlfn.XLOOKUP(Q554,DATA!$B$24:$B$25,DATA!$C$24:$C$25,"error",0,1)/1000)</f>
        <v>0</v>
      </c>
      <c r="AK554" s="47">
        <f>IF(ISBLANK($D554),"",AB554*_xlfn.XLOOKUP(Q554,DATA!$B$24:$B$25,DATA!$C$24:$C$25,"error",0,1)/1000)</f>
        <v>0</v>
      </c>
      <c r="AL554" s="47">
        <f t="shared" si="421"/>
        <v>2.3486857741703802E-2</v>
      </c>
      <c r="AM554" s="47">
        <f t="shared" si="422"/>
        <v>1.7170136116429815</v>
      </c>
      <c r="AN554" s="47">
        <f t="shared" si="445"/>
        <v>0.17641931115621806</v>
      </c>
      <c r="AO554" s="47">
        <f t="shared" si="446"/>
        <v>0</v>
      </c>
      <c r="AP554" s="47">
        <f t="shared" si="447"/>
        <v>2.3806573666023344E-3</v>
      </c>
      <c r="AQ554" s="47">
        <f t="shared" si="448"/>
        <v>0</v>
      </c>
      <c r="AR554" s="47">
        <f t="shared" si="449"/>
        <v>0</v>
      </c>
      <c r="AS554" s="47">
        <f t="shared" si="450"/>
        <v>2.3806573666023344E-3</v>
      </c>
      <c r="AT554" s="47">
        <f t="shared" si="423"/>
        <v>0.17403865378961572</v>
      </c>
      <c r="AU554" s="47">
        <f t="shared" si="451"/>
        <v>9.5948177132527245E-3</v>
      </c>
      <c r="AV554" s="47">
        <f t="shared" si="452"/>
        <v>0</v>
      </c>
      <c r="AW554" s="47">
        <f t="shared" si="453"/>
        <v>1.2947547136739048E-4</v>
      </c>
      <c r="AX554" s="47">
        <f t="shared" si="454"/>
        <v>0</v>
      </c>
      <c r="AY554" s="47">
        <f t="shared" si="455"/>
        <v>0</v>
      </c>
      <c r="AZ554" s="47">
        <f t="shared" si="456"/>
        <v>1.2947547136739048E-4</v>
      </c>
      <c r="BA554" s="47">
        <f t="shared" si="424"/>
        <v>9.4653422418853345E-3</v>
      </c>
      <c r="BB554" s="23">
        <f>IF(V554&gt;0,J554*DATA!$C$4,0)</f>
        <v>0</v>
      </c>
      <c r="BC554" s="23">
        <f>IF(X554&gt;0,N554*_xlfn.XLOOKUP(Burgas!O554,DATA!$B$5:$B$6,DATA!$C$5:$C$6,"error",0,1),0)</f>
        <v>2797.2000000000003</v>
      </c>
      <c r="BD554" s="23" t="str">
        <f>IF(Z554&gt;0,(L554-M554)*DATA!$C$7,"0,00 ")</f>
        <v xml:space="preserve">0,00 </v>
      </c>
      <c r="BE554" s="23">
        <f>IF(G554="basement",D554*DATA!$C$8,IF(G554="ground",0,"error"))</f>
        <v>0</v>
      </c>
      <c r="BF554" s="23">
        <f t="shared" si="425"/>
        <v>2797.2000000000003</v>
      </c>
      <c r="BG554" s="23">
        <v>0.25</v>
      </c>
      <c r="BH554" s="23">
        <v>1.1000000000000001</v>
      </c>
      <c r="BI554" s="23">
        <f t="shared" si="426"/>
        <v>0.56999999999999995</v>
      </c>
      <c r="BJ554" s="23">
        <v>0.22</v>
      </c>
      <c r="BK554" s="23">
        <f t="shared" si="427"/>
        <v>0.25</v>
      </c>
      <c r="BL554" s="23">
        <f t="shared" si="428"/>
        <v>0.12054794520547943</v>
      </c>
      <c r="BM554" s="5">
        <v>1.1000000000000001</v>
      </c>
      <c r="BN554" s="5">
        <f t="shared" si="429"/>
        <v>0.56999999999999995</v>
      </c>
      <c r="BO554" s="50"/>
      <c r="BP554" s="48">
        <f t="shared" si="430"/>
        <v>971.25</v>
      </c>
      <c r="BQ554" s="51">
        <f t="shared" si="431"/>
        <v>5</v>
      </c>
      <c r="BR554" s="47">
        <f t="shared" si="432"/>
        <v>310.8</v>
      </c>
      <c r="BS554" s="46">
        <f t="shared" si="433"/>
        <v>17.5</v>
      </c>
      <c r="BT554" s="46">
        <f t="shared" si="434"/>
        <v>777</v>
      </c>
      <c r="BU554" s="46">
        <f t="shared" si="440"/>
        <v>11.273910375</v>
      </c>
      <c r="BV554" s="46">
        <f t="shared" si="441"/>
        <v>11.273910375</v>
      </c>
      <c r="BW554" s="46">
        <f t="shared" si="442"/>
        <v>11.121776702054795</v>
      </c>
      <c r="BX554" s="46">
        <f t="shared" si="443"/>
        <v>11.273910375</v>
      </c>
      <c r="BY554" s="46">
        <f t="shared" si="444"/>
        <v>11.273910375</v>
      </c>
      <c r="BZ554" s="46">
        <f t="shared" si="435"/>
        <v>12992.054316150001</v>
      </c>
      <c r="CA554" s="46">
        <f t="shared" si="436"/>
        <v>12992.054316150001</v>
      </c>
      <c r="CB554" s="46">
        <f t="shared" si="437"/>
        <v>12816.735471447948</v>
      </c>
      <c r="CC554" s="46">
        <f t="shared" si="438"/>
        <v>12992.054316150001</v>
      </c>
      <c r="CD554" s="46">
        <f t="shared" si="439"/>
        <v>12992.054316150001</v>
      </c>
    </row>
    <row r="555" spans="1:82" ht="15" customHeight="1" x14ac:dyDescent="0.35">
      <c r="A555" s="39">
        <v>552</v>
      </c>
      <c r="B555" s="40" t="s">
        <v>125</v>
      </c>
      <c r="C555" s="40" t="s">
        <v>677</v>
      </c>
      <c r="D555" s="41">
        <v>106.7</v>
      </c>
      <c r="E555" s="41">
        <f t="shared" ref="E555:E618" si="458">0.8*D555*H555</f>
        <v>426.80000000000007</v>
      </c>
      <c r="F555" s="41">
        <v>42.2</v>
      </c>
      <c r="G555" s="42" t="s">
        <v>118</v>
      </c>
      <c r="H555" s="43">
        <v>5</v>
      </c>
      <c r="I555" s="44">
        <v>17.5</v>
      </c>
      <c r="J555" s="41">
        <f t="shared" ref="J555:J618" si="459">F555*I555-L555</f>
        <v>590.79999999999995</v>
      </c>
      <c r="K555" s="42" t="s">
        <v>121</v>
      </c>
      <c r="L555" s="44">
        <v>147.69999999999999</v>
      </c>
      <c r="M555" s="44">
        <v>147.69999999999999</v>
      </c>
      <c r="N555" s="41">
        <v>112.03500000000001</v>
      </c>
      <c r="O555" s="45" t="s">
        <v>69</v>
      </c>
      <c r="P555" s="45" t="s">
        <v>121</v>
      </c>
      <c r="Q555" s="45" t="s">
        <v>122</v>
      </c>
      <c r="R555" s="45" t="s">
        <v>864</v>
      </c>
      <c r="S555" s="46">
        <f t="shared" ref="S555:S618" si="460">BZ555</f>
        <v>21622.128306310002</v>
      </c>
      <c r="T555" s="46">
        <f t="shared" ref="T555:T618" si="461">S555/E555</f>
        <v>50.66103164552483</v>
      </c>
      <c r="U555" s="47">
        <f t="shared" ref="U555:U618" si="462">CA555</f>
        <v>21622.128306310002</v>
      </c>
      <c r="V555" s="47">
        <f t="shared" ref="V555:V618" si="463">IF(ISBLANK(D555)," ",S555-U555)</f>
        <v>0</v>
      </c>
      <c r="W555" s="47">
        <f t="shared" ref="W555:W618" si="464">CB555</f>
        <v>21285.073878747673</v>
      </c>
      <c r="X555" s="47">
        <f t="shared" ref="X555:X618" si="465">IF(ISBLANK(D555)," ",S555-W555)</f>
        <v>337.05442756232878</v>
      </c>
      <c r="Y555" s="48">
        <f t="shared" ref="Y555:Y618" si="466">CC555</f>
        <v>21622.128306310002</v>
      </c>
      <c r="Z555" s="47">
        <f t="shared" ref="Z555:Z618" si="467">IF(ISBLANK(D555)," ",S555-Y555)</f>
        <v>0</v>
      </c>
      <c r="AA555" s="48">
        <f t="shared" ref="AA555:AA618" si="468">CD555</f>
        <v>21622.128306310002</v>
      </c>
      <c r="AB555" s="47">
        <f t="shared" ref="AB555:AB618" si="469">IF(ISBLANK(D555)," ",S555-AA555)</f>
        <v>0</v>
      </c>
      <c r="AC555" s="47">
        <f t="shared" ref="AC555:AC618" si="470">V555+X555+Z555+AB555</f>
        <v>337.05442756232878</v>
      </c>
      <c r="AD555" s="47">
        <f t="shared" ref="AD555:AD618" si="471">IF(ISBLANK(D555)," ",S555-AC555)</f>
        <v>21285.073878747673</v>
      </c>
      <c r="AE555" s="47">
        <f t="shared" si="457"/>
        <v>49.871307119839898</v>
      </c>
      <c r="AF555" s="49">
        <f t="shared" ref="AF555:AF618" si="472">1-AD555/S555</f>
        <v>1.5588401973545163E-2</v>
      </c>
      <c r="AG555" s="47">
        <f>IF(ISBLANK($D555),"",S555*_xlfn.XLOOKUP(Q555,DATA!$B$24:$B$25,DATA!$C$24:$C$25,"error",0,1)/1000)</f>
        <v>2.8966415587908747</v>
      </c>
      <c r="AH555" s="47">
        <f>IF(ISBLANK($D555),"",V555*_xlfn.XLOOKUP(Q555,DATA!$B$24:$B$25,DATA!$C$24:$C$25,"error",0,1)/1000)</f>
        <v>0</v>
      </c>
      <c r="AI555" s="47">
        <f>IF(ISBLANK($D555),"",X555*_xlfn.XLOOKUP(Q555,DATA!$B$24:$B$25,DATA!$C$24:$C$25,"error",0,1)/1000)</f>
        <v>4.51540129917085E-2</v>
      </c>
      <c r="AJ555" s="47">
        <f>IF(ISBLANK($D555),"",Z555*_xlfn.XLOOKUP(Q555,DATA!$B$24:$B$25,DATA!$C$24:$C$25,"error",0,1)/1000)</f>
        <v>0</v>
      </c>
      <c r="AK555" s="47">
        <f>IF(ISBLANK($D555),"",AB555*_xlfn.XLOOKUP(Q555,DATA!$B$24:$B$25,DATA!$C$24:$C$25,"error",0,1)/1000)</f>
        <v>0</v>
      </c>
      <c r="AL555" s="47">
        <f t="shared" ref="AL555:AL618" si="473">SUM(AH555:AK555)</f>
        <v>4.51540129917085E-2</v>
      </c>
      <c r="AM555" s="47">
        <f t="shared" ref="AM555:AM618" si="474">IF(ISBLANK($D555),"",AG555-AL555)</f>
        <v>2.8514875457991664</v>
      </c>
      <c r="AN555" s="47">
        <f t="shared" si="445"/>
        <v>0.29360722243816495</v>
      </c>
      <c r="AO555" s="47">
        <f t="shared" si="446"/>
        <v>0</v>
      </c>
      <c r="AP555" s="47">
        <f t="shared" si="447"/>
        <v>4.5768674057021933E-3</v>
      </c>
      <c r="AQ555" s="47">
        <f t="shared" si="448"/>
        <v>0</v>
      </c>
      <c r="AR555" s="47">
        <f t="shared" si="449"/>
        <v>0</v>
      </c>
      <c r="AS555" s="47">
        <f t="shared" si="450"/>
        <v>4.5768674057021933E-3</v>
      </c>
      <c r="AT555" s="47">
        <f t="shared" ref="AT555:AT618" si="475">IF(ISBLANK($D555),"",AN555-AS555)</f>
        <v>0.28903035503246277</v>
      </c>
      <c r="AU555" s="47">
        <f t="shared" si="451"/>
        <v>1.5968250641757175E-2</v>
      </c>
      <c r="AV555" s="47">
        <f t="shared" si="452"/>
        <v>0</v>
      </c>
      <c r="AW555" s="47">
        <f t="shared" si="453"/>
        <v>2.4891950981803079E-4</v>
      </c>
      <c r="AX555" s="47">
        <f t="shared" si="454"/>
        <v>0</v>
      </c>
      <c r="AY555" s="47">
        <f t="shared" si="455"/>
        <v>0</v>
      </c>
      <c r="AZ555" s="47">
        <f t="shared" si="456"/>
        <v>2.4891950981803079E-4</v>
      </c>
      <c r="BA555" s="47">
        <f t="shared" ref="BA555:BA618" si="476">IF(ISBLANK($D555),"",AU555-AZ555)</f>
        <v>1.5719331131939143E-2</v>
      </c>
      <c r="BB555" s="23">
        <f>IF(V555&gt;0,J555*DATA!$C$4,0)</f>
        <v>0</v>
      </c>
      <c r="BC555" s="23">
        <f>IF(X555&gt;0,N555*_xlfn.XLOOKUP(Burgas!O555,DATA!$B$5:$B$6,DATA!$C$5:$C$6,"error",0,1),0)</f>
        <v>5377.68</v>
      </c>
      <c r="BD555" s="23" t="str">
        <f>IF(Z555&gt;0,(L555-M555)*DATA!$C$7,"0,00 ")</f>
        <v xml:space="preserve">0,00 </v>
      </c>
      <c r="BE555" s="23">
        <f>IF(G555="basement",D555*DATA!$C$8,IF(G555="ground",0,"error"))</f>
        <v>0</v>
      </c>
      <c r="BF555" s="23">
        <f t="shared" ref="BF555:BF618" si="477">BB555+BC555+BD555+BE555</f>
        <v>5377.68</v>
      </c>
      <c r="BG555" s="23">
        <v>0.25</v>
      </c>
      <c r="BH555" s="23">
        <v>1.1000000000000001</v>
      </c>
      <c r="BI555" s="23">
        <f t="shared" ref="BI555:BI618" si="478">IF(G555="ground",0.57,IF(G555="basement",0.85,"error"))</f>
        <v>0.56999999999999995</v>
      </c>
      <c r="BJ555" s="23">
        <v>0.22</v>
      </c>
      <c r="BK555" s="23">
        <f t="shared" ref="BK555:BK618" si="479">IF(K555="N",1/((1/BG555)+0.15/0.038),BG555)</f>
        <v>0.25</v>
      </c>
      <c r="BL555" s="23">
        <f t="shared" ref="BL555:BL618" si="480">IF(O555="sloped",1/(1/BJ555+0.15/0.04),IF(O555="flat",1/(1/BJ555+0.15/0.034),"error"))</f>
        <v>0.12054794520547943</v>
      </c>
      <c r="BM555" s="5">
        <v>1.1000000000000001</v>
      </c>
      <c r="BN555" s="5">
        <f t="shared" ref="BN555:BN618" si="481">IF(BI555=0.85,1/(1/BI555+0.05/0.038),BI555)</f>
        <v>0.56999999999999995</v>
      </c>
      <c r="BO555" s="50"/>
      <c r="BP555" s="48">
        <f t="shared" ref="BP555:BP618" si="482">D555*BS555</f>
        <v>1867.25</v>
      </c>
      <c r="BQ555" s="51">
        <f t="shared" ref="BQ555:BQ618" si="483">H555</f>
        <v>5</v>
      </c>
      <c r="BR555" s="47">
        <f t="shared" ref="BR555:BR618" si="484">0.32*BP555</f>
        <v>597.52</v>
      </c>
      <c r="BS555" s="46">
        <f t="shared" ref="BS555:BS618" si="485">I555</f>
        <v>17.5</v>
      </c>
      <c r="BT555" s="46">
        <f t="shared" ref="BT555:BT618" si="486">IF(BQ555&lt;=3,0.76*BP555,0.8*BP555)</f>
        <v>1493.8000000000002</v>
      </c>
      <c r="BU555" s="46">
        <f t="shared" si="440"/>
        <v>18.762693774999999</v>
      </c>
      <c r="BV555" s="46">
        <f t="shared" si="441"/>
        <v>18.762693774999999</v>
      </c>
      <c r="BW555" s="46">
        <f t="shared" si="442"/>
        <v>18.470213362328767</v>
      </c>
      <c r="BX555" s="46">
        <f t="shared" si="443"/>
        <v>18.762693774999999</v>
      </c>
      <c r="BY555" s="46">
        <f t="shared" si="444"/>
        <v>18.762693774999999</v>
      </c>
      <c r="BZ555" s="46">
        <f t="shared" ref="BZ555:BZ618" si="487">BU555*1152.4</f>
        <v>21622.128306310002</v>
      </c>
      <c r="CA555" s="46">
        <f t="shared" ref="CA555:CA618" si="488">BV555*1152.4</f>
        <v>21622.128306310002</v>
      </c>
      <c r="CB555" s="46">
        <f t="shared" ref="CB555:CB618" si="489">BW555*1152.4</f>
        <v>21285.073878747673</v>
      </c>
      <c r="CC555" s="46">
        <f t="shared" ref="CC555:CC618" si="490">BX555*1152.4</f>
        <v>21622.128306310002</v>
      </c>
      <c r="CD555" s="46">
        <f t="shared" ref="CD555:CD618" si="491">BY555*1152.4</f>
        <v>21622.128306310002</v>
      </c>
    </row>
    <row r="556" spans="1:82" ht="15" customHeight="1" x14ac:dyDescent="0.35">
      <c r="A556" s="39">
        <v>553</v>
      </c>
      <c r="B556" s="40" t="s">
        <v>125</v>
      </c>
      <c r="C556" s="40" t="s">
        <v>678</v>
      </c>
      <c r="D556" s="41">
        <v>202.8</v>
      </c>
      <c r="E556" s="41">
        <f t="shared" si="458"/>
        <v>811.2</v>
      </c>
      <c r="F556" s="41">
        <v>57.8</v>
      </c>
      <c r="G556" s="42" t="s">
        <v>118</v>
      </c>
      <c r="H556" s="43">
        <v>5</v>
      </c>
      <c r="I556" s="44">
        <v>17.5</v>
      </c>
      <c r="J556" s="41">
        <f t="shared" si="459"/>
        <v>809.2</v>
      </c>
      <c r="K556" s="42" t="s">
        <v>121</v>
      </c>
      <c r="L556" s="44">
        <v>202.3</v>
      </c>
      <c r="M556" s="44">
        <v>202.3</v>
      </c>
      <c r="N556" s="41">
        <v>212.94000000000003</v>
      </c>
      <c r="O556" s="45" t="s">
        <v>69</v>
      </c>
      <c r="P556" s="45" t="s">
        <v>121</v>
      </c>
      <c r="Q556" s="45" t="s">
        <v>122</v>
      </c>
      <c r="R556" s="45" t="s">
        <v>864</v>
      </c>
      <c r="S556" s="46">
        <f t="shared" si="460"/>
        <v>36114.077837040008</v>
      </c>
      <c r="T556" s="46">
        <f t="shared" si="461"/>
        <v>44.519326722189355</v>
      </c>
      <c r="U556" s="47">
        <f t="shared" si="462"/>
        <v>36114.077837040008</v>
      </c>
      <c r="V556" s="47">
        <f t="shared" si="463"/>
        <v>0</v>
      </c>
      <c r="W556" s="47">
        <f t="shared" si="464"/>
        <v>35473.453301804388</v>
      </c>
      <c r="X556" s="47">
        <f t="shared" si="465"/>
        <v>640.62453523561999</v>
      </c>
      <c r="Y556" s="48">
        <f t="shared" si="466"/>
        <v>36114.077837040008</v>
      </c>
      <c r="Z556" s="47">
        <f t="shared" si="467"/>
        <v>0</v>
      </c>
      <c r="AA556" s="48">
        <f t="shared" si="468"/>
        <v>36114.077837040008</v>
      </c>
      <c r="AB556" s="47">
        <f t="shared" si="469"/>
        <v>0</v>
      </c>
      <c r="AC556" s="47">
        <f t="shared" si="470"/>
        <v>640.62453523561999</v>
      </c>
      <c r="AD556" s="47">
        <f t="shared" si="471"/>
        <v>35473.453301804388</v>
      </c>
      <c r="AE556" s="47">
        <f t="shared" si="457"/>
        <v>43.729602196504423</v>
      </c>
      <c r="AF556" s="49">
        <f t="shared" si="472"/>
        <v>1.7738914395830752E-2</v>
      </c>
      <c r="AG556" s="47">
        <f>IF(ISBLANK($D556),"",S556*_xlfn.XLOOKUP(Q556,DATA!$B$24:$B$25,DATA!$C$24:$C$25,"error",0,1)/1000)</f>
        <v>4.8380777894861655</v>
      </c>
      <c r="AH556" s="47">
        <f>IF(ISBLANK($D556),"",V556*_xlfn.XLOOKUP(Q556,DATA!$B$24:$B$25,DATA!$C$24:$C$25,"error",0,1)/1000)</f>
        <v>0</v>
      </c>
      <c r="AI556" s="47">
        <f>IF(ISBLANK($D556),"",X556*_xlfn.XLOOKUP(Q556,DATA!$B$24:$B$25,DATA!$C$24:$C$25,"error",0,1)/1000)</f>
        <v>8.5822247748064975E-2</v>
      </c>
      <c r="AJ556" s="47">
        <f>IF(ISBLANK($D556),"",Z556*_xlfn.XLOOKUP(Q556,DATA!$B$24:$B$25,DATA!$C$24:$C$25,"error",0,1)/1000)</f>
        <v>0</v>
      </c>
      <c r="AK556" s="47">
        <f>IF(ISBLANK($D556),"",AB556*_xlfn.XLOOKUP(Q556,DATA!$B$24:$B$25,DATA!$C$24:$C$25,"error",0,1)/1000)</f>
        <v>0</v>
      </c>
      <c r="AL556" s="47">
        <f t="shared" si="473"/>
        <v>8.5822247748064975E-2</v>
      </c>
      <c r="AM556" s="47">
        <f t="shared" si="474"/>
        <v>4.7522555417381005</v>
      </c>
      <c r="AN556" s="47">
        <f t="shared" si="445"/>
        <v>0.49039363444877093</v>
      </c>
      <c r="AO556" s="47">
        <f t="shared" si="446"/>
        <v>0</v>
      </c>
      <c r="AP556" s="47">
        <f t="shared" si="447"/>
        <v>8.6990507017470475E-3</v>
      </c>
      <c r="AQ556" s="47">
        <f t="shared" si="448"/>
        <v>0</v>
      </c>
      <c r="AR556" s="47">
        <f t="shared" si="449"/>
        <v>0</v>
      </c>
      <c r="AS556" s="47">
        <f t="shared" si="450"/>
        <v>8.6990507017470475E-3</v>
      </c>
      <c r="AT556" s="47">
        <f t="shared" si="475"/>
        <v>0.4816945837470239</v>
      </c>
      <c r="AU556" s="47">
        <f t="shared" si="451"/>
        <v>2.6670762398051728E-2</v>
      </c>
      <c r="AV556" s="47">
        <f t="shared" si="452"/>
        <v>0</v>
      </c>
      <c r="AW556" s="47">
        <f t="shared" si="453"/>
        <v>4.7311037105058035E-4</v>
      </c>
      <c r="AX556" s="47">
        <f t="shared" si="454"/>
        <v>0</v>
      </c>
      <c r="AY556" s="47">
        <f t="shared" si="455"/>
        <v>0</v>
      </c>
      <c r="AZ556" s="47">
        <f t="shared" si="456"/>
        <v>4.7311037105058035E-4</v>
      </c>
      <c r="BA556" s="47">
        <f t="shared" si="476"/>
        <v>2.6197652027001146E-2</v>
      </c>
      <c r="BB556" s="23">
        <f>IF(V556&gt;0,J556*DATA!$C$4,0)</f>
        <v>0</v>
      </c>
      <c r="BC556" s="23">
        <f>IF(X556&gt;0,N556*_xlfn.XLOOKUP(Burgas!O556,DATA!$B$5:$B$6,DATA!$C$5:$C$6,"error",0,1),0)</f>
        <v>10221.120000000001</v>
      </c>
      <c r="BD556" s="23" t="str">
        <f>IF(Z556&gt;0,(L556-M556)*DATA!$C$7,"0,00 ")</f>
        <v xml:space="preserve">0,00 </v>
      </c>
      <c r="BE556" s="23">
        <f>IF(G556="basement",D556*DATA!$C$8,IF(G556="ground",0,"error"))</f>
        <v>0</v>
      </c>
      <c r="BF556" s="23">
        <f t="shared" si="477"/>
        <v>10221.120000000001</v>
      </c>
      <c r="BG556" s="23">
        <v>0.25</v>
      </c>
      <c r="BH556" s="23">
        <v>1.1000000000000001</v>
      </c>
      <c r="BI556" s="23">
        <f t="shared" si="478"/>
        <v>0.56999999999999995</v>
      </c>
      <c r="BJ556" s="23">
        <v>0.22</v>
      </c>
      <c r="BK556" s="23">
        <f t="shared" si="479"/>
        <v>0.25</v>
      </c>
      <c r="BL556" s="23">
        <f t="shared" si="480"/>
        <v>0.12054794520547943</v>
      </c>
      <c r="BM556" s="5">
        <v>1.1000000000000001</v>
      </c>
      <c r="BN556" s="5">
        <f t="shared" si="481"/>
        <v>0.56999999999999995</v>
      </c>
      <c r="BO556" s="50"/>
      <c r="BP556" s="48">
        <f t="shared" si="482"/>
        <v>3549</v>
      </c>
      <c r="BQ556" s="51">
        <f t="shared" si="483"/>
        <v>5</v>
      </c>
      <c r="BR556" s="47">
        <f t="shared" si="484"/>
        <v>1135.68</v>
      </c>
      <c r="BS556" s="46">
        <f t="shared" si="485"/>
        <v>17.5</v>
      </c>
      <c r="BT556" s="46">
        <f t="shared" si="486"/>
        <v>2839.2000000000003</v>
      </c>
      <c r="BU556" s="46">
        <f t="shared" si="440"/>
        <v>31.338144600000003</v>
      </c>
      <c r="BV556" s="46">
        <f t="shared" si="441"/>
        <v>31.338144600000003</v>
      </c>
      <c r="BW556" s="46">
        <f t="shared" si="442"/>
        <v>30.782239935616442</v>
      </c>
      <c r="BX556" s="46">
        <f t="shared" si="443"/>
        <v>31.338144600000003</v>
      </c>
      <c r="BY556" s="46">
        <f t="shared" si="444"/>
        <v>31.338144600000003</v>
      </c>
      <c r="BZ556" s="46">
        <f t="shared" si="487"/>
        <v>36114.077837040008</v>
      </c>
      <c r="CA556" s="46">
        <f t="shared" si="488"/>
        <v>36114.077837040008</v>
      </c>
      <c r="CB556" s="46">
        <f t="shared" si="489"/>
        <v>35473.453301804388</v>
      </c>
      <c r="CC556" s="46">
        <f t="shared" si="490"/>
        <v>36114.077837040008</v>
      </c>
      <c r="CD556" s="46">
        <f t="shared" si="491"/>
        <v>36114.077837040008</v>
      </c>
    </row>
    <row r="557" spans="1:82" ht="15" customHeight="1" x14ac:dyDescent="0.35">
      <c r="A557" s="39">
        <v>554</v>
      </c>
      <c r="B557" s="40" t="s">
        <v>125</v>
      </c>
      <c r="C557" s="40" t="s">
        <v>679</v>
      </c>
      <c r="D557" s="41">
        <v>132.4</v>
      </c>
      <c r="E557" s="41">
        <f t="shared" si="458"/>
        <v>635.5200000000001</v>
      </c>
      <c r="F557" s="41">
        <v>46</v>
      </c>
      <c r="G557" s="42" t="s">
        <v>118</v>
      </c>
      <c r="H557" s="43">
        <v>6</v>
      </c>
      <c r="I557" s="44">
        <v>20.5</v>
      </c>
      <c r="J557" s="41">
        <f t="shared" si="459"/>
        <v>754.4</v>
      </c>
      <c r="K557" s="42" t="s">
        <v>121</v>
      </c>
      <c r="L557" s="44">
        <v>188.6</v>
      </c>
      <c r="M557" s="44">
        <v>188.6</v>
      </c>
      <c r="N557" s="41">
        <v>139.02000000000001</v>
      </c>
      <c r="O557" s="45" t="s">
        <v>69</v>
      </c>
      <c r="P557" s="45" t="s">
        <v>121</v>
      </c>
      <c r="Q557" s="45" t="s">
        <v>122</v>
      </c>
      <c r="R557" s="45" t="s">
        <v>864</v>
      </c>
      <c r="S557" s="46">
        <f t="shared" si="460"/>
        <v>29347.146662120009</v>
      </c>
      <c r="T557" s="46">
        <f t="shared" si="461"/>
        <v>46.178163806205951</v>
      </c>
      <c r="U557" s="47">
        <f t="shared" si="462"/>
        <v>29347.146662120009</v>
      </c>
      <c r="V557" s="47">
        <f t="shared" si="463"/>
        <v>0</v>
      </c>
      <c r="W557" s="47">
        <f t="shared" si="464"/>
        <v>28928.908553317266</v>
      </c>
      <c r="X557" s="47">
        <f t="shared" si="465"/>
        <v>418.23810880274323</v>
      </c>
      <c r="Y557" s="48">
        <f t="shared" si="466"/>
        <v>29347.146662120009</v>
      </c>
      <c r="Z557" s="47">
        <f t="shared" si="467"/>
        <v>0</v>
      </c>
      <c r="AA557" s="48">
        <f t="shared" si="468"/>
        <v>29347.146662120009</v>
      </c>
      <c r="AB557" s="47">
        <f t="shared" si="469"/>
        <v>0</v>
      </c>
      <c r="AC557" s="47">
        <f t="shared" si="470"/>
        <v>418.23810880274323</v>
      </c>
      <c r="AD557" s="47">
        <f t="shared" si="471"/>
        <v>28928.908553317266</v>
      </c>
      <c r="AE557" s="47">
        <f t="shared" si="457"/>
        <v>45.520060034801837</v>
      </c>
      <c r="AF557" s="49">
        <f t="shared" si="472"/>
        <v>1.4251406231004626E-2</v>
      </c>
      <c r="AG557" s="47">
        <f>IF(ISBLANK($D557),"",S557*_xlfn.XLOOKUP(Q557,DATA!$B$24:$B$25,DATA!$C$24:$C$25,"error",0,1)/1000)</f>
        <v>3.9315354829625964</v>
      </c>
      <c r="AH557" s="47">
        <f>IF(ISBLANK($D557),"",V557*_xlfn.XLOOKUP(Q557,DATA!$B$24:$B$25,DATA!$C$24:$C$25,"error",0,1)/1000)</f>
        <v>0</v>
      </c>
      <c r="AI557" s="47">
        <f>IF(ISBLANK($D557),"",X557*_xlfn.XLOOKUP(Q557,DATA!$B$24:$B$25,DATA!$C$24:$C$25,"error",0,1)/1000)</f>
        <v>5.6029909279308864E-2</v>
      </c>
      <c r="AJ557" s="47">
        <f>IF(ISBLANK($D557),"",Z557*_xlfn.XLOOKUP(Q557,DATA!$B$24:$B$25,DATA!$C$24:$C$25,"error",0,1)/1000)</f>
        <v>0</v>
      </c>
      <c r="AK557" s="47">
        <f>IF(ISBLANK($D557),"",AB557*_xlfn.XLOOKUP(Q557,DATA!$B$24:$B$25,DATA!$C$24:$C$25,"error",0,1)/1000)</f>
        <v>0</v>
      </c>
      <c r="AL557" s="47">
        <f t="shared" si="473"/>
        <v>5.6029909279308864E-2</v>
      </c>
      <c r="AM557" s="47">
        <f t="shared" si="474"/>
        <v>3.8755055736832875</v>
      </c>
      <c r="AN557" s="47">
        <f t="shared" si="445"/>
        <v>0.39850536893891014</v>
      </c>
      <c r="AO557" s="47">
        <f t="shared" si="446"/>
        <v>0</v>
      </c>
      <c r="AP557" s="47">
        <f t="shared" si="447"/>
        <v>5.6792618979847748E-3</v>
      </c>
      <c r="AQ557" s="47">
        <f t="shared" si="448"/>
        <v>0</v>
      </c>
      <c r="AR557" s="47">
        <f t="shared" si="449"/>
        <v>0</v>
      </c>
      <c r="AS557" s="47">
        <f t="shared" si="450"/>
        <v>5.6792618979847748E-3</v>
      </c>
      <c r="AT557" s="47">
        <f t="shared" si="475"/>
        <v>0.39282610704092535</v>
      </c>
      <c r="AU557" s="47">
        <f t="shared" si="451"/>
        <v>2.167328705492795E-2</v>
      </c>
      <c r="AV557" s="47">
        <f t="shared" si="452"/>
        <v>0</v>
      </c>
      <c r="AW557" s="47">
        <f t="shared" si="453"/>
        <v>3.0887481818095175E-4</v>
      </c>
      <c r="AX557" s="47">
        <f t="shared" si="454"/>
        <v>0</v>
      </c>
      <c r="AY557" s="47">
        <f t="shared" si="455"/>
        <v>0</v>
      </c>
      <c r="AZ557" s="47">
        <f t="shared" si="456"/>
        <v>3.0887481818095175E-4</v>
      </c>
      <c r="BA557" s="47">
        <f t="shared" si="476"/>
        <v>2.1364412236747E-2</v>
      </c>
      <c r="BB557" s="23">
        <f>IF(V557&gt;0,J557*DATA!$C$4,0)</f>
        <v>0</v>
      </c>
      <c r="BC557" s="23">
        <f>IF(X557&gt;0,N557*_xlfn.XLOOKUP(Burgas!O557,DATA!$B$5:$B$6,DATA!$C$5:$C$6,"error",0,1),0)</f>
        <v>6672.9600000000009</v>
      </c>
      <c r="BD557" s="23" t="str">
        <f>IF(Z557&gt;0,(L557-M557)*DATA!$C$7,"0,00 ")</f>
        <v xml:space="preserve">0,00 </v>
      </c>
      <c r="BE557" s="23">
        <f>IF(G557="basement",D557*DATA!$C$8,IF(G557="ground",0,"error"))</f>
        <v>0</v>
      </c>
      <c r="BF557" s="23">
        <f t="shared" si="477"/>
        <v>6672.9600000000009</v>
      </c>
      <c r="BG557" s="23">
        <v>0.25</v>
      </c>
      <c r="BH557" s="23">
        <v>1.1000000000000001</v>
      </c>
      <c r="BI557" s="23">
        <f t="shared" si="478"/>
        <v>0.56999999999999995</v>
      </c>
      <c r="BJ557" s="23">
        <v>0.22</v>
      </c>
      <c r="BK557" s="23">
        <f t="shared" si="479"/>
        <v>0.25</v>
      </c>
      <c r="BL557" s="23">
        <f t="shared" si="480"/>
        <v>0.12054794520547943</v>
      </c>
      <c r="BM557" s="5">
        <v>1.1000000000000001</v>
      </c>
      <c r="BN557" s="5">
        <f t="shared" si="481"/>
        <v>0.56999999999999995</v>
      </c>
      <c r="BO557" s="50"/>
      <c r="BP557" s="48">
        <f t="shared" si="482"/>
        <v>2714.2000000000003</v>
      </c>
      <c r="BQ557" s="51">
        <f t="shared" si="483"/>
        <v>6</v>
      </c>
      <c r="BR557" s="47">
        <f t="shared" si="484"/>
        <v>868.5440000000001</v>
      </c>
      <c r="BS557" s="46">
        <f t="shared" si="485"/>
        <v>20.5</v>
      </c>
      <c r="BT557" s="46">
        <f t="shared" si="486"/>
        <v>2171.36</v>
      </c>
      <c r="BU557" s="46">
        <f t="shared" si="440"/>
        <v>25.466111300000005</v>
      </c>
      <c r="BV557" s="46">
        <f t="shared" si="441"/>
        <v>25.466111300000005</v>
      </c>
      <c r="BW557" s="46">
        <f t="shared" si="442"/>
        <v>25.103183402739727</v>
      </c>
      <c r="BX557" s="46">
        <f t="shared" si="443"/>
        <v>25.466111300000005</v>
      </c>
      <c r="BY557" s="46">
        <f t="shared" si="444"/>
        <v>25.466111300000005</v>
      </c>
      <c r="BZ557" s="46">
        <f t="shared" si="487"/>
        <v>29347.146662120009</v>
      </c>
      <c r="CA557" s="46">
        <f t="shared" si="488"/>
        <v>29347.146662120009</v>
      </c>
      <c r="CB557" s="46">
        <f t="shared" si="489"/>
        <v>28928.908553317266</v>
      </c>
      <c r="CC557" s="46">
        <f t="shared" si="490"/>
        <v>29347.146662120009</v>
      </c>
      <c r="CD557" s="46">
        <f t="shared" si="491"/>
        <v>29347.146662120009</v>
      </c>
    </row>
    <row r="558" spans="1:82" ht="15" customHeight="1" x14ac:dyDescent="0.35">
      <c r="A558" s="39">
        <v>555</v>
      </c>
      <c r="B558" s="40" t="s">
        <v>125</v>
      </c>
      <c r="C558" s="40" t="s">
        <v>680</v>
      </c>
      <c r="D558" s="41">
        <v>197.5</v>
      </c>
      <c r="E558" s="41">
        <f t="shared" si="458"/>
        <v>790</v>
      </c>
      <c r="F558" s="41">
        <v>40.799999999999997</v>
      </c>
      <c r="G558" s="42" t="s">
        <v>118</v>
      </c>
      <c r="H558" s="43">
        <v>5</v>
      </c>
      <c r="I558" s="44">
        <v>17.5</v>
      </c>
      <c r="J558" s="41">
        <f t="shared" si="459"/>
        <v>571.20000000000005</v>
      </c>
      <c r="K558" s="42" t="s">
        <v>121</v>
      </c>
      <c r="L558" s="44">
        <v>142.80000000000001</v>
      </c>
      <c r="M558" s="44">
        <v>142.80000000000001</v>
      </c>
      <c r="N558" s="41">
        <v>207.375</v>
      </c>
      <c r="O558" s="45" t="s">
        <v>69</v>
      </c>
      <c r="P558" s="45" t="s">
        <v>121</v>
      </c>
      <c r="Q558" s="45" t="s">
        <v>122</v>
      </c>
      <c r="R558" s="45" t="s">
        <v>864</v>
      </c>
      <c r="S558" s="46">
        <f t="shared" si="460"/>
        <v>31726.326101750004</v>
      </c>
      <c r="T558" s="46">
        <f t="shared" si="461"/>
        <v>40.159906457911397</v>
      </c>
      <c r="U558" s="47">
        <f t="shared" si="462"/>
        <v>31726.326101750004</v>
      </c>
      <c r="V558" s="47">
        <f t="shared" si="463"/>
        <v>0</v>
      </c>
      <c r="W558" s="47">
        <f t="shared" si="464"/>
        <v>31102.443726458907</v>
      </c>
      <c r="X558" s="47">
        <f t="shared" si="465"/>
        <v>623.88237529109756</v>
      </c>
      <c r="Y558" s="48">
        <f t="shared" si="466"/>
        <v>31726.326101750004</v>
      </c>
      <c r="Z558" s="47">
        <f t="shared" si="467"/>
        <v>0</v>
      </c>
      <c r="AA558" s="48">
        <f t="shared" si="468"/>
        <v>31726.326101750004</v>
      </c>
      <c r="AB558" s="47">
        <f t="shared" si="469"/>
        <v>0</v>
      </c>
      <c r="AC558" s="47">
        <f t="shared" si="470"/>
        <v>623.88237529109756</v>
      </c>
      <c r="AD558" s="47">
        <f t="shared" si="471"/>
        <v>31102.443726458907</v>
      </c>
      <c r="AE558" s="47">
        <f t="shared" si="457"/>
        <v>39.370181932226465</v>
      </c>
      <c r="AF558" s="49">
        <f t="shared" si="472"/>
        <v>1.9664501124089684E-2</v>
      </c>
      <c r="AG558" s="47">
        <f>IF(ISBLANK($D558),"",S558*_xlfn.XLOOKUP(Q558,DATA!$B$24:$B$25,DATA!$C$24:$C$25,"error",0,1)/1000)</f>
        <v>4.2502659031609555</v>
      </c>
      <c r="AH558" s="47">
        <f>IF(ISBLANK($D558),"",V558*_xlfn.XLOOKUP(Q558,DATA!$B$24:$B$25,DATA!$C$24:$C$25,"error",0,1)/1000)</f>
        <v>0</v>
      </c>
      <c r="AI558" s="47">
        <f>IF(ISBLANK($D558),"",X558*_xlfn.XLOOKUP(Q558,DATA!$B$24:$B$25,DATA!$C$24:$C$25,"error",0,1)/1000)</f>
        <v>8.3579358630388498E-2</v>
      </c>
      <c r="AJ558" s="47">
        <f>IF(ISBLANK($D558),"",Z558*_xlfn.XLOOKUP(Q558,DATA!$B$24:$B$25,DATA!$C$24:$C$25,"error",0,1)/1000)</f>
        <v>0</v>
      </c>
      <c r="AK558" s="47">
        <f>IF(ISBLANK($D558),"",AB558*_xlfn.XLOOKUP(Q558,DATA!$B$24:$B$25,DATA!$C$24:$C$25,"error",0,1)/1000)</f>
        <v>0</v>
      </c>
      <c r="AL558" s="47">
        <f t="shared" si="473"/>
        <v>8.3579358630388498E-2</v>
      </c>
      <c r="AM558" s="47">
        <f t="shared" si="474"/>
        <v>4.1666865445305667</v>
      </c>
      <c r="AN558" s="47">
        <f t="shared" si="445"/>
        <v>0.43081228419978645</v>
      </c>
      <c r="AO558" s="47">
        <f t="shared" si="446"/>
        <v>0</v>
      </c>
      <c r="AP558" s="47">
        <f t="shared" si="447"/>
        <v>8.4717086469183276E-3</v>
      </c>
      <c r="AQ558" s="47">
        <f t="shared" si="448"/>
        <v>0</v>
      </c>
      <c r="AR558" s="47">
        <f t="shared" si="449"/>
        <v>0</v>
      </c>
      <c r="AS558" s="47">
        <f t="shared" si="450"/>
        <v>8.4717086469183276E-3</v>
      </c>
      <c r="AT558" s="47">
        <f t="shared" si="475"/>
        <v>0.42234057555286814</v>
      </c>
      <c r="AU558" s="47">
        <f t="shared" si="451"/>
        <v>2.3430345059372415E-2</v>
      </c>
      <c r="AV558" s="47">
        <f t="shared" si="452"/>
        <v>0</v>
      </c>
      <c r="AW558" s="47">
        <f t="shared" si="453"/>
        <v>4.6074604675783702E-4</v>
      </c>
      <c r="AX558" s="47">
        <f t="shared" si="454"/>
        <v>0</v>
      </c>
      <c r="AY558" s="47">
        <f t="shared" si="455"/>
        <v>0</v>
      </c>
      <c r="AZ558" s="47">
        <f t="shared" si="456"/>
        <v>4.6074604675783702E-4</v>
      </c>
      <c r="BA558" s="47">
        <f t="shared" si="476"/>
        <v>2.2969599012614576E-2</v>
      </c>
      <c r="BB558" s="23">
        <f>IF(V558&gt;0,J558*DATA!$C$4,0)</f>
        <v>0</v>
      </c>
      <c r="BC558" s="23">
        <f>IF(X558&gt;0,N558*_xlfn.XLOOKUP(Burgas!O558,DATA!$B$5:$B$6,DATA!$C$5:$C$6,"error",0,1),0)</f>
        <v>9954</v>
      </c>
      <c r="BD558" s="23" t="str">
        <f>IF(Z558&gt;0,(L558-M558)*DATA!$C$7,"0,00 ")</f>
        <v xml:space="preserve">0,00 </v>
      </c>
      <c r="BE558" s="23">
        <f>IF(G558="basement",D558*DATA!$C$8,IF(G558="ground",0,"error"))</f>
        <v>0</v>
      </c>
      <c r="BF558" s="23">
        <f t="shared" si="477"/>
        <v>9954</v>
      </c>
      <c r="BG558" s="23">
        <v>0.25</v>
      </c>
      <c r="BH558" s="23">
        <v>1.1000000000000001</v>
      </c>
      <c r="BI558" s="23">
        <f t="shared" si="478"/>
        <v>0.56999999999999995</v>
      </c>
      <c r="BJ558" s="23">
        <v>0.22</v>
      </c>
      <c r="BK558" s="23">
        <f t="shared" si="479"/>
        <v>0.25</v>
      </c>
      <c r="BL558" s="23">
        <f t="shared" si="480"/>
        <v>0.12054794520547943</v>
      </c>
      <c r="BM558" s="5">
        <v>1.1000000000000001</v>
      </c>
      <c r="BN558" s="5">
        <f t="shared" si="481"/>
        <v>0.56999999999999995</v>
      </c>
      <c r="BO558" s="50"/>
      <c r="BP558" s="48">
        <f t="shared" si="482"/>
        <v>3456.25</v>
      </c>
      <c r="BQ558" s="51">
        <f t="shared" si="483"/>
        <v>5</v>
      </c>
      <c r="BR558" s="47">
        <f t="shared" si="484"/>
        <v>1106</v>
      </c>
      <c r="BS558" s="46">
        <f t="shared" si="485"/>
        <v>17.5</v>
      </c>
      <c r="BT558" s="46">
        <f t="shared" si="486"/>
        <v>2765</v>
      </c>
      <c r="BU558" s="46">
        <f t="shared" si="440"/>
        <v>27.530654375000001</v>
      </c>
      <c r="BV558" s="46">
        <f t="shared" si="441"/>
        <v>27.530654375000001</v>
      </c>
      <c r="BW558" s="46">
        <f t="shared" si="442"/>
        <v>26.989277791095891</v>
      </c>
      <c r="BX558" s="46">
        <f t="shared" si="443"/>
        <v>27.530654375000001</v>
      </c>
      <c r="BY558" s="46">
        <f t="shared" si="444"/>
        <v>27.530654375000001</v>
      </c>
      <c r="BZ558" s="46">
        <f t="shared" si="487"/>
        <v>31726.326101750004</v>
      </c>
      <c r="CA558" s="46">
        <f t="shared" si="488"/>
        <v>31726.326101750004</v>
      </c>
      <c r="CB558" s="46">
        <f t="shared" si="489"/>
        <v>31102.443726458907</v>
      </c>
      <c r="CC558" s="46">
        <f t="shared" si="490"/>
        <v>31726.326101750004</v>
      </c>
      <c r="CD558" s="46">
        <f t="shared" si="491"/>
        <v>31726.326101750004</v>
      </c>
    </row>
    <row r="559" spans="1:82" ht="15" customHeight="1" x14ac:dyDescent="0.35">
      <c r="A559" s="39">
        <v>556</v>
      </c>
      <c r="B559" s="40" t="s">
        <v>125</v>
      </c>
      <c r="C559" s="40" t="s">
        <v>681</v>
      </c>
      <c r="D559" s="41">
        <v>169.6</v>
      </c>
      <c r="E559" s="41">
        <f t="shared" si="458"/>
        <v>814.08</v>
      </c>
      <c r="F559" s="41">
        <v>53</v>
      </c>
      <c r="G559" s="42" t="s">
        <v>118</v>
      </c>
      <c r="H559" s="43">
        <v>6</v>
      </c>
      <c r="I559" s="44">
        <v>20.5</v>
      </c>
      <c r="J559" s="41">
        <f t="shared" si="459"/>
        <v>869.2</v>
      </c>
      <c r="K559" s="42" t="s">
        <v>120</v>
      </c>
      <c r="L559" s="44">
        <v>217.3</v>
      </c>
      <c r="M559" s="44">
        <v>195.6</v>
      </c>
      <c r="N559" s="41">
        <v>178.08</v>
      </c>
      <c r="O559" s="45" t="s">
        <v>69</v>
      </c>
      <c r="P559" s="45" t="s">
        <v>120</v>
      </c>
      <c r="Q559" s="45" t="s">
        <v>122</v>
      </c>
      <c r="R559" s="45" t="s">
        <v>864</v>
      </c>
      <c r="S559" s="46">
        <f t="shared" si="460"/>
        <v>80906.296095380007</v>
      </c>
      <c r="T559" s="46">
        <f t="shared" si="461"/>
        <v>99.383716705213246</v>
      </c>
      <c r="U559" s="47">
        <f t="shared" si="462"/>
        <v>47679.105940856927</v>
      </c>
      <c r="V559" s="47">
        <f t="shared" si="463"/>
        <v>33227.190154523079</v>
      </c>
      <c r="W559" s="47">
        <f t="shared" si="464"/>
        <v>69643.574640724299</v>
      </c>
      <c r="X559" s="47">
        <f t="shared" si="465"/>
        <v>11262.721454655708</v>
      </c>
      <c r="Y559" s="48">
        <f t="shared" si="466"/>
        <v>79757.533357880005</v>
      </c>
      <c r="Z559" s="47">
        <f t="shared" si="467"/>
        <v>1148.7627375000011</v>
      </c>
      <c r="AA559" s="48">
        <f t="shared" si="468"/>
        <v>80906.296095380007</v>
      </c>
      <c r="AB559" s="47">
        <f t="shared" si="469"/>
        <v>0</v>
      </c>
      <c r="AC559" s="47">
        <f t="shared" si="470"/>
        <v>45638.674346678788</v>
      </c>
      <c r="AD559" s="47">
        <f t="shared" si="471"/>
        <v>35267.621748701218</v>
      </c>
      <c r="AE559" s="47">
        <f t="shared" si="457"/>
        <v>43.322058948384942</v>
      </c>
      <c r="AF559" s="49">
        <f t="shared" si="472"/>
        <v>0.56409298842299727</v>
      </c>
      <c r="AG559" s="47">
        <f>IF(ISBLANK($D559),"",S559*_xlfn.XLOOKUP(Q559,DATA!$B$24:$B$25,DATA!$C$24:$C$25,"error",0,1)/1000)</f>
        <v>10.838735961497608</v>
      </c>
      <c r="AH559" s="47">
        <f>IF(ISBLANK($D559),"",V559*_xlfn.XLOOKUP(Q559,DATA!$B$24:$B$25,DATA!$C$24:$C$25,"error",0,1)/1000)</f>
        <v>4.4513314563650335</v>
      </c>
      <c r="AI559" s="47">
        <f>IF(ISBLANK($D559),"",X559*_xlfn.XLOOKUP(Q559,DATA!$B$24:$B$25,DATA!$C$24:$C$25,"error",0,1)/1000)</f>
        <v>1.5088277420461254</v>
      </c>
      <c r="AJ559" s="47">
        <f>IF(ISBLANK($D559),"",Z559*_xlfn.XLOOKUP(Q559,DATA!$B$24:$B$25,DATA!$C$24:$C$25,"error",0,1)/1000)</f>
        <v>0.1538957608378354</v>
      </c>
      <c r="AK559" s="47">
        <f>IF(ISBLANK($D559),"",AB559*_xlfn.XLOOKUP(Q559,DATA!$B$24:$B$25,DATA!$C$24:$C$25,"error",0,1)/1000)</f>
        <v>0</v>
      </c>
      <c r="AL559" s="47">
        <f t="shared" si="473"/>
        <v>6.1140549592489943</v>
      </c>
      <c r="AM559" s="47">
        <f t="shared" si="474"/>
        <v>4.7246810022486141</v>
      </c>
      <c r="AN559" s="47">
        <f t="shared" si="445"/>
        <v>1.0986278750085823</v>
      </c>
      <c r="AO559" s="47">
        <f t="shared" si="446"/>
        <v>0.45119254092332978</v>
      </c>
      <c r="AP559" s="47">
        <f t="shared" si="447"/>
        <v>0.15293667286356638</v>
      </c>
      <c r="AQ559" s="47">
        <f t="shared" si="448"/>
        <v>1.559906739150225E-2</v>
      </c>
      <c r="AR559" s="47">
        <f t="shared" si="449"/>
        <v>0</v>
      </c>
      <c r="AS559" s="47">
        <f t="shared" si="450"/>
        <v>0.6197282811783984</v>
      </c>
      <c r="AT559" s="47">
        <f t="shared" si="475"/>
        <v>0.47889959383018388</v>
      </c>
      <c r="AU559" s="47">
        <f t="shared" si="451"/>
        <v>5.9750455470668096E-2</v>
      </c>
      <c r="AV559" s="47">
        <f t="shared" si="452"/>
        <v>2.4538754603260368E-2</v>
      </c>
      <c r="AW559" s="47">
        <f t="shared" si="453"/>
        <v>8.3176806902840253E-3</v>
      </c>
      <c r="AX559" s="47">
        <f t="shared" si="454"/>
        <v>8.4837769254000113E-4</v>
      </c>
      <c r="AY559" s="47">
        <f t="shared" si="455"/>
        <v>0</v>
      </c>
      <c r="AZ559" s="47">
        <f t="shared" si="456"/>
        <v>3.3704812986084388E-2</v>
      </c>
      <c r="BA559" s="47">
        <f t="shared" si="476"/>
        <v>2.6045642484583707E-2</v>
      </c>
      <c r="BB559" s="23">
        <f>IF(V559&gt;0,J559*DATA!$C$4,0)</f>
        <v>56498</v>
      </c>
      <c r="BC559" s="23">
        <f>IF(X559&gt;0,N559*_xlfn.XLOOKUP(Burgas!O559,DATA!$B$5:$B$6,DATA!$C$5:$C$6,"error",0,1),0)</f>
        <v>8547.84</v>
      </c>
      <c r="BD559" s="23">
        <f>IF(Z559&gt;0,(L559-M559)*DATA!$C$7,"0,00 ")</f>
        <v>3255.0000000000027</v>
      </c>
      <c r="BE559" s="23">
        <f>IF(G559="basement",D559*DATA!$C$8,IF(G559="ground",0,"error"))</f>
        <v>0</v>
      </c>
      <c r="BF559" s="23">
        <f t="shared" si="477"/>
        <v>68300.84</v>
      </c>
      <c r="BG559" s="23">
        <v>1.48</v>
      </c>
      <c r="BH559" s="23">
        <v>1.2747583985273816</v>
      </c>
      <c r="BI559" s="23">
        <f t="shared" si="478"/>
        <v>0.56999999999999995</v>
      </c>
      <c r="BJ559" s="23">
        <v>2.33</v>
      </c>
      <c r="BK559" s="23">
        <f t="shared" si="479"/>
        <v>0.21630769230769231</v>
      </c>
      <c r="BL559" s="23">
        <f t="shared" si="480"/>
        <v>0.23928112965340181</v>
      </c>
      <c r="BM559" s="5">
        <v>1.1000000000000001</v>
      </c>
      <c r="BN559" s="5">
        <f t="shared" si="481"/>
        <v>0.56999999999999995</v>
      </c>
      <c r="BO559" s="50"/>
      <c r="BP559" s="48">
        <f t="shared" si="482"/>
        <v>3476.7999999999997</v>
      </c>
      <c r="BQ559" s="51">
        <f t="shared" si="483"/>
        <v>6</v>
      </c>
      <c r="BR559" s="47">
        <f t="shared" si="484"/>
        <v>1112.576</v>
      </c>
      <c r="BS559" s="46">
        <f t="shared" si="485"/>
        <v>20.5</v>
      </c>
      <c r="BT559" s="46">
        <f t="shared" si="486"/>
        <v>2781.44</v>
      </c>
      <c r="BU559" s="46">
        <f t="shared" si="440"/>
        <v>70.206782450000006</v>
      </c>
      <c r="BV559" s="46">
        <f t="shared" si="441"/>
        <v>41.373746911538461</v>
      </c>
      <c r="BW559" s="46">
        <f t="shared" si="442"/>
        <v>60.433508018677792</v>
      </c>
      <c r="BX559" s="46">
        <f t="shared" si="443"/>
        <v>69.209938699999995</v>
      </c>
      <c r="BY559" s="46">
        <f t="shared" si="444"/>
        <v>70.206782450000006</v>
      </c>
      <c r="BZ559" s="46">
        <f t="shared" si="487"/>
        <v>80906.296095380007</v>
      </c>
      <c r="CA559" s="46">
        <f t="shared" si="488"/>
        <v>47679.105940856927</v>
      </c>
      <c r="CB559" s="46">
        <f t="shared" si="489"/>
        <v>69643.574640724299</v>
      </c>
      <c r="CC559" s="46">
        <f t="shared" si="490"/>
        <v>79757.533357880005</v>
      </c>
      <c r="CD559" s="46">
        <f t="shared" si="491"/>
        <v>80906.296095380007</v>
      </c>
    </row>
    <row r="560" spans="1:82" ht="15" customHeight="1" x14ac:dyDescent="0.35">
      <c r="A560" s="39">
        <v>557</v>
      </c>
      <c r="B560" s="40" t="s">
        <v>125</v>
      </c>
      <c r="C560" s="40" t="s">
        <v>682</v>
      </c>
      <c r="D560" s="41">
        <v>214.9</v>
      </c>
      <c r="E560" s="41">
        <f t="shared" si="458"/>
        <v>1031.52</v>
      </c>
      <c r="F560" s="41">
        <v>59</v>
      </c>
      <c r="G560" s="42" t="s">
        <v>118</v>
      </c>
      <c r="H560" s="43">
        <v>6</v>
      </c>
      <c r="I560" s="44">
        <v>20.5</v>
      </c>
      <c r="J560" s="41">
        <f t="shared" si="459"/>
        <v>967.6</v>
      </c>
      <c r="K560" s="42" t="s">
        <v>121</v>
      </c>
      <c r="L560" s="44">
        <v>241.9</v>
      </c>
      <c r="M560" s="44">
        <v>241.9</v>
      </c>
      <c r="N560" s="41">
        <v>225.64500000000001</v>
      </c>
      <c r="O560" s="45" t="s">
        <v>69</v>
      </c>
      <c r="P560" s="45" t="s">
        <v>121</v>
      </c>
      <c r="Q560" s="45" t="s">
        <v>122</v>
      </c>
      <c r="R560" s="45" t="s">
        <v>864</v>
      </c>
      <c r="S560" s="46">
        <f t="shared" si="460"/>
        <v>43554.12760937</v>
      </c>
      <c r="T560" s="46">
        <f t="shared" si="461"/>
        <v>42.223250745860476</v>
      </c>
      <c r="U560" s="47">
        <f t="shared" si="462"/>
        <v>43554.12760937</v>
      </c>
      <c r="V560" s="47">
        <f t="shared" si="463"/>
        <v>0</v>
      </c>
      <c r="W560" s="47">
        <f t="shared" si="464"/>
        <v>42875.280407091246</v>
      </c>
      <c r="X560" s="47">
        <f t="shared" si="465"/>
        <v>678.84720227875368</v>
      </c>
      <c r="Y560" s="48">
        <f t="shared" si="466"/>
        <v>43554.12760937</v>
      </c>
      <c r="Z560" s="47">
        <f t="shared" si="467"/>
        <v>0</v>
      </c>
      <c r="AA560" s="48">
        <f t="shared" si="468"/>
        <v>43554.12760937</v>
      </c>
      <c r="AB560" s="47">
        <f t="shared" si="469"/>
        <v>0</v>
      </c>
      <c r="AC560" s="47">
        <f t="shared" si="470"/>
        <v>678.84720227875368</v>
      </c>
      <c r="AD560" s="47">
        <f t="shared" si="471"/>
        <v>42875.280407091246</v>
      </c>
      <c r="AE560" s="47">
        <f t="shared" si="457"/>
        <v>41.565146974456383</v>
      </c>
      <c r="AF560" s="49">
        <f t="shared" si="472"/>
        <v>1.5586288591685871E-2</v>
      </c>
      <c r="AG560" s="47">
        <f>IF(ISBLANK($D560),"",S560*_xlfn.XLOOKUP(Q560,DATA!$B$24:$B$25,DATA!$C$24:$C$25,"error",0,1)/1000)</f>
        <v>5.8347954606006391</v>
      </c>
      <c r="AH560" s="47">
        <f>IF(ISBLANK($D560),"",V560*_xlfn.XLOOKUP(Q560,DATA!$B$24:$B$25,DATA!$C$24:$C$25,"error",0,1)/1000)</f>
        <v>0</v>
      </c>
      <c r="AI560" s="47">
        <f>IF(ISBLANK($D560),"",X560*_xlfn.XLOOKUP(Q560,DATA!$B$24:$B$25,DATA!$C$24:$C$25,"error",0,1)/1000)</f>
        <v>9.0942805922380174E-2</v>
      </c>
      <c r="AJ560" s="47">
        <f>IF(ISBLANK($D560),"",Z560*_xlfn.XLOOKUP(Q560,DATA!$B$24:$B$25,DATA!$C$24:$C$25,"error",0,1)/1000)</f>
        <v>0</v>
      </c>
      <c r="AK560" s="47">
        <f>IF(ISBLANK($D560),"",AB560*_xlfn.XLOOKUP(Q560,DATA!$B$24:$B$25,DATA!$C$24:$C$25,"error",0,1)/1000)</f>
        <v>0</v>
      </c>
      <c r="AL560" s="47">
        <f t="shared" si="473"/>
        <v>9.0942805922380174E-2</v>
      </c>
      <c r="AM560" s="47">
        <f t="shared" si="474"/>
        <v>5.7438526546782587</v>
      </c>
      <c r="AN560" s="47">
        <f t="shared" si="445"/>
        <v>0.59142218804485791</v>
      </c>
      <c r="AO560" s="47">
        <f t="shared" si="446"/>
        <v>0</v>
      </c>
      <c r="AP560" s="47">
        <f t="shared" si="447"/>
        <v>9.2180769023934572E-3</v>
      </c>
      <c r="AQ560" s="47">
        <f t="shared" si="448"/>
        <v>0</v>
      </c>
      <c r="AR560" s="47">
        <f t="shared" si="449"/>
        <v>0</v>
      </c>
      <c r="AS560" s="47">
        <f t="shared" si="450"/>
        <v>9.2180769023934572E-3</v>
      </c>
      <c r="AT560" s="47">
        <f t="shared" si="475"/>
        <v>0.58220411114246451</v>
      </c>
      <c r="AU560" s="47">
        <f t="shared" si="451"/>
        <v>3.2165345441342752E-2</v>
      </c>
      <c r="AV560" s="47">
        <f t="shared" si="452"/>
        <v>0</v>
      </c>
      <c r="AW560" s="47">
        <f t="shared" si="453"/>
        <v>5.0133835670003522E-4</v>
      </c>
      <c r="AX560" s="47">
        <f t="shared" si="454"/>
        <v>0</v>
      </c>
      <c r="AY560" s="47">
        <f t="shared" si="455"/>
        <v>0</v>
      </c>
      <c r="AZ560" s="47">
        <f t="shared" si="456"/>
        <v>5.0133835670003522E-4</v>
      </c>
      <c r="BA560" s="47">
        <f t="shared" si="476"/>
        <v>3.1664007084642717E-2</v>
      </c>
      <c r="BB560" s="23">
        <f>IF(V560&gt;0,J560*DATA!$C$4,0)</f>
        <v>0</v>
      </c>
      <c r="BC560" s="23">
        <f>IF(X560&gt;0,N560*_xlfn.XLOOKUP(Burgas!O560,DATA!$B$5:$B$6,DATA!$C$5:$C$6,"error",0,1),0)</f>
        <v>10830.960000000001</v>
      </c>
      <c r="BD560" s="23" t="str">
        <f>IF(Z560&gt;0,(L560-M560)*DATA!$C$7,"0,00 ")</f>
        <v xml:space="preserve">0,00 </v>
      </c>
      <c r="BE560" s="23">
        <f>IF(G560="basement",D560*DATA!$C$8,IF(G560="ground",0,"error"))</f>
        <v>0</v>
      </c>
      <c r="BF560" s="23">
        <f t="shared" si="477"/>
        <v>10830.960000000001</v>
      </c>
      <c r="BG560" s="23">
        <v>0.25</v>
      </c>
      <c r="BH560" s="23">
        <v>1.1000000000000001</v>
      </c>
      <c r="BI560" s="23">
        <f t="shared" si="478"/>
        <v>0.56999999999999995</v>
      </c>
      <c r="BJ560" s="23">
        <v>0.22</v>
      </c>
      <c r="BK560" s="23">
        <f t="shared" si="479"/>
        <v>0.25</v>
      </c>
      <c r="BL560" s="23">
        <f t="shared" si="480"/>
        <v>0.12054794520547943</v>
      </c>
      <c r="BM560" s="5">
        <v>1.1000000000000001</v>
      </c>
      <c r="BN560" s="5">
        <f t="shared" si="481"/>
        <v>0.56999999999999995</v>
      </c>
      <c r="BO560" s="50"/>
      <c r="BP560" s="48">
        <f t="shared" si="482"/>
        <v>4405.45</v>
      </c>
      <c r="BQ560" s="51">
        <f t="shared" si="483"/>
        <v>6</v>
      </c>
      <c r="BR560" s="47">
        <f t="shared" si="484"/>
        <v>1409.7439999999999</v>
      </c>
      <c r="BS560" s="46">
        <f t="shared" si="485"/>
        <v>20.5</v>
      </c>
      <c r="BT560" s="46">
        <f t="shared" si="486"/>
        <v>3524.36</v>
      </c>
      <c r="BU560" s="46">
        <f t="shared" si="440"/>
        <v>37.794279424999999</v>
      </c>
      <c r="BV560" s="46">
        <f t="shared" si="441"/>
        <v>37.794279424999999</v>
      </c>
      <c r="BW560" s="46">
        <f t="shared" si="442"/>
        <v>37.205206878767129</v>
      </c>
      <c r="BX560" s="46">
        <f t="shared" si="443"/>
        <v>37.794279424999999</v>
      </c>
      <c r="BY560" s="46">
        <f t="shared" si="444"/>
        <v>37.794279424999999</v>
      </c>
      <c r="BZ560" s="46">
        <f t="shared" si="487"/>
        <v>43554.12760937</v>
      </c>
      <c r="CA560" s="46">
        <f t="shared" si="488"/>
        <v>43554.12760937</v>
      </c>
      <c r="CB560" s="46">
        <f t="shared" si="489"/>
        <v>42875.280407091246</v>
      </c>
      <c r="CC560" s="46">
        <f t="shared" si="490"/>
        <v>43554.12760937</v>
      </c>
      <c r="CD560" s="46">
        <f t="shared" si="491"/>
        <v>43554.12760937</v>
      </c>
    </row>
    <row r="561" spans="1:82" ht="15" customHeight="1" x14ac:dyDescent="0.35">
      <c r="A561" s="39">
        <v>558</v>
      </c>
      <c r="B561" s="40" t="s">
        <v>125</v>
      </c>
      <c r="C561" s="40" t="s">
        <v>683</v>
      </c>
      <c r="D561" s="41">
        <v>153.4</v>
      </c>
      <c r="E561" s="41">
        <f t="shared" si="458"/>
        <v>736.32</v>
      </c>
      <c r="F561" s="41">
        <v>53.8</v>
      </c>
      <c r="G561" s="42" t="s">
        <v>118</v>
      </c>
      <c r="H561" s="43">
        <v>6</v>
      </c>
      <c r="I561" s="44">
        <v>20.5</v>
      </c>
      <c r="J561" s="41">
        <f t="shared" si="459"/>
        <v>882.31999999999982</v>
      </c>
      <c r="K561" s="42" t="s">
        <v>120</v>
      </c>
      <c r="L561" s="44">
        <v>220.58</v>
      </c>
      <c r="M561" s="44">
        <v>99.2</v>
      </c>
      <c r="N561" s="41">
        <v>161.07000000000002</v>
      </c>
      <c r="O561" s="45" t="s">
        <v>69</v>
      </c>
      <c r="P561" s="45" t="s">
        <v>120</v>
      </c>
      <c r="Q561" s="45" t="s">
        <v>122</v>
      </c>
      <c r="R561" s="45" t="s">
        <v>864</v>
      </c>
      <c r="S561" s="46">
        <f t="shared" si="460"/>
        <v>83669.146256569991</v>
      </c>
      <c r="T561" s="46">
        <f t="shared" si="461"/>
        <v>113.63150023980062</v>
      </c>
      <c r="U561" s="47">
        <f t="shared" si="462"/>
        <v>49940.413609148462</v>
      </c>
      <c r="V561" s="47">
        <f t="shared" si="463"/>
        <v>33728.73264742153</v>
      </c>
      <c r="W561" s="47">
        <f t="shared" si="464"/>
        <v>73482.227205012285</v>
      </c>
      <c r="X561" s="47">
        <f t="shared" si="465"/>
        <v>10186.919051557707</v>
      </c>
      <c r="Y561" s="48">
        <f t="shared" si="466"/>
        <v>77243.486299069977</v>
      </c>
      <c r="Z561" s="47">
        <f t="shared" si="467"/>
        <v>6425.6599575000146</v>
      </c>
      <c r="AA561" s="48">
        <f t="shared" si="468"/>
        <v>83669.146256569991</v>
      </c>
      <c r="AB561" s="47">
        <f t="shared" si="469"/>
        <v>0</v>
      </c>
      <c r="AC561" s="47">
        <f t="shared" si="470"/>
        <v>50341.311656479251</v>
      </c>
      <c r="AD561" s="47">
        <f t="shared" si="471"/>
        <v>33327.83460009074</v>
      </c>
      <c r="AE561" s="47">
        <f t="shared" si="457"/>
        <v>45.262704530762086</v>
      </c>
      <c r="AF561" s="49">
        <f t="shared" si="472"/>
        <v>0.6016711524951921</v>
      </c>
      <c r="AG561" s="47">
        <f>IF(ISBLANK($D561),"",S561*_xlfn.XLOOKUP(Q561,DATA!$B$24:$B$25,DATA!$C$24:$C$25,"error",0,1)/1000)</f>
        <v>11.208865417961865</v>
      </c>
      <c r="AH561" s="47">
        <f>IF(ISBLANK($D561),"",V561*_xlfn.XLOOKUP(Q561,DATA!$B$24:$B$25,DATA!$C$24:$C$25,"error",0,1)/1000)</f>
        <v>4.5185213651403533</v>
      </c>
      <c r="AI561" s="47">
        <f>IF(ISBLANK($D561),"",X561*_xlfn.XLOOKUP(Q561,DATA!$B$24:$B$25,DATA!$C$24:$C$25,"error",0,1)/1000)</f>
        <v>1.3647062242327586</v>
      </c>
      <c r="AJ561" s="47">
        <f>IF(ISBLANK($D561),"",Z561*_xlfn.XLOOKUP(Q561,DATA!$B$24:$B$25,DATA!$C$24:$C$25,"error",0,1)/1000)</f>
        <v>0.86082338481550635</v>
      </c>
      <c r="AK561" s="47">
        <f>IF(ISBLANK($D561),"",AB561*_xlfn.XLOOKUP(Q561,DATA!$B$24:$B$25,DATA!$C$24:$C$25,"error",0,1)/1000)</f>
        <v>0</v>
      </c>
      <c r="AL561" s="47">
        <f t="shared" si="473"/>
        <v>6.7440509741886183</v>
      </c>
      <c r="AM561" s="47">
        <f t="shared" si="474"/>
        <v>4.4648144437732471</v>
      </c>
      <c r="AN561" s="47">
        <f t="shared" si="445"/>
        <v>1.1361446610690507</v>
      </c>
      <c r="AO561" s="47">
        <f t="shared" si="446"/>
        <v>0.45800299437122893</v>
      </c>
      <c r="AP561" s="47">
        <f t="shared" si="447"/>
        <v>0.1383283350074947</v>
      </c>
      <c r="AQ561" s="47">
        <f t="shared" si="448"/>
        <v>8.7254138247951418E-2</v>
      </c>
      <c r="AR561" s="47">
        <f t="shared" si="449"/>
        <v>0</v>
      </c>
      <c r="AS561" s="47">
        <f t="shared" si="450"/>
        <v>0.68358546762667505</v>
      </c>
      <c r="AT561" s="47">
        <f t="shared" si="475"/>
        <v>0.45255919344237561</v>
      </c>
      <c r="AU561" s="47">
        <f t="shared" si="451"/>
        <v>6.1790859783994914E-2</v>
      </c>
      <c r="AV561" s="47">
        <f t="shared" si="452"/>
        <v>2.4909150899158627E-2</v>
      </c>
      <c r="AW561" s="47">
        <f t="shared" si="453"/>
        <v>7.5231852469903916E-3</v>
      </c>
      <c r="AX561" s="47">
        <f t="shared" si="454"/>
        <v>4.7454416737560123E-3</v>
      </c>
      <c r="AY561" s="47">
        <f t="shared" si="455"/>
        <v>0</v>
      </c>
      <c r="AZ561" s="47">
        <f t="shared" si="456"/>
        <v>3.7177777819905035E-2</v>
      </c>
      <c r="BA561" s="47">
        <f t="shared" si="476"/>
        <v>2.4613081964089879E-2</v>
      </c>
      <c r="BB561" s="23">
        <f>IF(V561&gt;0,J561*DATA!$C$4,0)</f>
        <v>57350.799999999988</v>
      </c>
      <c r="BC561" s="23">
        <f>IF(X561&gt;0,N561*_xlfn.XLOOKUP(Burgas!O561,DATA!$B$5:$B$6,DATA!$C$5:$C$6,"error",0,1),0)</f>
        <v>7731.3600000000006</v>
      </c>
      <c r="BD561" s="23">
        <f>IF(Z561&gt;0,(L561-M561)*DATA!$C$7,"0,00 ")</f>
        <v>18207</v>
      </c>
      <c r="BE561" s="23">
        <f>IF(G561="basement",D561*DATA!$C$8,IF(G561="ground",0,"error"))</f>
        <v>0</v>
      </c>
      <c r="BF561" s="23">
        <f t="shared" si="477"/>
        <v>83289.159999999989</v>
      </c>
      <c r="BG561" s="23">
        <v>1.48</v>
      </c>
      <c r="BH561" s="23">
        <v>2.0629839514008523</v>
      </c>
      <c r="BI561" s="23">
        <f t="shared" si="478"/>
        <v>0.56999999999999995</v>
      </c>
      <c r="BJ561" s="23">
        <v>2.33</v>
      </c>
      <c r="BK561" s="23">
        <f t="shared" si="479"/>
        <v>0.21630769230769231</v>
      </c>
      <c r="BL561" s="23">
        <f t="shared" si="480"/>
        <v>0.23928112965340181</v>
      </c>
      <c r="BM561" s="5">
        <v>1.1000000000000001</v>
      </c>
      <c r="BN561" s="5">
        <f t="shared" si="481"/>
        <v>0.56999999999999995</v>
      </c>
      <c r="BO561" s="50"/>
      <c r="BP561" s="48">
        <f t="shared" si="482"/>
        <v>3144.7000000000003</v>
      </c>
      <c r="BQ561" s="51">
        <f t="shared" si="483"/>
        <v>6</v>
      </c>
      <c r="BR561" s="47">
        <f t="shared" si="484"/>
        <v>1006.3040000000001</v>
      </c>
      <c r="BS561" s="46">
        <f t="shared" si="485"/>
        <v>20.5</v>
      </c>
      <c r="BT561" s="46">
        <f t="shared" si="486"/>
        <v>2515.7600000000002</v>
      </c>
      <c r="BU561" s="46">
        <f t="shared" si="440"/>
        <v>72.604257424999986</v>
      </c>
      <c r="BV561" s="46">
        <f t="shared" si="441"/>
        <v>43.336006255769227</v>
      </c>
      <c r="BW561" s="46">
        <f t="shared" si="442"/>
        <v>63.764515103273411</v>
      </c>
      <c r="BX561" s="46">
        <f t="shared" si="443"/>
        <v>67.02836367499998</v>
      </c>
      <c r="BY561" s="46">
        <f t="shared" si="444"/>
        <v>72.604257424999986</v>
      </c>
      <c r="BZ561" s="46">
        <f t="shared" si="487"/>
        <v>83669.146256569991</v>
      </c>
      <c r="CA561" s="46">
        <f t="shared" si="488"/>
        <v>49940.413609148462</v>
      </c>
      <c r="CB561" s="46">
        <f t="shared" si="489"/>
        <v>73482.227205012285</v>
      </c>
      <c r="CC561" s="46">
        <f t="shared" si="490"/>
        <v>77243.486299069977</v>
      </c>
      <c r="CD561" s="46">
        <f t="shared" si="491"/>
        <v>83669.146256569991</v>
      </c>
    </row>
    <row r="562" spans="1:82" ht="15" customHeight="1" x14ac:dyDescent="0.35">
      <c r="A562" s="39">
        <v>559</v>
      </c>
      <c r="B562" s="40" t="s">
        <v>125</v>
      </c>
      <c r="C562" s="40" t="s">
        <v>684</v>
      </c>
      <c r="D562" s="41">
        <v>90.3</v>
      </c>
      <c r="E562" s="41">
        <f t="shared" si="458"/>
        <v>505.67999999999995</v>
      </c>
      <c r="F562" s="41">
        <v>41.8</v>
      </c>
      <c r="G562" s="42" t="s">
        <v>118</v>
      </c>
      <c r="H562" s="43">
        <v>7</v>
      </c>
      <c r="I562" s="44">
        <v>22.25</v>
      </c>
      <c r="J562" s="41">
        <f t="shared" si="459"/>
        <v>744.04</v>
      </c>
      <c r="K562" s="42" t="s">
        <v>120</v>
      </c>
      <c r="L562" s="44">
        <v>186.01</v>
      </c>
      <c r="M562" s="44">
        <v>65.099999999999994</v>
      </c>
      <c r="N562" s="41">
        <v>94.814999999999998</v>
      </c>
      <c r="O562" s="45" t="s">
        <v>69</v>
      </c>
      <c r="P562" s="45" t="s">
        <v>120</v>
      </c>
      <c r="Q562" s="45" t="s">
        <v>122</v>
      </c>
      <c r="R562" s="45" t="s">
        <v>864</v>
      </c>
      <c r="S562" s="46">
        <f t="shared" si="460"/>
        <v>64664.446798665012</v>
      </c>
      <c r="T562" s="46">
        <f t="shared" si="461"/>
        <v>127.87621974107147</v>
      </c>
      <c r="U562" s="47">
        <f t="shared" si="462"/>
        <v>36221.788535237312</v>
      </c>
      <c r="V562" s="47">
        <f t="shared" si="463"/>
        <v>28442.6582634277</v>
      </c>
      <c r="W562" s="47">
        <f t="shared" si="464"/>
        <v>58667.844514729819</v>
      </c>
      <c r="X562" s="47">
        <f t="shared" si="465"/>
        <v>5996.6022839351936</v>
      </c>
      <c r="Y562" s="48">
        <f t="shared" si="466"/>
        <v>58263.667877415006</v>
      </c>
      <c r="Z562" s="47">
        <f t="shared" si="467"/>
        <v>6400.7789212500065</v>
      </c>
      <c r="AA562" s="48">
        <f t="shared" si="468"/>
        <v>64664.446798665012</v>
      </c>
      <c r="AB562" s="47">
        <f t="shared" si="469"/>
        <v>0</v>
      </c>
      <c r="AC562" s="47">
        <f t="shared" si="470"/>
        <v>40840.0394686129</v>
      </c>
      <c r="AD562" s="47">
        <f t="shared" si="471"/>
        <v>23824.407330052112</v>
      </c>
      <c r="AE562" s="47">
        <f t="shared" si="457"/>
        <v>47.113604117331342</v>
      </c>
      <c r="AF562" s="49">
        <f t="shared" si="472"/>
        <v>0.63156868249054654</v>
      </c>
      <c r="AG562" s="47">
        <f>IF(ISBLANK($D562),"",S562*_xlfn.XLOOKUP(Q562,DATA!$B$24:$B$25,DATA!$C$24:$C$25,"error",0,1)/1000)</f>
        <v>8.6628717265807662</v>
      </c>
      <c r="AH562" s="47">
        <f>IF(ISBLANK($D562),"",V562*_xlfn.XLOOKUP(Q562,DATA!$B$24:$B$25,DATA!$C$24:$C$25,"error",0,1)/1000)</f>
        <v>3.8103643083224124</v>
      </c>
      <c r="AI562" s="47">
        <f>IF(ISBLANK($D562),"",X562*_xlfn.XLOOKUP(Q562,DATA!$B$24:$B$25,DATA!$C$24:$C$25,"error",0,1)/1000)</f>
        <v>0.80334401595969884</v>
      </c>
      <c r="AJ562" s="47">
        <f>IF(ISBLANK($D562),"",Z562*_xlfn.XLOOKUP(Q562,DATA!$B$24:$B$25,DATA!$C$24:$C$25,"error",0,1)/1000)</f>
        <v>0.85749015865910971</v>
      </c>
      <c r="AK562" s="47">
        <f>IF(ISBLANK($D562),"",AB562*_xlfn.XLOOKUP(Q562,DATA!$B$24:$B$25,DATA!$C$24:$C$25,"error",0,1)/1000)</f>
        <v>0</v>
      </c>
      <c r="AL562" s="47">
        <f t="shared" si="473"/>
        <v>5.4711984829412206</v>
      </c>
      <c r="AM562" s="47">
        <f t="shared" si="474"/>
        <v>3.1916732436395456</v>
      </c>
      <c r="AN562" s="47">
        <f t="shared" si="445"/>
        <v>0.8780795463837775</v>
      </c>
      <c r="AO562" s="47">
        <f t="shared" si="446"/>
        <v>0.38622330665968058</v>
      </c>
      <c r="AP562" s="47">
        <f t="shared" si="447"/>
        <v>8.1427957308844473E-2</v>
      </c>
      <c r="AQ562" s="47">
        <f t="shared" si="448"/>
        <v>8.6916278262974059E-2</v>
      </c>
      <c r="AR562" s="47">
        <f t="shared" si="449"/>
        <v>0</v>
      </c>
      <c r="AS562" s="47">
        <f t="shared" si="450"/>
        <v>0.55456754223149918</v>
      </c>
      <c r="AT562" s="47">
        <f t="shared" si="475"/>
        <v>0.32351200415227832</v>
      </c>
      <c r="AU562" s="47">
        <f t="shared" si="451"/>
        <v>4.7755617738625536E-2</v>
      </c>
      <c r="AV562" s="47">
        <f t="shared" si="452"/>
        <v>2.1005309451230844E-2</v>
      </c>
      <c r="AW562" s="47">
        <f t="shared" si="453"/>
        <v>4.4285764524330563E-3</v>
      </c>
      <c r="AX562" s="47">
        <f t="shared" si="454"/>
        <v>4.7270666730420069E-3</v>
      </c>
      <c r="AY562" s="47">
        <f t="shared" si="455"/>
        <v>0</v>
      </c>
      <c r="AZ562" s="47">
        <f t="shared" si="456"/>
        <v>3.0160952576705907E-2</v>
      </c>
      <c r="BA562" s="47">
        <f t="shared" si="476"/>
        <v>1.7594665161919629E-2</v>
      </c>
      <c r="BB562" s="23">
        <f>IF(V562&gt;0,J562*DATA!$C$4,0)</f>
        <v>48362.6</v>
      </c>
      <c r="BC562" s="23">
        <f>IF(X562&gt;0,N562*_xlfn.XLOOKUP(Burgas!O562,DATA!$B$5:$B$6,DATA!$C$5:$C$6,"error",0,1),0)</f>
        <v>4551.12</v>
      </c>
      <c r="BD562" s="23">
        <f>IF(Z562&gt;0,(L562-M562)*DATA!$C$7,"0,00 ")</f>
        <v>18136.5</v>
      </c>
      <c r="BE562" s="23">
        <f>IF(G562="basement",D562*DATA!$C$8,IF(G562="ground",0,"error"))</f>
        <v>0</v>
      </c>
      <c r="BF562" s="23">
        <f t="shared" si="477"/>
        <v>71050.22</v>
      </c>
      <c r="BG562" s="23">
        <v>1.48</v>
      </c>
      <c r="BH562" s="23">
        <v>2.2375329283371865</v>
      </c>
      <c r="BI562" s="23">
        <f t="shared" si="478"/>
        <v>0.56999999999999995</v>
      </c>
      <c r="BJ562" s="23">
        <v>2.33</v>
      </c>
      <c r="BK562" s="23">
        <f t="shared" si="479"/>
        <v>0.21630769230769231</v>
      </c>
      <c r="BL562" s="23">
        <f t="shared" si="480"/>
        <v>0.23928112965340181</v>
      </c>
      <c r="BM562" s="5">
        <v>1.1000000000000001</v>
      </c>
      <c r="BN562" s="5">
        <f t="shared" si="481"/>
        <v>0.56999999999999995</v>
      </c>
      <c r="BO562" s="50"/>
      <c r="BP562" s="48">
        <f t="shared" si="482"/>
        <v>2009.175</v>
      </c>
      <c r="BQ562" s="51">
        <f t="shared" si="483"/>
        <v>7</v>
      </c>
      <c r="BR562" s="47">
        <f t="shared" si="484"/>
        <v>642.93600000000004</v>
      </c>
      <c r="BS562" s="46">
        <f t="shared" si="485"/>
        <v>22.25</v>
      </c>
      <c r="BT562" s="46">
        <f t="shared" si="486"/>
        <v>1607.3400000000001</v>
      </c>
      <c r="BU562" s="46">
        <f t="shared" si="440"/>
        <v>56.112848662500006</v>
      </c>
      <c r="BV562" s="46">
        <f t="shared" si="441"/>
        <v>31.431611016346157</v>
      </c>
      <c r="BW562" s="46">
        <f t="shared" si="442"/>
        <v>50.909271533087306</v>
      </c>
      <c r="BX562" s="46">
        <f t="shared" si="443"/>
        <v>50.558545537500002</v>
      </c>
      <c r="BY562" s="46">
        <f t="shared" si="444"/>
        <v>56.112848662500006</v>
      </c>
      <c r="BZ562" s="46">
        <f t="shared" si="487"/>
        <v>64664.446798665012</v>
      </c>
      <c r="CA562" s="46">
        <f t="shared" si="488"/>
        <v>36221.788535237312</v>
      </c>
      <c r="CB562" s="46">
        <f t="shared" si="489"/>
        <v>58667.844514729819</v>
      </c>
      <c r="CC562" s="46">
        <f t="shared" si="490"/>
        <v>58263.667877415006</v>
      </c>
      <c r="CD562" s="46">
        <f t="shared" si="491"/>
        <v>64664.446798665012</v>
      </c>
    </row>
    <row r="563" spans="1:82" ht="15" customHeight="1" x14ac:dyDescent="0.35">
      <c r="A563" s="39">
        <v>560</v>
      </c>
      <c r="B563" s="40" t="s">
        <v>125</v>
      </c>
      <c r="C563" s="40" t="s">
        <v>685</v>
      </c>
      <c r="D563" s="41">
        <v>213.7</v>
      </c>
      <c r="E563" s="41">
        <f t="shared" si="458"/>
        <v>854.80000000000007</v>
      </c>
      <c r="F563" s="41">
        <v>58.6</v>
      </c>
      <c r="G563" s="42" t="s">
        <v>118</v>
      </c>
      <c r="H563" s="43">
        <v>5</v>
      </c>
      <c r="I563" s="44">
        <v>17.5</v>
      </c>
      <c r="J563" s="41">
        <f t="shared" si="459"/>
        <v>820.4</v>
      </c>
      <c r="K563" s="42" t="s">
        <v>120</v>
      </c>
      <c r="L563" s="44">
        <v>205.1</v>
      </c>
      <c r="M563" s="44">
        <v>133.4</v>
      </c>
      <c r="N563" s="41">
        <v>224.38499999999999</v>
      </c>
      <c r="O563" s="45" t="s">
        <v>69</v>
      </c>
      <c r="P563" s="45" t="s">
        <v>120</v>
      </c>
      <c r="Q563" s="45" t="s">
        <v>122</v>
      </c>
      <c r="R563" s="45" t="s">
        <v>864</v>
      </c>
      <c r="S563" s="46">
        <f t="shared" si="460"/>
        <v>86185.656008585021</v>
      </c>
      <c r="T563" s="46">
        <f t="shared" si="461"/>
        <v>100.8255217695192</v>
      </c>
      <c r="U563" s="47">
        <f t="shared" si="462"/>
        <v>54823.959272769629</v>
      </c>
      <c r="V563" s="47">
        <f t="shared" si="463"/>
        <v>31361.696735815392</v>
      </c>
      <c r="W563" s="47">
        <f t="shared" si="464"/>
        <v>71994.36134549581</v>
      </c>
      <c r="X563" s="47">
        <f t="shared" si="465"/>
        <v>14191.294663089211</v>
      </c>
      <c r="Y563" s="48">
        <f t="shared" si="466"/>
        <v>82389.974521085023</v>
      </c>
      <c r="Z563" s="47">
        <f t="shared" si="467"/>
        <v>3795.6814874999982</v>
      </c>
      <c r="AA563" s="48">
        <f t="shared" si="468"/>
        <v>86185.656008585021</v>
      </c>
      <c r="AB563" s="47">
        <f t="shared" si="469"/>
        <v>0</v>
      </c>
      <c r="AC563" s="47">
        <f t="shared" si="470"/>
        <v>49348.672886404602</v>
      </c>
      <c r="AD563" s="47">
        <f t="shared" si="471"/>
        <v>36836.98312218042</v>
      </c>
      <c r="AE563" s="47">
        <f t="shared" si="457"/>
        <v>43.09427131747826</v>
      </c>
      <c r="AF563" s="49">
        <f t="shared" si="472"/>
        <v>0.5725856850412433</v>
      </c>
      <c r="AG563" s="47">
        <f>IF(ISBLANK($D563),"",S563*_xlfn.XLOOKUP(Q563,DATA!$B$24:$B$25,DATA!$C$24:$C$25,"error",0,1)/1000)</f>
        <v>11.545993503945057</v>
      </c>
      <c r="AH563" s="47">
        <f>IF(ISBLANK($D563),"",V563*_xlfn.XLOOKUP(Q563,DATA!$B$24:$B$25,DATA!$C$24:$C$25,"error",0,1)/1000)</f>
        <v>4.2014177712860965</v>
      </c>
      <c r="AI563" s="47">
        <f>IF(ISBLANK($D563),"",X563*_xlfn.XLOOKUP(Q563,DATA!$B$24:$B$25,DATA!$C$24:$C$25,"error",0,1)/1000)</f>
        <v>1.9011585405380762</v>
      </c>
      <c r="AJ563" s="47">
        <f>IF(ISBLANK($D563),"",Z563*_xlfn.XLOOKUP(Q563,DATA!$B$24:$B$25,DATA!$C$24:$C$25,"error",0,1)/1000)</f>
        <v>0.50849428811395314</v>
      </c>
      <c r="AK563" s="47">
        <f>IF(ISBLANK($D563),"",AB563*_xlfn.XLOOKUP(Q563,DATA!$B$24:$B$25,DATA!$C$24:$C$25,"error",0,1)/1000)</f>
        <v>0</v>
      </c>
      <c r="AL563" s="47">
        <f t="shared" si="473"/>
        <v>6.6110705999381256</v>
      </c>
      <c r="AM563" s="47">
        <f t="shared" si="474"/>
        <v>4.9349229040069318</v>
      </c>
      <c r="AN563" s="47">
        <f t="shared" si="445"/>
        <v>1.1703163868150339</v>
      </c>
      <c r="AO563" s="47">
        <f t="shared" si="446"/>
        <v>0.42586097626955799</v>
      </c>
      <c r="AP563" s="47">
        <f t="shared" si="447"/>
        <v>0.19270381480509557</v>
      </c>
      <c r="AQ563" s="47">
        <f t="shared" si="448"/>
        <v>5.1541618984825337E-2</v>
      </c>
      <c r="AR563" s="47">
        <f t="shared" si="449"/>
        <v>0</v>
      </c>
      <c r="AS563" s="47">
        <f t="shared" si="450"/>
        <v>0.67010641005947891</v>
      </c>
      <c r="AT563" s="47">
        <f t="shared" si="475"/>
        <v>0.50020997675555501</v>
      </c>
      <c r="AU563" s="47">
        <f t="shared" si="451"/>
        <v>6.3649338185997328E-2</v>
      </c>
      <c r="AV563" s="47">
        <f t="shared" si="452"/>
        <v>2.3161061063638758E-2</v>
      </c>
      <c r="AW563" s="47">
        <f t="shared" si="453"/>
        <v>1.0480473841472287E-2</v>
      </c>
      <c r="AX563" s="47">
        <f t="shared" si="454"/>
        <v>2.8031650025399997E-3</v>
      </c>
      <c r="AY563" s="47">
        <f t="shared" si="455"/>
        <v>0</v>
      </c>
      <c r="AZ563" s="47">
        <f t="shared" si="456"/>
        <v>3.6444699907651049E-2</v>
      </c>
      <c r="BA563" s="47">
        <f t="shared" si="476"/>
        <v>2.720463827834628E-2</v>
      </c>
      <c r="BB563" s="23">
        <f>IF(V563&gt;0,J563*DATA!$C$4,0)</f>
        <v>53326</v>
      </c>
      <c r="BC563" s="23">
        <f>IF(X563&gt;0,N563*_xlfn.XLOOKUP(Burgas!O563,DATA!$B$5:$B$6,DATA!$C$5:$C$6,"error",0,1),0)</f>
        <v>10770.48</v>
      </c>
      <c r="BD563" s="23">
        <f>IF(Z563&gt;0,(L563-M563)*DATA!$C$7,"0,00 ")</f>
        <v>10754.999999999998</v>
      </c>
      <c r="BE563" s="23">
        <f>IF(G563="basement",D563*DATA!$C$8,IF(G563="ground",0,"error"))</f>
        <v>0</v>
      </c>
      <c r="BF563" s="23">
        <f t="shared" si="477"/>
        <v>74851.48</v>
      </c>
      <c r="BG563" s="23">
        <v>1.48</v>
      </c>
      <c r="BH563" s="23">
        <v>1.7117747440273037</v>
      </c>
      <c r="BI563" s="23">
        <f t="shared" si="478"/>
        <v>0.56999999999999995</v>
      </c>
      <c r="BJ563" s="23">
        <v>2.33</v>
      </c>
      <c r="BK563" s="23">
        <f t="shared" si="479"/>
        <v>0.21630769230769231</v>
      </c>
      <c r="BL563" s="23">
        <f t="shared" si="480"/>
        <v>0.23928112965340181</v>
      </c>
      <c r="BM563" s="5">
        <v>1.1000000000000001</v>
      </c>
      <c r="BN563" s="5">
        <f t="shared" si="481"/>
        <v>0.56999999999999995</v>
      </c>
      <c r="BO563" s="50"/>
      <c r="BP563" s="48">
        <f t="shared" si="482"/>
        <v>3739.75</v>
      </c>
      <c r="BQ563" s="51">
        <f t="shared" si="483"/>
        <v>5</v>
      </c>
      <c r="BR563" s="47">
        <f t="shared" si="484"/>
        <v>1196.72</v>
      </c>
      <c r="BS563" s="46">
        <f t="shared" si="485"/>
        <v>17.5</v>
      </c>
      <c r="BT563" s="46">
        <f t="shared" si="486"/>
        <v>2991.8</v>
      </c>
      <c r="BU563" s="46">
        <f t="shared" si="440"/>
        <v>74.787969462500016</v>
      </c>
      <c r="BV563" s="46">
        <f t="shared" si="441"/>
        <v>47.573723770192316</v>
      </c>
      <c r="BW563" s="46">
        <f t="shared" si="442"/>
        <v>62.473413177278559</v>
      </c>
      <c r="BX563" s="46">
        <f t="shared" si="443"/>
        <v>71.494250712500019</v>
      </c>
      <c r="BY563" s="46">
        <f t="shared" si="444"/>
        <v>74.787969462500016</v>
      </c>
      <c r="BZ563" s="46">
        <f t="shared" si="487"/>
        <v>86185.656008585021</v>
      </c>
      <c r="CA563" s="46">
        <f t="shared" si="488"/>
        <v>54823.959272769629</v>
      </c>
      <c r="CB563" s="46">
        <f t="shared" si="489"/>
        <v>71994.36134549581</v>
      </c>
      <c r="CC563" s="46">
        <f t="shared" si="490"/>
        <v>82389.974521085023</v>
      </c>
      <c r="CD563" s="46">
        <f t="shared" si="491"/>
        <v>86185.656008585021</v>
      </c>
    </row>
    <row r="564" spans="1:82" ht="15" customHeight="1" x14ac:dyDescent="0.35">
      <c r="A564" s="39">
        <v>561</v>
      </c>
      <c r="B564" s="40" t="s">
        <v>125</v>
      </c>
      <c r="C564" s="40" t="s">
        <v>686</v>
      </c>
      <c r="D564" s="41">
        <v>141.30000000000001</v>
      </c>
      <c r="E564" s="41">
        <f t="shared" si="458"/>
        <v>678.24000000000012</v>
      </c>
      <c r="F564" s="41">
        <v>46.3</v>
      </c>
      <c r="G564" s="42" t="s">
        <v>118</v>
      </c>
      <c r="H564" s="43">
        <v>6</v>
      </c>
      <c r="I564" s="44">
        <v>20.5</v>
      </c>
      <c r="J564" s="41">
        <f t="shared" si="459"/>
        <v>759.31999999999994</v>
      </c>
      <c r="K564" s="42" t="s">
        <v>120</v>
      </c>
      <c r="L564" s="44">
        <v>189.83</v>
      </c>
      <c r="M564" s="44">
        <v>123.3</v>
      </c>
      <c r="N564" s="41">
        <v>148.36500000000001</v>
      </c>
      <c r="O564" s="45" t="s">
        <v>69</v>
      </c>
      <c r="P564" s="45" t="s">
        <v>120</v>
      </c>
      <c r="Q564" s="45" t="s">
        <v>122</v>
      </c>
      <c r="R564" s="45" t="s">
        <v>864</v>
      </c>
      <c r="S564" s="46">
        <f t="shared" si="460"/>
        <v>71837.424183315015</v>
      </c>
      <c r="T564" s="46">
        <f t="shared" si="461"/>
        <v>105.91741003673479</v>
      </c>
      <c r="U564" s="47">
        <f t="shared" si="462"/>
        <v>42810.652406816553</v>
      </c>
      <c r="V564" s="47">
        <f t="shared" si="463"/>
        <v>29026.771776498463</v>
      </c>
      <c r="W564" s="47">
        <f t="shared" si="464"/>
        <v>62454.036556293489</v>
      </c>
      <c r="X564" s="47">
        <f t="shared" si="465"/>
        <v>9383.387627021526</v>
      </c>
      <c r="Y564" s="48">
        <f t="shared" si="466"/>
        <v>68315.434094565018</v>
      </c>
      <c r="Z564" s="47">
        <f t="shared" si="467"/>
        <v>3521.9900887499971</v>
      </c>
      <c r="AA564" s="48">
        <f t="shared" si="468"/>
        <v>71837.424183315015</v>
      </c>
      <c r="AB564" s="47">
        <f t="shared" si="469"/>
        <v>0</v>
      </c>
      <c r="AC564" s="47">
        <f t="shared" si="470"/>
        <v>41932.149492269986</v>
      </c>
      <c r="AD564" s="47">
        <f t="shared" si="471"/>
        <v>29905.27469104503</v>
      </c>
      <c r="AE564" s="47">
        <f t="shared" si="457"/>
        <v>44.09246681269908</v>
      </c>
      <c r="AF564" s="49">
        <f t="shared" si="472"/>
        <v>0.58370897855785264</v>
      </c>
      <c r="AG564" s="47">
        <f>IF(ISBLANK($D564),"",S564*_xlfn.XLOOKUP(Q564,DATA!$B$24:$B$25,DATA!$C$24:$C$25,"error",0,1)/1000)</f>
        <v>9.6238106359378417</v>
      </c>
      <c r="AH564" s="47">
        <f>IF(ISBLANK($D564),"",V564*_xlfn.XLOOKUP(Q564,DATA!$B$24:$B$25,DATA!$C$24:$C$25,"error",0,1)/1000)</f>
        <v>3.8886159703717187</v>
      </c>
      <c r="AI564" s="47">
        <f>IF(ISBLANK($D564),"",X564*_xlfn.XLOOKUP(Q564,DATA!$B$24:$B$25,DATA!$C$24:$C$25,"error",0,1)/1000)</f>
        <v>1.2570599053721545</v>
      </c>
      <c r="AJ564" s="47">
        <f>IF(ISBLANK($D564),"",Z564*_xlfn.XLOOKUP(Q564,DATA!$B$24:$B$25,DATA!$C$24:$C$25,"error",0,1)/1000)</f>
        <v>0.47182880039360237</v>
      </c>
      <c r="AK564" s="47">
        <f>IF(ISBLANK($D564),"",AB564*_xlfn.XLOOKUP(Q564,DATA!$B$24:$B$25,DATA!$C$24:$C$25,"error",0,1)/1000)</f>
        <v>0</v>
      </c>
      <c r="AL564" s="47">
        <f t="shared" si="473"/>
        <v>5.6175046761374752</v>
      </c>
      <c r="AM564" s="47">
        <f t="shared" si="474"/>
        <v>4.0063059598003665</v>
      </c>
      <c r="AN564" s="47">
        <f t="shared" si="445"/>
        <v>0.97548151980117936</v>
      </c>
      <c r="AO564" s="47">
        <f t="shared" si="446"/>
        <v>0.39415499329717296</v>
      </c>
      <c r="AP564" s="47">
        <f t="shared" si="447"/>
        <v>0.12741716907795944</v>
      </c>
      <c r="AQ564" s="47">
        <f t="shared" si="448"/>
        <v>4.7825159150075708E-2</v>
      </c>
      <c r="AR564" s="47">
        <f t="shared" si="449"/>
        <v>0</v>
      </c>
      <c r="AS564" s="47">
        <f t="shared" si="450"/>
        <v>0.56939732152520806</v>
      </c>
      <c r="AT564" s="47">
        <f t="shared" si="475"/>
        <v>0.40608419827597131</v>
      </c>
      <c r="AU564" s="47">
        <f t="shared" si="451"/>
        <v>5.305296400829506E-2</v>
      </c>
      <c r="AV564" s="47">
        <f t="shared" si="452"/>
        <v>2.1436685625112358E-2</v>
      </c>
      <c r="AW564" s="47">
        <f t="shared" si="453"/>
        <v>6.929765810950071E-3</v>
      </c>
      <c r="AX564" s="47">
        <f t="shared" si="454"/>
        <v>2.6010399946859988E-3</v>
      </c>
      <c r="AY564" s="47">
        <f t="shared" si="455"/>
        <v>0</v>
      </c>
      <c r="AZ564" s="47">
        <f t="shared" si="456"/>
        <v>3.0967491430748426E-2</v>
      </c>
      <c r="BA564" s="47">
        <f t="shared" si="476"/>
        <v>2.2085472577546634E-2</v>
      </c>
      <c r="BB564" s="23">
        <f>IF(V564&gt;0,J564*DATA!$C$4,0)</f>
        <v>49355.799999999996</v>
      </c>
      <c r="BC564" s="23">
        <f>IF(X564&gt;0,N564*_xlfn.XLOOKUP(Burgas!O564,DATA!$B$5:$B$6,DATA!$C$5:$C$6,"error",0,1),0)</f>
        <v>7121.52</v>
      </c>
      <c r="BD564" s="23">
        <f>IF(Z564&gt;0,(L564-M564)*DATA!$C$7,"0,00 ")</f>
        <v>9979.5000000000018</v>
      </c>
      <c r="BE564" s="23">
        <f>IF(G564="basement",D564*DATA!$C$8,IF(G564="ground",0,"error"))</f>
        <v>0</v>
      </c>
      <c r="BF564" s="23">
        <f t="shared" si="477"/>
        <v>66456.819999999992</v>
      </c>
      <c r="BG564" s="23">
        <v>1.48</v>
      </c>
      <c r="BH564" s="23">
        <v>1.7133250803350368</v>
      </c>
      <c r="BI564" s="23">
        <f t="shared" si="478"/>
        <v>0.56999999999999995</v>
      </c>
      <c r="BJ564" s="23">
        <v>2.33</v>
      </c>
      <c r="BK564" s="23">
        <f t="shared" si="479"/>
        <v>0.21630769230769231</v>
      </c>
      <c r="BL564" s="23">
        <f t="shared" si="480"/>
        <v>0.23928112965340181</v>
      </c>
      <c r="BM564" s="5">
        <v>1.1000000000000001</v>
      </c>
      <c r="BN564" s="5">
        <f t="shared" si="481"/>
        <v>0.56999999999999995</v>
      </c>
      <c r="BO564" s="50"/>
      <c r="BP564" s="48">
        <f t="shared" si="482"/>
        <v>2896.65</v>
      </c>
      <c r="BQ564" s="51">
        <f t="shared" si="483"/>
        <v>6</v>
      </c>
      <c r="BR564" s="47">
        <f t="shared" si="484"/>
        <v>926.928</v>
      </c>
      <c r="BS564" s="46">
        <f t="shared" si="485"/>
        <v>20.5</v>
      </c>
      <c r="BT564" s="46">
        <f t="shared" si="486"/>
        <v>2317.3200000000002</v>
      </c>
      <c r="BU564" s="46">
        <f t="shared" si="440"/>
        <v>62.337230287500013</v>
      </c>
      <c r="BV564" s="46">
        <f t="shared" si="441"/>
        <v>37.149125656730781</v>
      </c>
      <c r="BW564" s="46">
        <f t="shared" si="442"/>
        <v>54.194755776026973</v>
      </c>
      <c r="BX564" s="46">
        <f t="shared" si="443"/>
        <v>59.281008412500007</v>
      </c>
      <c r="BY564" s="46">
        <f t="shared" si="444"/>
        <v>62.337230287500013</v>
      </c>
      <c r="BZ564" s="46">
        <f t="shared" si="487"/>
        <v>71837.424183315015</v>
      </c>
      <c r="CA564" s="46">
        <f t="shared" si="488"/>
        <v>42810.652406816553</v>
      </c>
      <c r="CB564" s="46">
        <f t="shared" si="489"/>
        <v>62454.036556293489</v>
      </c>
      <c r="CC564" s="46">
        <f t="shared" si="490"/>
        <v>68315.434094565018</v>
      </c>
      <c r="CD564" s="46">
        <f t="shared" si="491"/>
        <v>71837.424183315015</v>
      </c>
    </row>
    <row r="565" spans="1:82" ht="15" customHeight="1" x14ac:dyDescent="0.35">
      <c r="A565" s="39">
        <v>562</v>
      </c>
      <c r="B565" s="40" t="s">
        <v>125</v>
      </c>
      <c r="C565" s="40" t="s">
        <v>687</v>
      </c>
      <c r="D565" s="41">
        <v>234.1</v>
      </c>
      <c r="E565" s="41">
        <f t="shared" si="458"/>
        <v>936.4</v>
      </c>
      <c r="F565" s="41">
        <v>61.2</v>
      </c>
      <c r="G565" s="42" t="s">
        <v>118</v>
      </c>
      <c r="H565" s="43">
        <v>5</v>
      </c>
      <c r="I565" s="44">
        <v>17.5</v>
      </c>
      <c r="J565" s="41">
        <f t="shared" si="459"/>
        <v>856.8</v>
      </c>
      <c r="K565" s="42" t="s">
        <v>120</v>
      </c>
      <c r="L565" s="44">
        <v>214.2</v>
      </c>
      <c r="M565" s="44">
        <v>96.39</v>
      </c>
      <c r="N565" s="41">
        <v>245.80500000000001</v>
      </c>
      <c r="O565" s="45" t="s">
        <v>69</v>
      </c>
      <c r="P565" s="45" t="s">
        <v>120</v>
      </c>
      <c r="Q565" s="45" t="s">
        <v>122</v>
      </c>
      <c r="R565" s="45" t="s">
        <v>864</v>
      </c>
      <c r="S565" s="46">
        <f t="shared" si="460"/>
        <v>94266.355306655008</v>
      </c>
      <c r="T565" s="46">
        <f t="shared" si="461"/>
        <v>100.66889716644063</v>
      </c>
      <c r="U565" s="47">
        <f t="shared" si="462"/>
        <v>61513.183971639628</v>
      </c>
      <c r="V565" s="47">
        <f t="shared" si="463"/>
        <v>32753.17133501538</v>
      </c>
      <c r="W565" s="47">
        <f t="shared" si="464"/>
        <v>78720.346506331291</v>
      </c>
      <c r="X565" s="47">
        <f t="shared" si="465"/>
        <v>15546.008800323718</v>
      </c>
      <c r="Y565" s="48">
        <f t="shared" si="466"/>
        <v>88029.685347905019</v>
      </c>
      <c r="Z565" s="47">
        <f t="shared" si="467"/>
        <v>6236.6699587499897</v>
      </c>
      <c r="AA565" s="48">
        <f t="shared" si="468"/>
        <v>94266.355306655008</v>
      </c>
      <c r="AB565" s="47">
        <f t="shared" si="469"/>
        <v>0</v>
      </c>
      <c r="AC565" s="47">
        <f t="shared" si="470"/>
        <v>54535.850094089088</v>
      </c>
      <c r="AD565" s="47">
        <f t="shared" si="471"/>
        <v>39730.50521256592</v>
      </c>
      <c r="AE565" s="47">
        <f t="shared" si="457"/>
        <v>42.428988907054595</v>
      </c>
      <c r="AF565" s="49">
        <f t="shared" si="472"/>
        <v>0.57852931638950267</v>
      </c>
      <c r="AG565" s="47">
        <f>IF(ISBLANK($D565),"",S565*_xlfn.XLOOKUP(Q565,DATA!$B$24:$B$25,DATA!$C$24:$C$25,"error",0,1)/1000)</f>
        <v>12.628536770698817</v>
      </c>
      <c r="AH565" s="47">
        <f>IF(ISBLANK($D565),"",V565*_xlfn.XLOOKUP(Q565,DATA!$B$24:$B$25,DATA!$C$24:$C$25,"error",0,1)/1000)</f>
        <v>4.3878287986810411</v>
      </c>
      <c r="AI565" s="47">
        <f>IF(ISBLANK($D565),"",X565*_xlfn.XLOOKUP(Q565,DATA!$B$24:$B$25,DATA!$C$24:$C$25,"error",0,1)/1000)</f>
        <v>2.082644896303055</v>
      </c>
      <c r="AJ565" s="47">
        <f>IF(ISBLANK($D565),"",Z565*_xlfn.XLOOKUP(Q565,DATA!$B$24:$B$25,DATA!$C$24:$C$25,"error",0,1)/1000)</f>
        <v>0.83550504996798813</v>
      </c>
      <c r="AK565" s="47">
        <f>IF(ISBLANK($D565),"",AB565*_xlfn.XLOOKUP(Q565,DATA!$B$24:$B$25,DATA!$C$24:$C$25,"error",0,1)/1000)</f>
        <v>0</v>
      </c>
      <c r="AL565" s="47">
        <f t="shared" si="473"/>
        <v>7.3059787449520845</v>
      </c>
      <c r="AM565" s="47">
        <f t="shared" si="474"/>
        <v>5.3225580257467326</v>
      </c>
      <c r="AN565" s="47">
        <f t="shared" si="445"/>
        <v>1.2800443304593225</v>
      </c>
      <c r="AO565" s="47">
        <f t="shared" si="446"/>
        <v>0.44475583187196144</v>
      </c>
      <c r="AP565" s="47">
        <f t="shared" si="447"/>
        <v>0.21109949951274121</v>
      </c>
      <c r="AQ565" s="47">
        <f t="shared" si="448"/>
        <v>8.4687840064187794E-2</v>
      </c>
      <c r="AR565" s="47">
        <f t="shared" si="449"/>
        <v>0</v>
      </c>
      <c r="AS565" s="47">
        <f t="shared" si="450"/>
        <v>0.74054317144889048</v>
      </c>
      <c r="AT565" s="47">
        <f t="shared" si="475"/>
        <v>0.53950115901043205</v>
      </c>
      <c r="AU565" s="47">
        <f t="shared" si="451"/>
        <v>6.9617050056183419E-2</v>
      </c>
      <c r="AV565" s="47">
        <f t="shared" si="452"/>
        <v>2.4188684933356512E-2</v>
      </c>
      <c r="AW565" s="47">
        <f t="shared" si="453"/>
        <v>1.1480949584879076E-2</v>
      </c>
      <c r="AX565" s="47">
        <f t="shared" si="454"/>
        <v>4.6058698598219943E-3</v>
      </c>
      <c r="AY565" s="47">
        <f t="shared" si="455"/>
        <v>0</v>
      </c>
      <c r="AZ565" s="47">
        <f t="shared" si="456"/>
        <v>4.0275504378057582E-2</v>
      </c>
      <c r="BA565" s="47">
        <f t="shared" si="476"/>
        <v>2.9341545678125837E-2</v>
      </c>
      <c r="BB565" s="23">
        <f>IF(V565&gt;0,J565*DATA!$C$4,0)</f>
        <v>55692</v>
      </c>
      <c r="BC565" s="23">
        <f>IF(X565&gt;0,N565*_xlfn.XLOOKUP(Burgas!O565,DATA!$B$5:$B$6,DATA!$C$5:$C$6,"error",0,1),0)</f>
        <v>11798.64</v>
      </c>
      <c r="BD565" s="23">
        <f>IF(Z565&gt;0,(L565-M565)*DATA!$C$7,"0,00 ")</f>
        <v>17671.5</v>
      </c>
      <c r="BE565" s="23">
        <f>IF(G565="basement",D565*DATA!$C$8,IF(G565="ground",0,"error"))</f>
        <v>0</v>
      </c>
      <c r="BF565" s="23">
        <f t="shared" si="477"/>
        <v>85162.14</v>
      </c>
      <c r="BG565" s="23">
        <v>1.48</v>
      </c>
      <c r="BH565" s="23">
        <v>2.0625</v>
      </c>
      <c r="BI565" s="23">
        <f t="shared" si="478"/>
        <v>0.56999999999999995</v>
      </c>
      <c r="BJ565" s="23">
        <v>2.33</v>
      </c>
      <c r="BK565" s="23">
        <f t="shared" si="479"/>
        <v>0.21630769230769231</v>
      </c>
      <c r="BL565" s="23">
        <f t="shared" si="480"/>
        <v>0.23928112965340181</v>
      </c>
      <c r="BM565" s="5">
        <v>1.1000000000000001</v>
      </c>
      <c r="BN565" s="5">
        <f t="shared" si="481"/>
        <v>0.56999999999999995</v>
      </c>
      <c r="BO565" s="50"/>
      <c r="BP565" s="48">
        <f t="shared" si="482"/>
        <v>4096.75</v>
      </c>
      <c r="BQ565" s="51">
        <f t="shared" si="483"/>
        <v>5</v>
      </c>
      <c r="BR565" s="47">
        <f t="shared" si="484"/>
        <v>1310.96</v>
      </c>
      <c r="BS565" s="46">
        <f t="shared" si="485"/>
        <v>17.5</v>
      </c>
      <c r="BT565" s="46">
        <f t="shared" si="486"/>
        <v>3277.4</v>
      </c>
      <c r="BU565" s="46">
        <f t="shared" si="440"/>
        <v>81.800030637500001</v>
      </c>
      <c r="BV565" s="46">
        <f t="shared" si="441"/>
        <v>53.378326945192313</v>
      </c>
      <c r="BW565" s="46">
        <f t="shared" si="442"/>
        <v>68.309915399454425</v>
      </c>
      <c r="BX565" s="46">
        <f t="shared" si="443"/>
        <v>76.388133762500004</v>
      </c>
      <c r="BY565" s="46">
        <f t="shared" si="444"/>
        <v>81.800030637500001</v>
      </c>
      <c r="BZ565" s="46">
        <f t="shared" si="487"/>
        <v>94266.355306655008</v>
      </c>
      <c r="CA565" s="46">
        <f t="shared" si="488"/>
        <v>61513.183971639628</v>
      </c>
      <c r="CB565" s="46">
        <f t="shared" si="489"/>
        <v>78720.346506331291</v>
      </c>
      <c r="CC565" s="46">
        <f t="shared" si="490"/>
        <v>88029.685347905019</v>
      </c>
      <c r="CD565" s="46">
        <f t="shared" si="491"/>
        <v>94266.355306655008</v>
      </c>
    </row>
    <row r="566" spans="1:82" ht="15" customHeight="1" x14ac:dyDescent="0.35">
      <c r="A566" s="39">
        <v>563</v>
      </c>
      <c r="B566" s="40" t="s">
        <v>125</v>
      </c>
      <c r="C566" s="40" t="s">
        <v>688</v>
      </c>
      <c r="D566" s="41">
        <v>228.7</v>
      </c>
      <c r="E566" s="41">
        <f t="shared" si="458"/>
        <v>1097.76</v>
      </c>
      <c r="F566" s="41">
        <v>60.6</v>
      </c>
      <c r="G566" s="42" t="s">
        <v>118</v>
      </c>
      <c r="H566" s="43">
        <v>6</v>
      </c>
      <c r="I566" s="44">
        <v>20.5</v>
      </c>
      <c r="J566" s="41">
        <f t="shared" si="459"/>
        <v>993.83999999999992</v>
      </c>
      <c r="K566" s="42" t="s">
        <v>120</v>
      </c>
      <c r="L566" s="44">
        <v>248.46</v>
      </c>
      <c r="M566" s="44">
        <v>86.9</v>
      </c>
      <c r="N566" s="41">
        <v>240.13499999999999</v>
      </c>
      <c r="O566" s="45" t="s">
        <v>69</v>
      </c>
      <c r="P566" s="45" t="s">
        <v>120</v>
      </c>
      <c r="Q566" s="45" t="s">
        <v>122</v>
      </c>
      <c r="R566" s="45" t="s">
        <v>864</v>
      </c>
      <c r="S566" s="46">
        <f t="shared" si="460"/>
        <v>106640.03071683503</v>
      </c>
      <c r="T566" s="46">
        <f t="shared" si="461"/>
        <v>97.143301556656311</v>
      </c>
      <c r="U566" s="47">
        <f t="shared" si="462"/>
        <v>68648.186879776549</v>
      </c>
      <c r="V566" s="47">
        <f t="shared" si="463"/>
        <v>37991.843837058477</v>
      </c>
      <c r="W566" s="47">
        <f t="shared" si="464"/>
        <v>91452.622717543971</v>
      </c>
      <c r="X566" s="47">
        <f t="shared" si="465"/>
        <v>15187.407999291056</v>
      </c>
      <c r="Y566" s="48">
        <f t="shared" si="466"/>
        <v>98087.306851835005</v>
      </c>
      <c r="Z566" s="47">
        <f t="shared" si="467"/>
        <v>8552.7238650000218</v>
      </c>
      <c r="AA566" s="48">
        <f t="shared" si="468"/>
        <v>106640.03071683503</v>
      </c>
      <c r="AB566" s="47">
        <f t="shared" si="469"/>
        <v>0</v>
      </c>
      <c r="AC566" s="47">
        <f t="shared" si="470"/>
        <v>61731.975701349555</v>
      </c>
      <c r="AD566" s="47">
        <f t="shared" si="471"/>
        <v>44908.055015485472</v>
      </c>
      <c r="AE566" s="47">
        <f t="shared" si="457"/>
        <v>40.908809772159188</v>
      </c>
      <c r="AF566" s="49">
        <f t="shared" si="472"/>
        <v>0.57888182595585147</v>
      </c>
      <c r="AG566" s="47">
        <f>IF(ISBLANK($D566),"",S566*_xlfn.XLOOKUP(Q566,DATA!$B$24:$B$25,DATA!$C$24:$C$25,"error",0,1)/1000)</f>
        <v>14.286195162155884</v>
      </c>
      <c r="AH566" s="47">
        <f>IF(ISBLANK($D566),"",V566*_xlfn.XLOOKUP(Q566,DATA!$B$24:$B$25,DATA!$C$24:$C$25,"error",0,1)/1000)</f>
        <v>5.0896355897305883</v>
      </c>
      <c r="AI566" s="47">
        <f>IF(ISBLANK($D566),"",X566*_xlfn.XLOOKUP(Q566,DATA!$B$24:$B$25,DATA!$C$24:$C$25,"error",0,1)/1000)</f>
        <v>2.0346043903652671</v>
      </c>
      <c r="AJ566" s="47">
        <f>IF(ISBLANK($D566),"",Z566*_xlfn.XLOOKUP(Q566,DATA!$B$24:$B$25,DATA!$C$24:$C$25,"error",0,1)/1000)</f>
        <v>1.1457787613345958</v>
      </c>
      <c r="AK566" s="47">
        <f>IF(ISBLANK($D566),"",AB566*_xlfn.XLOOKUP(Q566,DATA!$B$24:$B$25,DATA!$C$24:$C$25,"error",0,1)/1000)</f>
        <v>0</v>
      </c>
      <c r="AL566" s="47">
        <f t="shared" si="473"/>
        <v>8.2700187414304516</v>
      </c>
      <c r="AM566" s="47">
        <f t="shared" si="474"/>
        <v>6.0161764207254329</v>
      </c>
      <c r="AN566" s="47">
        <f t="shared" si="445"/>
        <v>1.4480666646656251</v>
      </c>
      <c r="AO566" s="47">
        <f t="shared" si="446"/>
        <v>0.51589184867837345</v>
      </c>
      <c r="AP566" s="47">
        <f t="shared" si="447"/>
        <v>0.20623005356071739</v>
      </c>
      <c r="AQ566" s="47">
        <f t="shared" si="448"/>
        <v>0.11613757270834597</v>
      </c>
      <c r="AR566" s="47">
        <f t="shared" si="449"/>
        <v>0</v>
      </c>
      <c r="AS566" s="47">
        <f t="shared" si="450"/>
        <v>0.8382594749474368</v>
      </c>
      <c r="AT566" s="47">
        <f t="shared" si="475"/>
        <v>0.60980718971818826</v>
      </c>
      <c r="AU566" s="47">
        <f t="shared" si="451"/>
        <v>7.8755186113392939E-2</v>
      </c>
      <c r="AV566" s="47">
        <f t="shared" si="452"/>
        <v>2.8057519414293939E-2</v>
      </c>
      <c r="AW566" s="47">
        <f t="shared" si="453"/>
        <v>1.1216117770447868E-2</v>
      </c>
      <c r="AX566" s="47">
        <f t="shared" si="454"/>
        <v>6.3163087560720189E-3</v>
      </c>
      <c r="AY566" s="47">
        <f t="shared" si="455"/>
        <v>0</v>
      </c>
      <c r="AZ566" s="47">
        <f t="shared" si="456"/>
        <v>4.5589945940813829E-2</v>
      </c>
      <c r="BA566" s="47">
        <f t="shared" si="476"/>
        <v>3.3165240172579109E-2</v>
      </c>
      <c r="BB566" s="23">
        <f>IF(V566&gt;0,J566*DATA!$C$4,0)</f>
        <v>64599.599999999991</v>
      </c>
      <c r="BC566" s="23">
        <f>IF(X566&gt;0,N566*_xlfn.XLOOKUP(Burgas!O566,DATA!$B$5:$B$6,DATA!$C$5:$C$6,"error",0,1),0)</f>
        <v>11526.48</v>
      </c>
      <c r="BD566" s="23">
        <f>IF(Z566&gt;0,(L566-M566)*DATA!$C$7,"0,00 ")</f>
        <v>24234</v>
      </c>
      <c r="BE566" s="23">
        <f>IF(G566="basement",D566*DATA!$C$8,IF(G566="ground",0,"error"))</f>
        <v>0</v>
      </c>
      <c r="BF566" s="23">
        <f t="shared" si="477"/>
        <v>100360.07999999999</v>
      </c>
      <c r="BG566" s="23">
        <v>1.48</v>
      </c>
      <c r="BH566" s="23">
        <v>2.2379296466231993</v>
      </c>
      <c r="BI566" s="23">
        <f t="shared" si="478"/>
        <v>0.56999999999999995</v>
      </c>
      <c r="BJ566" s="23">
        <v>2.33</v>
      </c>
      <c r="BK566" s="23">
        <f t="shared" si="479"/>
        <v>0.21630769230769231</v>
      </c>
      <c r="BL566" s="23">
        <f t="shared" si="480"/>
        <v>0.23928112965340181</v>
      </c>
      <c r="BM566" s="5">
        <v>1.1000000000000001</v>
      </c>
      <c r="BN566" s="5">
        <f t="shared" si="481"/>
        <v>0.56999999999999995</v>
      </c>
      <c r="BO566" s="50"/>
      <c r="BP566" s="48">
        <f t="shared" si="482"/>
        <v>4688.3499999999995</v>
      </c>
      <c r="BQ566" s="51">
        <f t="shared" si="483"/>
        <v>6</v>
      </c>
      <c r="BR566" s="47">
        <f t="shared" si="484"/>
        <v>1500.2719999999999</v>
      </c>
      <c r="BS566" s="46">
        <f t="shared" si="485"/>
        <v>20.5</v>
      </c>
      <c r="BT566" s="46">
        <f t="shared" si="486"/>
        <v>3750.68</v>
      </c>
      <c r="BU566" s="46">
        <f t="shared" si="440"/>
        <v>92.537340087500013</v>
      </c>
      <c r="BV566" s="46">
        <f t="shared" si="441"/>
        <v>59.569756056730768</v>
      </c>
      <c r="BW566" s="46">
        <f t="shared" si="442"/>
        <v>79.358402219319643</v>
      </c>
      <c r="BX566" s="46">
        <f t="shared" si="443"/>
        <v>85.115677587500002</v>
      </c>
      <c r="BY566" s="46">
        <f t="shared" si="444"/>
        <v>92.537340087500013</v>
      </c>
      <c r="BZ566" s="46">
        <f t="shared" si="487"/>
        <v>106640.03071683503</v>
      </c>
      <c r="CA566" s="46">
        <f t="shared" si="488"/>
        <v>68648.186879776549</v>
      </c>
      <c r="CB566" s="46">
        <f t="shared" si="489"/>
        <v>91452.622717543971</v>
      </c>
      <c r="CC566" s="46">
        <f t="shared" si="490"/>
        <v>98087.306851835005</v>
      </c>
      <c r="CD566" s="46">
        <f t="shared" si="491"/>
        <v>106640.03071683503</v>
      </c>
    </row>
    <row r="567" spans="1:82" ht="15" customHeight="1" x14ac:dyDescent="0.35">
      <c r="A567" s="39">
        <v>564</v>
      </c>
      <c r="B567" s="40" t="s">
        <v>125</v>
      </c>
      <c r="C567" s="40" t="s">
        <v>689</v>
      </c>
      <c r="D567" s="41">
        <v>130.5</v>
      </c>
      <c r="E567" s="41">
        <f t="shared" si="458"/>
        <v>626.40000000000009</v>
      </c>
      <c r="F567" s="41">
        <v>45.8</v>
      </c>
      <c r="G567" s="42" t="s">
        <v>118</v>
      </c>
      <c r="H567" s="43">
        <v>6</v>
      </c>
      <c r="I567" s="44">
        <v>20.5</v>
      </c>
      <c r="J567" s="41">
        <f t="shared" si="459"/>
        <v>751.12</v>
      </c>
      <c r="K567" s="42" t="s">
        <v>120</v>
      </c>
      <c r="L567" s="44">
        <v>187.78</v>
      </c>
      <c r="M567" s="44">
        <v>84.5</v>
      </c>
      <c r="N567" s="41">
        <v>137.02500000000001</v>
      </c>
      <c r="O567" s="45" t="s">
        <v>69</v>
      </c>
      <c r="P567" s="45" t="s">
        <v>120</v>
      </c>
      <c r="Q567" s="45" t="s">
        <v>122</v>
      </c>
      <c r="R567" s="45" t="s">
        <v>864</v>
      </c>
      <c r="S567" s="46">
        <f t="shared" si="460"/>
        <v>71207.185871325011</v>
      </c>
      <c r="T567" s="46">
        <f t="shared" si="461"/>
        <v>113.67686122497605</v>
      </c>
      <c r="U567" s="47">
        <f t="shared" si="462"/>
        <v>42493.878152888086</v>
      </c>
      <c r="V567" s="47">
        <f t="shared" si="463"/>
        <v>28713.307718436925</v>
      </c>
      <c r="W567" s="47">
        <f t="shared" si="464"/>
        <v>62540.999846368803</v>
      </c>
      <c r="X567" s="47">
        <f t="shared" si="465"/>
        <v>8666.1860249562087</v>
      </c>
      <c r="Y567" s="48">
        <f t="shared" si="466"/>
        <v>65739.710501325011</v>
      </c>
      <c r="Z567" s="47">
        <f t="shared" si="467"/>
        <v>5467.4753700000001</v>
      </c>
      <c r="AA567" s="48">
        <f t="shared" si="468"/>
        <v>71207.185871325011</v>
      </c>
      <c r="AB567" s="47">
        <f t="shared" si="469"/>
        <v>0</v>
      </c>
      <c r="AC567" s="47">
        <f t="shared" si="470"/>
        <v>42846.969113393134</v>
      </c>
      <c r="AD567" s="47">
        <f t="shared" si="471"/>
        <v>28360.216757931878</v>
      </c>
      <c r="AE567" s="47">
        <f t="shared" si="457"/>
        <v>45.274930967324188</v>
      </c>
      <c r="AF567" s="49">
        <f t="shared" si="472"/>
        <v>0.60172254512093448</v>
      </c>
      <c r="AG567" s="47">
        <f>IF(ISBLANK($D567),"",S567*_xlfn.XLOOKUP(Q567,DATA!$B$24:$B$25,DATA!$C$24:$C$25,"error",0,1)/1000)</f>
        <v>9.5393797945058392</v>
      </c>
      <c r="AH567" s="47">
        <f>IF(ISBLANK($D567),"",V567*_xlfn.XLOOKUP(Q567,DATA!$B$24:$B$25,DATA!$C$24:$C$25,"error",0,1)/1000)</f>
        <v>3.8466222773871426</v>
      </c>
      <c r="AI567" s="47">
        <f>IF(ISBLANK($D567),"",X567*_xlfn.XLOOKUP(Q567,DATA!$B$24:$B$25,DATA!$C$24:$C$25,"error",0,1)/1000)</f>
        <v>1.160978893496579</v>
      </c>
      <c r="AJ567" s="47">
        <f>IF(ISBLANK($D567),"",Z567*_xlfn.XLOOKUP(Q567,DATA!$B$24:$B$25,DATA!$C$24:$C$25,"error",0,1)/1000)</f>
        <v>0.7324587179415496</v>
      </c>
      <c r="AK567" s="47">
        <f>IF(ISBLANK($D567),"",AB567*_xlfn.XLOOKUP(Q567,DATA!$B$24:$B$25,DATA!$C$24:$C$25,"error",0,1)/1000)</f>
        <v>0</v>
      </c>
      <c r="AL567" s="47">
        <f t="shared" si="473"/>
        <v>5.7400598888252716</v>
      </c>
      <c r="AM567" s="47">
        <f t="shared" si="474"/>
        <v>3.7993199056805675</v>
      </c>
      <c r="AN567" s="47">
        <f t="shared" si="445"/>
        <v>0.96692350378924496</v>
      </c>
      <c r="AO567" s="47">
        <f t="shared" si="446"/>
        <v>0.38989845989223593</v>
      </c>
      <c r="AP567" s="47">
        <f t="shared" si="447"/>
        <v>0.11767827717391188</v>
      </c>
      <c r="AQ567" s="47">
        <f t="shared" si="448"/>
        <v>7.4242934571168248E-2</v>
      </c>
      <c r="AR567" s="47">
        <f t="shared" si="449"/>
        <v>0</v>
      </c>
      <c r="AS567" s="47">
        <f t="shared" si="450"/>
        <v>0.58181967163731596</v>
      </c>
      <c r="AT567" s="47">
        <f t="shared" si="475"/>
        <v>0.385103832151929</v>
      </c>
      <c r="AU567" s="47">
        <f t="shared" si="451"/>
        <v>5.2587524011485989E-2</v>
      </c>
      <c r="AV567" s="47">
        <f t="shared" si="452"/>
        <v>2.1205187940175941E-2</v>
      </c>
      <c r="AW567" s="47">
        <f t="shared" si="453"/>
        <v>6.4001021820876622E-3</v>
      </c>
      <c r="AX567" s="47">
        <f t="shared" si="454"/>
        <v>4.0378086675360017E-3</v>
      </c>
      <c r="AY567" s="47">
        <f t="shared" si="455"/>
        <v>0</v>
      </c>
      <c r="AZ567" s="47">
        <f t="shared" si="456"/>
        <v>3.1643098789799602E-2</v>
      </c>
      <c r="BA567" s="47">
        <f t="shared" si="476"/>
        <v>2.0944425221686387E-2</v>
      </c>
      <c r="BB567" s="23">
        <f>IF(V567&gt;0,J567*DATA!$C$4,0)</f>
        <v>48822.8</v>
      </c>
      <c r="BC567" s="23">
        <f>IF(X567&gt;0,N567*_xlfn.XLOOKUP(Burgas!O567,DATA!$B$5:$B$6,DATA!$C$5:$C$6,"error",0,1),0)</f>
        <v>6577.2000000000007</v>
      </c>
      <c r="BD567" s="23">
        <f>IF(Z567&gt;0,(L567-M567)*DATA!$C$7,"0,00 ")</f>
        <v>15492</v>
      </c>
      <c r="BE567" s="23">
        <f>IF(G567="basement",D567*DATA!$C$8,IF(G567="ground",0,"error"))</f>
        <v>0</v>
      </c>
      <c r="BF567" s="23">
        <f t="shared" si="477"/>
        <v>70892</v>
      </c>
      <c r="BG567" s="23">
        <v>1.48</v>
      </c>
      <c r="BH567" s="23">
        <v>2.0625093194163382</v>
      </c>
      <c r="BI567" s="23">
        <f t="shared" si="478"/>
        <v>0.56999999999999995</v>
      </c>
      <c r="BJ567" s="23">
        <v>2.33</v>
      </c>
      <c r="BK567" s="23">
        <f t="shared" si="479"/>
        <v>0.21630769230769231</v>
      </c>
      <c r="BL567" s="23">
        <f t="shared" si="480"/>
        <v>0.23928112965340181</v>
      </c>
      <c r="BM567" s="5">
        <v>1.1000000000000001</v>
      </c>
      <c r="BN567" s="5">
        <f t="shared" si="481"/>
        <v>0.56999999999999995</v>
      </c>
      <c r="BO567" s="50"/>
      <c r="BP567" s="48">
        <f t="shared" si="482"/>
        <v>2675.25</v>
      </c>
      <c r="BQ567" s="51">
        <f t="shared" si="483"/>
        <v>6</v>
      </c>
      <c r="BR567" s="47">
        <f t="shared" si="484"/>
        <v>856.08</v>
      </c>
      <c r="BS567" s="46">
        <f t="shared" si="485"/>
        <v>20.5</v>
      </c>
      <c r="BT567" s="46">
        <f t="shared" si="486"/>
        <v>2140.2000000000003</v>
      </c>
      <c r="BU567" s="46">
        <f t="shared" si="440"/>
        <v>61.790338312500005</v>
      </c>
      <c r="BV567" s="46">
        <f t="shared" si="441"/>
        <v>36.874243450961544</v>
      </c>
      <c r="BW567" s="46">
        <f t="shared" si="442"/>
        <v>54.270218540757377</v>
      </c>
      <c r="BX567" s="46">
        <f t="shared" si="443"/>
        <v>57.045913312500005</v>
      </c>
      <c r="BY567" s="46">
        <f t="shared" si="444"/>
        <v>61.790338312500005</v>
      </c>
      <c r="BZ567" s="46">
        <f t="shared" si="487"/>
        <v>71207.185871325011</v>
      </c>
      <c r="CA567" s="46">
        <f t="shared" si="488"/>
        <v>42493.878152888086</v>
      </c>
      <c r="CB567" s="46">
        <f t="shared" si="489"/>
        <v>62540.999846368803</v>
      </c>
      <c r="CC567" s="46">
        <f t="shared" si="490"/>
        <v>65739.710501325011</v>
      </c>
      <c r="CD567" s="46">
        <f t="shared" si="491"/>
        <v>71207.185871325011</v>
      </c>
    </row>
    <row r="568" spans="1:82" ht="15" customHeight="1" x14ac:dyDescent="0.35">
      <c r="A568" s="39">
        <v>565</v>
      </c>
      <c r="B568" s="40" t="s">
        <v>125</v>
      </c>
      <c r="C568" s="40" t="s">
        <v>690</v>
      </c>
      <c r="D568" s="41">
        <v>235.6</v>
      </c>
      <c r="E568" s="41">
        <f t="shared" si="458"/>
        <v>1130.8800000000001</v>
      </c>
      <c r="F568" s="41">
        <v>61.4</v>
      </c>
      <c r="G568" s="42" t="s">
        <v>118</v>
      </c>
      <c r="H568" s="43">
        <v>6</v>
      </c>
      <c r="I568" s="44">
        <v>20.5</v>
      </c>
      <c r="J568" s="41">
        <f t="shared" si="459"/>
        <v>1006.96</v>
      </c>
      <c r="K568" s="42" t="s">
        <v>120</v>
      </c>
      <c r="L568" s="44">
        <v>251.74</v>
      </c>
      <c r="M568" s="44">
        <v>226.6</v>
      </c>
      <c r="N568" s="41">
        <v>247.38</v>
      </c>
      <c r="O568" s="45" t="s">
        <v>69</v>
      </c>
      <c r="P568" s="45" t="s">
        <v>120</v>
      </c>
      <c r="Q568" s="45" t="s">
        <v>122</v>
      </c>
      <c r="R568" s="45" t="s">
        <v>864</v>
      </c>
      <c r="S568" s="46">
        <f t="shared" si="460"/>
        <v>101482.18403708001</v>
      </c>
      <c r="T568" s="46">
        <f t="shared" si="461"/>
        <v>89.737358550049521</v>
      </c>
      <c r="U568" s="47">
        <f t="shared" si="462"/>
        <v>62988.797707123093</v>
      </c>
      <c r="V568" s="47">
        <f t="shared" si="463"/>
        <v>38493.386329956913</v>
      </c>
      <c r="W568" s="47">
        <f t="shared" si="464"/>
        <v>85836.563903136092</v>
      </c>
      <c r="X568" s="47">
        <f t="shared" si="465"/>
        <v>15645.620133943914</v>
      </c>
      <c r="Y568" s="48">
        <f t="shared" si="466"/>
        <v>100151.31328958001</v>
      </c>
      <c r="Z568" s="47">
        <f t="shared" si="467"/>
        <v>1330.8707474999974</v>
      </c>
      <c r="AA568" s="48">
        <f t="shared" si="468"/>
        <v>101482.18403708001</v>
      </c>
      <c r="AB568" s="47">
        <f t="shared" si="469"/>
        <v>0</v>
      </c>
      <c r="AC568" s="47">
        <f t="shared" si="470"/>
        <v>55469.877211400824</v>
      </c>
      <c r="AD568" s="47">
        <f t="shared" si="471"/>
        <v>46012.306825679181</v>
      </c>
      <c r="AE568" s="47">
        <f t="shared" si="457"/>
        <v>40.687170014218289</v>
      </c>
      <c r="AF568" s="49">
        <f t="shared" si="472"/>
        <v>0.54659719573174537</v>
      </c>
      <c r="AG568" s="47">
        <f>IF(ISBLANK($D568),"",S568*_xlfn.XLOOKUP(Q568,DATA!$B$24:$B$25,DATA!$C$24:$C$25,"error",0,1)/1000)</f>
        <v>13.595216326270897</v>
      </c>
      <c r="AH568" s="47">
        <f>IF(ISBLANK($D568),"",V568*_xlfn.XLOOKUP(Q568,DATA!$B$24:$B$25,DATA!$C$24:$C$25,"error",0,1)/1000)</f>
        <v>5.1568254985059054</v>
      </c>
      <c r="AI568" s="47">
        <f>IF(ISBLANK($D568),"",X568*_xlfn.XLOOKUP(Q568,DATA!$B$24:$B$25,DATA!$C$24:$C$25,"error",0,1)/1000)</f>
        <v>2.0959894812857756</v>
      </c>
      <c r="AJ568" s="47">
        <f>IF(ISBLANK($D568),"",Z568*_xlfn.XLOOKUP(Q568,DATA!$B$24:$B$25,DATA!$C$24:$C$25,"error",0,1)/1000)</f>
        <v>0.17829213951443185</v>
      </c>
      <c r="AK568" s="47">
        <f>IF(ISBLANK($D568),"",AB568*_xlfn.XLOOKUP(Q568,DATA!$B$24:$B$25,DATA!$C$24:$C$25,"error",0,1)/1000)</f>
        <v>0</v>
      </c>
      <c r="AL568" s="47">
        <f t="shared" si="473"/>
        <v>7.4311071193061133</v>
      </c>
      <c r="AM568" s="47">
        <f t="shared" si="474"/>
        <v>6.1641092069647838</v>
      </c>
      <c r="AN568" s="47">
        <f t="shared" si="445"/>
        <v>1.3780281829791188</v>
      </c>
      <c r="AO568" s="47">
        <f t="shared" si="446"/>
        <v>0.52270230212627244</v>
      </c>
      <c r="AP568" s="47">
        <f t="shared" si="447"/>
        <v>0.21245212338830352</v>
      </c>
      <c r="AQ568" s="47">
        <f t="shared" si="448"/>
        <v>1.807191494112283E-2</v>
      </c>
      <c r="AR568" s="47">
        <f t="shared" si="449"/>
        <v>0</v>
      </c>
      <c r="AS568" s="47">
        <f t="shared" si="450"/>
        <v>0.7532263404556987</v>
      </c>
      <c r="AT568" s="47">
        <f t="shared" si="475"/>
        <v>0.62480184252342008</v>
      </c>
      <c r="AU568" s="47">
        <f t="shared" si="451"/>
        <v>7.4946042656869868E-2</v>
      </c>
      <c r="AV568" s="47">
        <f t="shared" si="452"/>
        <v>2.8427915710192191E-2</v>
      </c>
      <c r="AW568" s="47">
        <f t="shared" si="453"/>
        <v>1.1554513977776642E-2</v>
      </c>
      <c r="AX568" s="47">
        <f t="shared" si="454"/>
        <v>9.8286705946799857E-4</v>
      </c>
      <c r="AY568" s="47">
        <f t="shared" si="455"/>
        <v>0</v>
      </c>
      <c r="AZ568" s="47">
        <f t="shared" si="456"/>
        <v>4.0965296747436833E-2</v>
      </c>
      <c r="BA568" s="47">
        <f t="shared" si="476"/>
        <v>3.3980745909433036E-2</v>
      </c>
      <c r="BB568" s="23">
        <f>IF(V568&gt;0,J568*DATA!$C$4,0)</f>
        <v>65452.4</v>
      </c>
      <c r="BC568" s="23">
        <f>IF(X568&gt;0,N568*_xlfn.XLOOKUP(Burgas!O568,DATA!$B$5:$B$6,DATA!$C$5:$C$6,"error",0,1),0)</f>
        <v>11874.24</v>
      </c>
      <c r="BD568" s="23">
        <f>IF(Z568&gt;0,(L568-M568)*DATA!$C$7,"0,00 ")</f>
        <v>3771.0000000000023</v>
      </c>
      <c r="BE568" s="23">
        <f>IF(G568="basement",D568*DATA!$C$8,IF(G568="ground",0,"error"))</f>
        <v>0</v>
      </c>
      <c r="BF568" s="23">
        <f t="shared" si="477"/>
        <v>81097.64</v>
      </c>
      <c r="BG568" s="23">
        <v>1.48</v>
      </c>
      <c r="BH568" s="23">
        <v>1.2747636450305873</v>
      </c>
      <c r="BI568" s="23">
        <f t="shared" si="478"/>
        <v>0.56999999999999995</v>
      </c>
      <c r="BJ568" s="23">
        <v>2.33</v>
      </c>
      <c r="BK568" s="23">
        <f t="shared" si="479"/>
        <v>0.21630769230769231</v>
      </c>
      <c r="BL568" s="23">
        <f t="shared" si="480"/>
        <v>0.23928112965340181</v>
      </c>
      <c r="BM568" s="5">
        <v>1.1000000000000001</v>
      </c>
      <c r="BN568" s="5">
        <f t="shared" si="481"/>
        <v>0.56999999999999995</v>
      </c>
      <c r="BO568" s="50"/>
      <c r="BP568" s="48">
        <f t="shared" si="482"/>
        <v>4829.8</v>
      </c>
      <c r="BQ568" s="51">
        <f t="shared" si="483"/>
        <v>6</v>
      </c>
      <c r="BR568" s="47">
        <f t="shared" si="484"/>
        <v>1545.5360000000001</v>
      </c>
      <c r="BS568" s="46">
        <f t="shared" si="485"/>
        <v>20.5</v>
      </c>
      <c r="BT568" s="46">
        <f t="shared" si="486"/>
        <v>3863.84</v>
      </c>
      <c r="BU568" s="46">
        <f t="shared" si="440"/>
        <v>88.061596699999996</v>
      </c>
      <c r="BV568" s="46">
        <f t="shared" si="441"/>
        <v>54.65879703846155</v>
      </c>
      <c r="BW568" s="46">
        <f t="shared" si="442"/>
        <v>74.485043303658529</v>
      </c>
      <c r="BX568" s="46">
        <f t="shared" si="443"/>
        <v>86.906727950000004</v>
      </c>
      <c r="BY568" s="46">
        <f t="shared" si="444"/>
        <v>88.061596699999996</v>
      </c>
      <c r="BZ568" s="46">
        <f t="shared" si="487"/>
        <v>101482.18403708001</v>
      </c>
      <c r="CA568" s="46">
        <f t="shared" si="488"/>
        <v>62988.797707123093</v>
      </c>
      <c r="CB568" s="46">
        <f t="shared" si="489"/>
        <v>85836.563903136092</v>
      </c>
      <c r="CC568" s="46">
        <f t="shared" si="490"/>
        <v>100151.31328958001</v>
      </c>
      <c r="CD568" s="46">
        <f t="shared" si="491"/>
        <v>101482.18403708001</v>
      </c>
    </row>
    <row r="569" spans="1:82" ht="15" customHeight="1" x14ac:dyDescent="0.35">
      <c r="A569" s="39">
        <v>566</v>
      </c>
      <c r="B569" s="40" t="s">
        <v>125</v>
      </c>
      <c r="C569" s="40" t="s">
        <v>691</v>
      </c>
      <c r="D569" s="41">
        <v>233.8</v>
      </c>
      <c r="E569" s="41">
        <f t="shared" si="458"/>
        <v>1122.2400000000002</v>
      </c>
      <c r="F569" s="41">
        <v>61.2</v>
      </c>
      <c r="G569" s="42" t="s">
        <v>118</v>
      </c>
      <c r="H569" s="43">
        <v>6</v>
      </c>
      <c r="I569" s="44">
        <v>20.5</v>
      </c>
      <c r="J569" s="41">
        <f t="shared" si="459"/>
        <v>1003.6800000000002</v>
      </c>
      <c r="K569" s="42" t="s">
        <v>120</v>
      </c>
      <c r="L569" s="44">
        <v>250.92</v>
      </c>
      <c r="M569" s="44">
        <v>225.8</v>
      </c>
      <c r="N569" s="41">
        <v>245.49</v>
      </c>
      <c r="O569" s="45" t="s">
        <v>69</v>
      </c>
      <c r="P569" s="45" t="s">
        <v>120</v>
      </c>
      <c r="Q569" s="45" t="s">
        <v>122</v>
      </c>
      <c r="R569" s="45" t="s">
        <v>864</v>
      </c>
      <c r="S569" s="46">
        <f t="shared" si="460"/>
        <v>100950.25985009002</v>
      </c>
      <c r="T569" s="46">
        <f t="shared" si="461"/>
        <v>89.954252076284931</v>
      </c>
      <c r="U569" s="47">
        <f t="shared" si="462"/>
        <v>62582.259143357711</v>
      </c>
      <c r="V569" s="47">
        <f t="shared" si="463"/>
        <v>38368.000706732309</v>
      </c>
      <c r="W569" s="47">
        <f t="shared" si="464"/>
        <v>85424.173316490342</v>
      </c>
      <c r="X569" s="47">
        <f t="shared" si="465"/>
        <v>15526.086533599679</v>
      </c>
      <c r="Y569" s="48">
        <f t="shared" si="466"/>
        <v>99620.447870090022</v>
      </c>
      <c r="Z569" s="47">
        <f t="shared" si="467"/>
        <v>1329.8119799999986</v>
      </c>
      <c r="AA569" s="48">
        <f t="shared" si="468"/>
        <v>100950.25985009002</v>
      </c>
      <c r="AB569" s="47">
        <f t="shared" si="469"/>
        <v>0</v>
      </c>
      <c r="AC569" s="47">
        <f t="shared" si="470"/>
        <v>55223.899220331987</v>
      </c>
      <c r="AD569" s="47">
        <f t="shared" si="471"/>
        <v>45726.360629758034</v>
      </c>
      <c r="AE569" s="47">
        <f t="shared" si="457"/>
        <v>40.745616472196701</v>
      </c>
      <c r="AF569" s="49">
        <f t="shared" si="472"/>
        <v>0.54704068421754282</v>
      </c>
      <c r="AG569" s="47">
        <f>IF(ISBLANK($D569),"",S569*_xlfn.XLOOKUP(Q569,DATA!$B$24:$B$25,DATA!$C$24:$C$25,"error",0,1)/1000)</f>
        <v>13.523956287280582</v>
      </c>
      <c r="AH569" s="47">
        <f>IF(ISBLANK($D569),"",V569*_xlfn.XLOOKUP(Q569,DATA!$B$24:$B$25,DATA!$C$24:$C$25,"error",0,1)/1000)</f>
        <v>5.1400280213120766</v>
      </c>
      <c r="AI569" s="47">
        <f>IF(ISBLANK($D569),"",X569*_xlfn.XLOOKUP(Q569,DATA!$B$24:$B$25,DATA!$C$24:$C$25,"error",0,1)/1000)</f>
        <v>2.0799759793065111</v>
      </c>
      <c r="AJ569" s="47">
        <f>IF(ISBLANK($D569),"",Z569*_xlfn.XLOOKUP(Q569,DATA!$B$24:$B$25,DATA!$C$24:$C$25,"error",0,1)/1000)</f>
        <v>0.17815030010352154</v>
      </c>
      <c r="AK569" s="47">
        <f>IF(ISBLANK($D569),"",AB569*_xlfn.XLOOKUP(Q569,DATA!$B$24:$B$25,DATA!$C$24:$C$25,"error",0,1)/1000)</f>
        <v>0</v>
      </c>
      <c r="AL569" s="47">
        <f t="shared" si="473"/>
        <v>7.3981543007221084</v>
      </c>
      <c r="AM569" s="47">
        <f t="shared" si="474"/>
        <v>6.1258019865584732</v>
      </c>
      <c r="AN569" s="47">
        <f t="shared" si="445"/>
        <v>1.3708051760263651</v>
      </c>
      <c r="AO569" s="47">
        <f t="shared" si="446"/>
        <v>0.5209996887642977</v>
      </c>
      <c r="AP569" s="47">
        <f t="shared" si="447"/>
        <v>0.21082897473762874</v>
      </c>
      <c r="AQ569" s="47">
        <f t="shared" si="448"/>
        <v>1.805753792048552E-2</v>
      </c>
      <c r="AR569" s="47">
        <f t="shared" si="449"/>
        <v>0</v>
      </c>
      <c r="AS569" s="47">
        <f t="shared" si="450"/>
        <v>0.74988620142241202</v>
      </c>
      <c r="AT569" s="47">
        <f t="shared" si="475"/>
        <v>0.62091897460395307</v>
      </c>
      <c r="AU569" s="47">
        <f t="shared" si="451"/>
        <v>7.4553209045860797E-2</v>
      </c>
      <c r="AV569" s="47">
        <f t="shared" si="452"/>
        <v>2.8335316636217633E-2</v>
      </c>
      <c r="AW569" s="47">
        <f t="shared" si="453"/>
        <v>1.1466236706299562E-2</v>
      </c>
      <c r="AX569" s="47">
        <f t="shared" si="454"/>
        <v>9.8208514454399933E-4</v>
      </c>
      <c r="AY569" s="47">
        <f t="shared" si="455"/>
        <v>0</v>
      </c>
      <c r="AZ569" s="47">
        <f t="shared" si="456"/>
        <v>4.0783638487061194E-2</v>
      </c>
      <c r="BA569" s="47">
        <f t="shared" si="476"/>
        <v>3.3769570558799603E-2</v>
      </c>
      <c r="BB569" s="23">
        <f>IF(V569&gt;0,J569*DATA!$C$4,0)</f>
        <v>65239.200000000012</v>
      </c>
      <c r="BC569" s="23">
        <f>IF(X569&gt;0,N569*_xlfn.XLOOKUP(Burgas!O569,DATA!$B$5:$B$6,DATA!$C$5:$C$6,"error",0,1),0)</f>
        <v>11783.52</v>
      </c>
      <c r="BD569" s="23">
        <f>IF(Z569&gt;0,(L569-M569)*DATA!$C$7,"0,00 ")</f>
        <v>3767.9999999999964</v>
      </c>
      <c r="BE569" s="23">
        <f>IF(G569="basement",D569*DATA!$C$8,IF(G569="ground",0,"error"))</f>
        <v>0</v>
      </c>
      <c r="BF569" s="23">
        <f t="shared" si="477"/>
        <v>80790.720000000016</v>
      </c>
      <c r="BG569" s="23">
        <v>1.48</v>
      </c>
      <c r="BH569" s="23">
        <v>1.2751952813645784</v>
      </c>
      <c r="BI569" s="23">
        <f t="shared" si="478"/>
        <v>0.56999999999999995</v>
      </c>
      <c r="BJ569" s="23">
        <v>2.33</v>
      </c>
      <c r="BK569" s="23">
        <f t="shared" si="479"/>
        <v>0.21630769230769231</v>
      </c>
      <c r="BL569" s="23">
        <f t="shared" si="480"/>
        <v>0.23928112965340181</v>
      </c>
      <c r="BM569" s="5">
        <v>1.1000000000000001</v>
      </c>
      <c r="BN569" s="5">
        <f t="shared" si="481"/>
        <v>0.56999999999999995</v>
      </c>
      <c r="BO569" s="50"/>
      <c r="BP569" s="48">
        <f t="shared" si="482"/>
        <v>4792.9000000000005</v>
      </c>
      <c r="BQ569" s="51">
        <f t="shared" si="483"/>
        <v>6</v>
      </c>
      <c r="BR569" s="47">
        <f t="shared" si="484"/>
        <v>1533.7280000000003</v>
      </c>
      <c r="BS569" s="46">
        <f t="shared" si="485"/>
        <v>20.5</v>
      </c>
      <c r="BT569" s="46">
        <f t="shared" si="486"/>
        <v>3834.3200000000006</v>
      </c>
      <c r="BU569" s="46">
        <f t="shared" si="440"/>
        <v>87.600017225000016</v>
      </c>
      <c r="BV569" s="46">
        <f t="shared" si="441"/>
        <v>54.306021471153855</v>
      </c>
      <c r="BW569" s="46">
        <f t="shared" si="442"/>
        <v>74.127189618613613</v>
      </c>
      <c r="BX569" s="46">
        <f t="shared" si="443"/>
        <v>86.446067225000007</v>
      </c>
      <c r="BY569" s="46">
        <f t="shared" si="444"/>
        <v>87.600017225000016</v>
      </c>
      <c r="BZ569" s="46">
        <f t="shared" si="487"/>
        <v>100950.25985009002</v>
      </c>
      <c r="CA569" s="46">
        <f t="shared" si="488"/>
        <v>62582.259143357711</v>
      </c>
      <c r="CB569" s="46">
        <f t="shared" si="489"/>
        <v>85424.173316490342</v>
      </c>
      <c r="CC569" s="46">
        <f t="shared" si="490"/>
        <v>99620.447870090022</v>
      </c>
      <c r="CD569" s="46">
        <f t="shared" si="491"/>
        <v>100950.25985009002</v>
      </c>
    </row>
    <row r="570" spans="1:82" ht="15" customHeight="1" x14ac:dyDescent="0.35">
      <c r="A570" s="39">
        <v>567</v>
      </c>
      <c r="B570" s="40" t="s">
        <v>125</v>
      </c>
      <c r="C570" s="40" t="s">
        <v>692</v>
      </c>
      <c r="D570" s="41">
        <v>221.9</v>
      </c>
      <c r="E570" s="41">
        <f t="shared" si="458"/>
        <v>1065.1200000000001</v>
      </c>
      <c r="F570" s="41">
        <v>60.2</v>
      </c>
      <c r="G570" s="42" t="s">
        <v>118</v>
      </c>
      <c r="H570" s="43">
        <v>6</v>
      </c>
      <c r="I570" s="44">
        <v>20.5</v>
      </c>
      <c r="J570" s="41">
        <f t="shared" si="459"/>
        <v>987.2800000000002</v>
      </c>
      <c r="K570" s="42" t="s">
        <v>120</v>
      </c>
      <c r="L570" s="44">
        <v>246.82</v>
      </c>
      <c r="M570" s="44">
        <v>222.2</v>
      </c>
      <c r="N570" s="41">
        <v>232.995</v>
      </c>
      <c r="O570" s="45" t="s">
        <v>69</v>
      </c>
      <c r="P570" s="45" t="s">
        <v>120</v>
      </c>
      <c r="Q570" s="45" t="s">
        <v>122</v>
      </c>
      <c r="R570" s="45" t="s">
        <v>864</v>
      </c>
      <c r="S570" s="46">
        <f t="shared" si="460"/>
        <v>97694.729576395024</v>
      </c>
      <c r="T570" s="46">
        <f t="shared" si="461"/>
        <v>91.721805595984506</v>
      </c>
      <c r="U570" s="47">
        <f t="shared" si="462"/>
        <v>59953.656985785776</v>
      </c>
      <c r="V570" s="47">
        <f t="shared" si="463"/>
        <v>37741.072590609248</v>
      </c>
      <c r="W570" s="47">
        <f t="shared" si="464"/>
        <v>82958.892956182142</v>
      </c>
      <c r="X570" s="47">
        <f t="shared" si="465"/>
        <v>14735.836620212882</v>
      </c>
      <c r="Y570" s="48">
        <f t="shared" si="466"/>
        <v>96391.386783895039</v>
      </c>
      <c r="Z570" s="47">
        <f t="shared" si="467"/>
        <v>1303.3427924999851</v>
      </c>
      <c r="AA570" s="48">
        <f t="shared" si="468"/>
        <v>97694.729576395024</v>
      </c>
      <c r="AB570" s="47">
        <f t="shared" si="469"/>
        <v>0</v>
      </c>
      <c r="AC570" s="47">
        <f t="shared" si="470"/>
        <v>53780.252003322115</v>
      </c>
      <c r="AD570" s="47">
        <f t="shared" si="471"/>
        <v>43914.477573072909</v>
      </c>
      <c r="AE570" s="47">
        <f t="shared" si="457"/>
        <v>41.229605652952628</v>
      </c>
      <c r="AF570" s="49">
        <f t="shared" si="472"/>
        <v>0.55049286933403296</v>
      </c>
      <c r="AG570" s="47">
        <f>IF(ISBLANK($D570),"",S570*_xlfn.XLOOKUP(Q570,DATA!$B$24:$B$25,DATA!$C$24:$C$25,"error",0,1)/1000)</f>
        <v>13.087824184413781</v>
      </c>
      <c r="AH570" s="47">
        <f>IF(ISBLANK($D570),"",V570*_xlfn.XLOOKUP(Q570,DATA!$B$24:$B$25,DATA!$C$24:$C$25,"error",0,1)/1000)</f>
        <v>5.0560406353429279</v>
      </c>
      <c r="AI570" s="47">
        <f>IF(ISBLANK($D570),"",X570*_xlfn.XLOOKUP(Q570,DATA!$B$24:$B$25,DATA!$C$24:$C$25,"error",0,1)/1000)</f>
        <v>1.9741089384436066</v>
      </c>
      <c r="AJ570" s="47">
        <f>IF(ISBLANK($D570),"",Z570*_xlfn.XLOOKUP(Q570,DATA!$B$24:$B$25,DATA!$C$24:$C$25,"error",0,1)/1000)</f>
        <v>0.17460431483075856</v>
      </c>
      <c r="AK570" s="47">
        <f>IF(ISBLANK($D570),"",AB570*_xlfn.XLOOKUP(Q570,DATA!$B$24:$B$25,DATA!$C$24:$C$25,"error",0,1)/1000)</f>
        <v>0</v>
      </c>
      <c r="AL570" s="47">
        <f t="shared" si="473"/>
        <v>7.2047538886172928</v>
      </c>
      <c r="AM570" s="47">
        <f t="shared" si="474"/>
        <v>5.8830702957964887</v>
      </c>
      <c r="AN570" s="47">
        <f t="shared" si="445"/>
        <v>1.326598278921606</v>
      </c>
      <c r="AO570" s="47">
        <f t="shared" si="446"/>
        <v>0.51248662195442385</v>
      </c>
      <c r="AP570" s="47">
        <f t="shared" si="447"/>
        <v>0.20009815865816877</v>
      </c>
      <c r="AQ570" s="47">
        <f t="shared" si="448"/>
        <v>1.7698112404552102E-2</v>
      </c>
      <c r="AR570" s="47">
        <f t="shared" si="449"/>
        <v>0</v>
      </c>
      <c r="AS570" s="47">
        <f t="shared" si="450"/>
        <v>0.73028289301714466</v>
      </c>
      <c r="AT570" s="47">
        <f t="shared" si="475"/>
        <v>0.59631538590446131</v>
      </c>
      <c r="AU570" s="47">
        <f t="shared" si="451"/>
        <v>7.2148953431161705E-2</v>
      </c>
      <c r="AV570" s="47">
        <f t="shared" si="452"/>
        <v>2.7872321266344806E-2</v>
      </c>
      <c r="AW570" s="47">
        <f t="shared" si="453"/>
        <v>1.0882625855978935E-2</v>
      </c>
      <c r="AX570" s="47">
        <f t="shared" si="454"/>
        <v>9.6253727144398932E-4</v>
      </c>
      <c r="AY570" s="47">
        <f t="shared" si="455"/>
        <v>0</v>
      </c>
      <c r="AZ570" s="47">
        <f t="shared" si="456"/>
        <v>3.9717484393767731E-2</v>
      </c>
      <c r="BA570" s="47">
        <f t="shared" si="476"/>
        <v>3.2431469037393974E-2</v>
      </c>
      <c r="BB570" s="23">
        <f>IF(V570&gt;0,J570*DATA!$C$4,0)</f>
        <v>64173.200000000012</v>
      </c>
      <c r="BC570" s="23">
        <f>IF(X570&gt;0,N570*_xlfn.XLOOKUP(Burgas!O570,DATA!$B$5:$B$6,DATA!$C$5:$C$6,"error",0,1),0)</f>
        <v>11183.76</v>
      </c>
      <c r="BD570" s="23">
        <f>IF(Z570&gt;0,(L570-M570)*DATA!$C$7,"0,00 ")</f>
        <v>3693.0000000000009</v>
      </c>
      <c r="BE570" s="23">
        <f>IF(G570="basement",D570*DATA!$C$8,IF(G570="ground",0,"error"))</f>
        <v>0</v>
      </c>
      <c r="BF570" s="23">
        <f t="shared" si="477"/>
        <v>79049.960000000006</v>
      </c>
      <c r="BG570" s="23">
        <v>1.48</v>
      </c>
      <c r="BH570" s="23">
        <v>1.2745604083947819</v>
      </c>
      <c r="BI570" s="23">
        <f t="shared" si="478"/>
        <v>0.56999999999999995</v>
      </c>
      <c r="BJ570" s="23">
        <v>2.33</v>
      </c>
      <c r="BK570" s="23">
        <f t="shared" si="479"/>
        <v>0.21630769230769231</v>
      </c>
      <c r="BL570" s="23">
        <f t="shared" si="480"/>
        <v>0.23928112965340181</v>
      </c>
      <c r="BM570" s="5">
        <v>1.1000000000000001</v>
      </c>
      <c r="BN570" s="5">
        <f t="shared" si="481"/>
        <v>0.56999999999999995</v>
      </c>
      <c r="BO570" s="50"/>
      <c r="BP570" s="48">
        <f t="shared" si="482"/>
        <v>4548.95</v>
      </c>
      <c r="BQ570" s="51">
        <f t="shared" si="483"/>
        <v>6</v>
      </c>
      <c r="BR570" s="47">
        <f t="shared" si="484"/>
        <v>1455.664</v>
      </c>
      <c r="BS570" s="46">
        <f t="shared" si="485"/>
        <v>20.5</v>
      </c>
      <c r="BT570" s="46">
        <f t="shared" si="486"/>
        <v>3639.16</v>
      </c>
      <c r="BU570" s="46">
        <f t="shared" si="440"/>
        <v>84.77501698750001</v>
      </c>
      <c r="BV570" s="46">
        <f t="shared" si="441"/>
        <v>52.025040772115389</v>
      </c>
      <c r="BW570" s="46">
        <f t="shared" si="442"/>
        <v>71.98793210359436</v>
      </c>
      <c r="BX570" s="46">
        <f t="shared" si="443"/>
        <v>83.644035737500033</v>
      </c>
      <c r="BY570" s="46">
        <f t="shared" si="444"/>
        <v>84.77501698750001</v>
      </c>
      <c r="BZ570" s="46">
        <f t="shared" si="487"/>
        <v>97694.729576395024</v>
      </c>
      <c r="CA570" s="46">
        <f t="shared" si="488"/>
        <v>59953.656985785776</v>
      </c>
      <c r="CB570" s="46">
        <f t="shared" si="489"/>
        <v>82958.892956182142</v>
      </c>
      <c r="CC570" s="46">
        <f t="shared" si="490"/>
        <v>96391.386783895039</v>
      </c>
      <c r="CD570" s="46">
        <f t="shared" si="491"/>
        <v>97694.729576395024</v>
      </c>
    </row>
    <row r="571" spans="1:82" ht="15" customHeight="1" x14ac:dyDescent="0.35">
      <c r="A571" s="39">
        <v>568</v>
      </c>
      <c r="B571" s="40" t="s">
        <v>125</v>
      </c>
      <c r="C571" s="40" t="s">
        <v>693</v>
      </c>
      <c r="D571" s="41">
        <v>200.1</v>
      </c>
      <c r="E571" s="41">
        <f t="shared" si="458"/>
        <v>800.40000000000009</v>
      </c>
      <c r="F571" s="41">
        <v>42.1</v>
      </c>
      <c r="G571" s="42" t="s">
        <v>118</v>
      </c>
      <c r="H571" s="43">
        <v>5</v>
      </c>
      <c r="I571" s="44">
        <v>17.5</v>
      </c>
      <c r="J571" s="41">
        <f t="shared" si="459"/>
        <v>589.4</v>
      </c>
      <c r="K571" s="42" t="s">
        <v>120</v>
      </c>
      <c r="L571" s="44">
        <v>147.35</v>
      </c>
      <c r="M571" s="44">
        <v>103.2</v>
      </c>
      <c r="N571" s="41">
        <v>210.10499999999999</v>
      </c>
      <c r="O571" s="45" t="s">
        <v>69</v>
      </c>
      <c r="P571" s="45" t="s">
        <v>120</v>
      </c>
      <c r="Q571" s="45" t="s">
        <v>122</v>
      </c>
      <c r="R571" s="45" t="s">
        <v>864</v>
      </c>
      <c r="S571" s="46">
        <f t="shared" si="460"/>
        <v>69992.000900955012</v>
      </c>
      <c r="T571" s="46">
        <f t="shared" si="461"/>
        <v>87.446277987200162</v>
      </c>
      <c r="U571" s="47">
        <f t="shared" si="462"/>
        <v>47460.816044678082</v>
      </c>
      <c r="V571" s="47">
        <f t="shared" si="463"/>
        <v>22531.18485627693</v>
      </c>
      <c r="W571" s="47">
        <f t="shared" si="464"/>
        <v>56703.848996022185</v>
      </c>
      <c r="X571" s="47">
        <f t="shared" si="465"/>
        <v>13288.151904932827</v>
      </c>
      <c r="Y571" s="48">
        <f t="shared" si="466"/>
        <v>67654.771644705004</v>
      </c>
      <c r="Z571" s="47">
        <f t="shared" si="467"/>
        <v>2337.2292562500079</v>
      </c>
      <c r="AA571" s="48">
        <f t="shared" si="468"/>
        <v>69992.000900955012</v>
      </c>
      <c r="AB571" s="47">
        <f t="shared" si="469"/>
        <v>0</v>
      </c>
      <c r="AC571" s="47">
        <f t="shared" si="470"/>
        <v>38156.566017459765</v>
      </c>
      <c r="AD571" s="47">
        <f t="shared" si="471"/>
        <v>31835.434883495247</v>
      </c>
      <c r="AE571" s="47">
        <f t="shared" si="457"/>
        <v>39.77440640116847</v>
      </c>
      <c r="AF571" s="49">
        <f t="shared" si="472"/>
        <v>0.54515609678675636</v>
      </c>
      <c r="AG571" s="47">
        <f>IF(ISBLANK($D571),"",S571*_xlfn.XLOOKUP(Q571,DATA!$B$24:$B$25,DATA!$C$24:$C$25,"error",0,1)/1000)</f>
        <v>9.3765856774362195</v>
      </c>
      <c r="AH571" s="47">
        <f>IF(ISBLANK($D571),"",V571*_xlfn.XLOOKUP(Q571,DATA!$B$24:$B$25,DATA!$C$24:$C$25,"error",0,1)/1000)</f>
        <v>3.018424712818168</v>
      </c>
      <c r="AI571" s="47">
        <f>IF(ISBLANK($D571),"",X571*_xlfn.XLOOKUP(Q571,DATA!$B$24:$B$25,DATA!$C$24:$C$25,"error",0,1)/1000)</f>
        <v>1.7801676366947508</v>
      </c>
      <c r="AJ571" s="47">
        <f>IF(ISBLANK($D571),"",Z571*_xlfn.XLOOKUP(Q571,DATA!$B$24:$B$25,DATA!$C$24:$C$25,"error",0,1)/1000)</f>
        <v>0.31311049958481335</v>
      </c>
      <c r="AK571" s="47">
        <f>IF(ISBLANK($D571),"",AB571*_xlfn.XLOOKUP(Q571,DATA!$B$24:$B$25,DATA!$C$24:$C$25,"error",0,1)/1000)</f>
        <v>0</v>
      </c>
      <c r="AL571" s="47">
        <f t="shared" si="473"/>
        <v>5.1117028490977328</v>
      </c>
      <c r="AM571" s="47">
        <f t="shared" si="474"/>
        <v>4.2648828283384868</v>
      </c>
      <c r="AN571" s="47">
        <f t="shared" si="445"/>
        <v>0.95042248784647965</v>
      </c>
      <c r="AO571" s="47">
        <f t="shared" si="446"/>
        <v>0.30595131571584289</v>
      </c>
      <c r="AP571" s="47">
        <f t="shared" si="447"/>
        <v>0.18044002499999787</v>
      </c>
      <c r="AQ571" s="47">
        <f t="shared" si="448"/>
        <v>3.1737273056904422E-2</v>
      </c>
      <c r="AR571" s="47">
        <f t="shared" si="449"/>
        <v>0</v>
      </c>
      <c r="AS571" s="47">
        <f t="shared" si="450"/>
        <v>0.51812861377274522</v>
      </c>
      <c r="AT571" s="47">
        <f t="shared" si="475"/>
        <v>0.43229387407373443</v>
      </c>
      <c r="AU571" s="47">
        <f t="shared" si="451"/>
        <v>5.169009255108245E-2</v>
      </c>
      <c r="AV571" s="47">
        <f t="shared" si="452"/>
        <v>1.6639601890429893E-2</v>
      </c>
      <c r="AW571" s="47">
        <f t="shared" si="453"/>
        <v>9.8134900125343965E-3</v>
      </c>
      <c r="AX571" s="47">
        <f t="shared" si="454"/>
        <v>1.7260771947300063E-3</v>
      </c>
      <c r="AY571" s="47">
        <f t="shared" si="455"/>
        <v>0</v>
      </c>
      <c r="AZ571" s="47">
        <f t="shared" si="456"/>
        <v>2.8179169097694298E-2</v>
      </c>
      <c r="BA571" s="47">
        <f t="shared" si="476"/>
        <v>2.3510923453388153E-2</v>
      </c>
      <c r="BB571" s="23">
        <f>IF(V571&gt;0,J571*DATA!$C$4,0)</f>
        <v>38311</v>
      </c>
      <c r="BC571" s="23">
        <f>IF(X571&gt;0,N571*_xlfn.XLOOKUP(Burgas!O571,DATA!$B$5:$B$6,DATA!$C$5:$C$6,"error",0,1),0)</f>
        <v>10085.039999999999</v>
      </c>
      <c r="BD571" s="23">
        <f>IF(Z571&gt;0,(L571-M571)*DATA!$C$7,"0,00 ")</f>
        <v>6622.4999999999991</v>
      </c>
      <c r="BE571" s="23">
        <f>IF(G571="basement",D571*DATA!$C$8,IF(G571="ground",0,"error"))</f>
        <v>0</v>
      </c>
      <c r="BF571" s="23">
        <f t="shared" si="477"/>
        <v>55018.54</v>
      </c>
      <c r="BG571" s="23">
        <v>1.48</v>
      </c>
      <c r="BH571" s="23">
        <v>1.6243467933491686</v>
      </c>
      <c r="BI571" s="23">
        <f t="shared" si="478"/>
        <v>0.56999999999999995</v>
      </c>
      <c r="BJ571" s="23">
        <v>2.33</v>
      </c>
      <c r="BK571" s="23">
        <f t="shared" si="479"/>
        <v>0.21630769230769231</v>
      </c>
      <c r="BL571" s="23">
        <f t="shared" si="480"/>
        <v>0.23928112965340181</v>
      </c>
      <c r="BM571" s="5">
        <v>1.1000000000000001</v>
      </c>
      <c r="BN571" s="5">
        <f t="shared" si="481"/>
        <v>0.56999999999999995</v>
      </c>
      <c r="BO571" s="50"/>
      <c r="BP571" s="48">
        <f t="shared" si="482"/>
        <v>3501.75</v>
      </c>
      <c r="BQ571" s="51">
        <f t="shared" si="483"/>
        <v>5</v>
      </c>
      <c r="BR571" s="47">
        <f t="shared" si="484"/>
        <v>1120.56</v>
      </c>
      <c r="BS571" s="46">
        <f t="shared" si="485"/>
        <v>17.5</v>
      </c>
      <c r="BT571" s="46">
        <f t="shared" si="486"/>
        <v>2801.4</v>
      </c>
      <c r="BU571" s="46">
        <f t="shared" si="440"/>
        <v>60.7358563875</v>
      </c>
      <c r="BV571" s="46">
        <f t="shared" si="441"/>
        <v>41.18432492596154</v>
      </c>
      <c r="BW571" s="46">
        <f t="shared" si="442"/>
        <v>49.205006070827991</v>
      </c>
      <c r="BX571" s="46">
        <f t="shared" si="443"/>
        <v>58.707715762500001</v>
      </c>
      <c r="BY571" s="46">
        <f t="shared" si="444"/>
        <v>60.7358563875</v>
      </c>
      <c r="BZ571" s="46">
        <f t="shared" si="487"/>
        <v>69992.000900955012</v>
      </c>
      <c r="CA571" s="46">
        <f t="shared" si="488"/>
        <v>47460.816044678082</v>
      </c>
      <c r="CB571" s="46">
        <f t="shared" si="489"/>
        <v>56703.848996022185</v>
      </c>
      <c r="CC571" s="46">
        <f t="shared" si="490"/>
        <v>67654.771644705004</v>
      </c>
      <c r="CD571" s="46">
        <f t="shared" si="491"/>
        <v>69992.000900955012</v>
      </c>
    </row>
    <row r="572" spans="1:82" ht="15" customHeight="1" x14ac:dyDescent="0.35">
      <c r="A572" s="39">
        <v>569</v>
      </c>
      <c r="B572" s="40" t="s">
        <v>125</v>
      </c>
      <c r="C572" s="40" t="s">
        <v>694</v>
      </c>
      <c r="D572" s="41">
        <v>150.80000000000001</v>
      </c>
      <c r="E572" s="41">
        <f t="shared" si="458"/>
        <v>361.92000000000007</v>
      </c>
      <c r="F572" s="41">
        <v>49.8</v>
      </c>
      <c r="G572" s="42" t="s">
        <v>118</v>
      </c>
      <c r="H572" s="43">
        <v>3</v>
      </c>
      <c r="I572" s="44">
        <v>10.15</v>
      </c>
      <c r="J572" s="41">
        <f t="shared" si="459"/>
        <v>404.38</v>
      </c>
      <c r="K572" s="42" t="s">
        <v>120</v>
      </c>
      <c r="L572" s="44">
        <v>101.09</v>
      </c>
      <c r="M572" s="44">
        <v>40.5</v>
      </c>
      <c r="N572" s="41">
        <v>158.34000000000003</v>
      </c>
      <c r="O572" s="45" t="s">
        <v>69</v>
      </c>
      <c r="P572" s="45" t="s">
        <v>120</v>
      </c>
      <c r="Q572" s="45" t="s">
        <v>122</v>
      </c>
      <c r="R572" s="45" t="s">
        <v>864</v>
      </c>
      <c r="S572" s="46">
        <f t="shared" si="460"/>
        <v>45580.575691826009</v>
      </c>
      <c r="T572" s="46">
        <f t="shared" si="461"/>
        <v>125.94102478952807</v>
      </c>
      <c r="U572" s="47">
        <f t="shared" si="462"/>
        <v>30122.210350493708</v>
      </c>
      <c r="V572" s="47">
        <f t="shared" si="463"/>
        <v>15458.365341332301</v>
      </c>
      <c r="W572" s="47">
        <f t="shared" si="464"/>
        <v>35566.316285209963</v>
      </c>
      <c r="X572" s="47">
        <f t="shared" si="465"/>
        <v>10014.259406616045</v>
      </c>
      <c r="Y572" s="48">
        <f t="shared" si="466"/>
        <v>42373.039550576003</v>
      </c>
      <c r="Z572" s="47">
        <f t="shared" si="467"/>
        <v>3207.536141250006</v>
      </c>
      <c r="AA572" s="48">
        <f t="shared" si="468"/>
        <v>45580.575691826009</v>
      </c>
      <c r="AB572" s="47">
        <f t="shared" si="469"/>
        <v>0</v>
      </c>
      <c r="AC572" s="47">
        <f t="shared" si="470"/>
        <v>28680.160889198352</v>
      </c>
      <c r="AD572" s="47">
        <f t="shared" si="471"/>
        <v>16900.414802627656</v>
      </c>
      <c r="AE572" s="47">
        <f t="shared" si="457"/>
        <v>46.696548415748374</v>
      </c>
      <c r="AF572" s="49">
        <f t="shared" si="472"/>
        <v>0.62921892613000896</v>
      </c>
      <c r="AG572" s="47">
        <f>IF(ISBLANK($D572),"",S572*_xlfn.XLOOKUP(Q572,DATA!$B$24:$B$25,DATA!$C$24:$C$25,"error",0,1)/1000)</f>
        <v>6.1062716839038336</v>
      </c>
      <c r="AH572" s="47">
        <f>IF(ISBLANK($D572),"",V572*_xlfn.XLOOKUP(Q572,DATA!$B$24:$B$25,DATA!$C$24:$C$25,"error",0,1)/1000)</f>
        <v>2.0709036059881405</v>
      </c>
      <c r="AI572" s="47">
        <f>IF(ISBLANK($D572),"",X572*_xlfn.XLOOKUP(Q572,DATA!$B$24:$B$25,DATA!$C$24:$C$25,"error",0,1)/1000)</f>
        <v>1.341575610262711</v>
      </c>
      <c r="AJ572" s="47">
        <f>IF(ISBLANK($D572),"",Z572*_xlfn.XLOOKUP(Q572,DATA!$B$24:$B$25,DATA!$C$24:$C$25,"error",0,1)/1000)</f>
        <v>0.42970249535320071</v>
      </c>
      <c r="AK572" s="47">
        <f>IF(ISBLANK($D572),"",AB572*_xlfn.XLOOKUP(Q572,DATA!$B$24:$B$25,DATA!$C$24:$C$25,"error",0,1)/1000)</f>
        <v>0</v>
      </c>
      <c r="AL572" s="47">
        <f t="shared" si="473"/>
        <v>3.8421817116040522</v>
      </c>
      <c r="AM572" s="47">
        <f t="shared" si="474"/>
        <v>2.2640899722997814</v>
      </c>
      <c r="AN572" s="47">
        <f t="shared" si="445"/>
        <v>0.61893935862475036</v>
      </c>
      <c r="AO572" s="47">
        <f t="shared" si="446"/>
        <v>0.2099093875961528</v>
      </c>
      <c r="AP572" s="47">
        <f t="shared" si="447"/>
        <v>0.13598378695652014</v>
      </c>
      <c r="AQ572" s="47">
        <f t="shared" si="448"/>
        <v>4.3555184020789041E-2</v>
      </c>
      <c r="AR572" s="47">
        <f t="shared" si="449"/>
        <v>0</v>
      </c>
      <c r="AS572" s="47">
        <f t="shared" si="450"/>
        <v>0.38944835857346199</v>
      </c>
      <c r="AT572" s="47">
        <f t="shared" si="475"/>
        <v>0.22949100005128836</v>
      </c>
      <c r="AU572" s="47">
        <f t="shared" si="451"/>
        <v>3.366190629949483E-2</v>
      </c>
      <c r="AV572" s="47">
        <f t="shared" si="452"/>
        <v>1.14162236383645E-2</v>
      </c>
      <c r="AW572" s="47">
        <f t="shared" si="453"/>
        <v>7.3956736326346185E-3</v>
      </c>
      <c r="AX572" s="47">
        <f t="shared" si="454"/>
        <v>2.3688112622580054E-3</v>
      </c>
      <c r="AY572" s="47">
        <f t="shared" si="455"/>
        <v>0</v>
      </c>
      <c r="AZ572" s="47">
        <f t="shared" si="456"/>
        <v>2.1180708533257125E-2</v>
      </c>
      <c r="BA572" s="47">
        <f t="shared" si="476"/>
        <v>1.2481197766237705E-2</v>
      </c>
      <c r="BB572" s="23">
        <f>IF(V572&gt;0,J572*DATA!$C$4,0)</f>
        <v>26284.7</v>
      </c>
      <c r="BC572" s="23">
        <f>IF(X572&gt;0,N572*_xlfn.XLOOKUP(Burgas!O572,DATA!$B$5:$B$6,DATA!$C$5:$C$6,"error",0,1),0)</f>
        <v>7600.3200000000015</v>
      </c>
      <c r="BD572" s="23">
        <f>IF(Z572&gt;0,(L572-M572)*DATA!$C$7,"0,00 ")</f>
        <v>9088.5</v>
      </c>
      <c r="BE572" s="23">
        <f>IF(G572="basement",D572*DATA!$C$8,IF(G572="ground",0,"error"))</f>
        <v>0</v>
      </c>
      <c r="BF572" s="23">
        <f t="shared" si="477"/>
        <v>42973.520000000004</v>
      </c>
      <c r="BG572" s="23">
        <v>1.48</v>
      </c>
      <c r="BH572" s="23">
        <v>2.1488920763675936</v>
      </c>
      <c r="BI572" s="23">
        <f t="shared" si="478"/>
        <v>0.56999999999999995</v>
      </c>
      <c r="BJ572" s="23">
        <v>2.33</v>
      </c>
      <c r="BK572" s="23">
        <f t="shared" si="479"/>
        <v>0.21630769230769231</v>
      </c>
      <c r="BL572" s="23">
        <f t="shared" si="480"/>
        <v>0.23928112965340181</v>
      </c>
      <c r="BM572" s="5">
        <v>1.1000000000000001</v>
      </c>
      <c r="BN572" s="5">
        <f t="shared" si="481"/>
        <v>0.56999999999999995</v>
      </c>
      <c r="BO572" s="50"/>
      <c r="BP572" s="48">
        <f t="shared" si="482"/>
        <v>1530.6200000000001</v>
      </c>
      <c r="BQ572" s="51">
        <f t="shared" si="483"/>
        <v>3</v>
      </c>
      <c r="BR572" s="47">
        <f t="shared" si="484"/>
        <v>489.79840000000007</v>
      </c>
      <c r="BS572" s="46">
        <f t="shared" si="485"/>
        <v>10.15</v>
      </c>
      <c r="BT572" s="46">
        <f t="shared" si="486"/>
        <v>1163.2712000000001</v>
      </c>
      <c r="BU572" s="46">
        <f t="shared" si="440"/>
        <v>39.552738365000003</v>
      </c>
      <c r="BV572" s="46">
        <f t="shared" si="441"/>
        <v>26.138676111153856</v>
      </c>
      <c r="BW572" s="46">
        <f t="shared" si="442"/>
        <v>30.862822184319644</v>
      </c>
      <c r="BX572" s="46">
        <f t="shared" si="443"/>
        <v>36.769385239999998</v>
      </c>
      <c r="BY572" s="46">
        <f t="shared" si="444"/>
        <v>39.552738365000003</v>
      </c>
      <c r="BZ572" s="46">
        <f t="shared" si="487"/>
        <v>45580.575691826009</v>
      </c>
      <c r="CA572" s="46">
        <f t="shared" si="488"/>
        <v>30122.210350493708</v>
      </c>
      <c r="CB572" s="46">
        <f t="shared" si="489"/>
        <v>35566.316285209963</v>
      </c>
      <c r="CC572" s="46">
        <f t="shared" si="490"/>
        <v>42373.039550576003</v>
      </c>
      <c r="CD572" s="46">
        <f t="shared" si="491"/>
        <v>45580.575691826009</v>
      </c>
    </row>
    <row r="573" spans="1:82" ht="15" customHeight="1" x14ac:dyDescent="0.35">
      <c r="A573" s="39">
        <v>570</v>
      </c>
      <c r="B573" s="40" t="s">
        <v>125</v>
      </c>
      <c r="C573" s="40" t="s">
        <v>695</v>
      </c>
      <c r="D573" s="41">
        <v>207.9</v>
      </c>
      <c r="E573" s="41">
        <f t="shared" si="458"/>
        <v>332.64000000000004</v>
      </c>
      <c r="F573" s="41">
        <v>58.4</v>
      </c>
      <c r="G573" s="42" t="s">
        <v>118</v>
      </c>
      <c r="H573" s="43">
        <v>2</v>
      </c>
      <c r="I573" s="44">
        <v>8.5</v>
      </c>
      <c r="J573" s="41">
        <f t="shared" si="459"/>
        <v>397.12</v>
      </c>
      <c r="K573" s="42" t="s">
        <v>120</v>
      </c>
      <c r="L573" s="44">
        <v>99.28</v>
      </c>
      <c r="M573" s="44">
        <v>0</v>
      </c>
      <c r="N573" s="41">
        <v>218.29500000000002</v>
      </c>
      <c r="O573" s="45" t="s">
        <v>69</v>
      </c>
      <c r="P573" s="45" t="s">
        <v>120</v>
      </c>
      <c r="Q573" s="45" t="s">
        <v>122</v>
      </c>
      <c r="R573" s="45" t="s">
        <v>864</v>
      </c>
      <c r="S573" s="46">
        <f t="shared" si="460"/>
        <v>53371.44206551501</v>
      </c>
      <c r="T573" s="46">
        <f t="shared" si="461"/>
        <v>160.44805815751263</v>
      </c>
      <c r="U573" s="47">
        <f t="shared" si="462"/>
        <v>38190.607097539629</v>
      </c>
      <c r="V573" s="47">
        <f t="shared" si="463"/>
        <v>15180.834967975381</v>
      </c>
      <c r="W573" s="47">
        <f t="shared" si="464"/>
        <v>39565.311225757214</v>
      </c>
      <c r="X573" s="47">
        <f t="shared" si="465"/>
        <v>13806.130839757796</v>
      </c>
      <c r="Y573" s="48">
        <f t="shared" si="466"/>
        <v>48115.720195515009</v>
      </c>
      <c r="Z573" s="47">
        <f t="shared" si="467"/>
        <v>5255.7218700000012</v>
      </c>
      <c r="AA573" s="48">
        <f t="shared" si="468"/>
        <v>53371.44206551501</v>
      </c>
      <c r="AB573" s="47">
        <f t="shared" si="469"/>
        <v>0</v>
      </c>
      <c r="AC573" s="47">
        <f t="shared" si="470"/>
        <v>34242.687677733178</v>
      </c>
      <c r="AD573" s="47">
        <f t="shared" si="471"/>
        <v>19128.754387781832</v>
      </c>
      <c r="AE573" s="47">
        <f t="shared" si="457"/>
        <v>57.50587538414451</v>
      </c>
      <c r="AF573" s="49">
        <f t="shared" si="472"/>
        <v>0.641591951660202</v>
      </c>
      <c r="AG573" s="47">
        <f>IF(ISBLANK($D573),"",S573*_xlfn.XLOOKUP(Q573,DATA!$B$24:$B$25,DATA!$C$24:$C$25,"error",0,1)/1000)</f>
        <v>7.149987038715973</v>
      </c>
      <c r="AH573" s="47">
        <f>IF(ISBLANK($D573),"",V573*_xlfn.XLOOKUP(Q573,DATA!$B$24:$B$25,DATA!$C$24:$C$25,"error",0,1)/1000)</f>
        <v>2.0337238241505773</v>
      </c>
      <c r="AI573" s="47">
        <f>IF(ISBLANK($D573),"",X573*_xlfn.XLOOKUP(Q573,DATA!$B$24:$B$25,DATA!$C$24:$C$25,"error",0,1)/1000)</f>
        <v>1.8495594786048912</v>
      </c>
      <c r="AJ573" s="47">
        <f>IF(ISBLANK($D573),"",Z573*_xlfn.XLOOKUP(Q573,DATA!$B$24:$B$25,DATA!$C$24:$C$25,"error",0,1)/1000)</f>
        <v>0.7040908357594603</v>
      </c>
      <c r="AK573" s="47">
        <f>IF(ISBLANK($D573),"",AB573*_xlfn.XLOOKUP(Q573,DATA!$B$24:$B$25,DATA!$C$24:$C$25,"error",0,1)/1000)</f>
        <v>0</v>
      </c>
      <c r="AL573" s="47">
        <f t="shared" si="473"/>
        <v>4.5873741385149289</v>
      </c>
      <c r="AM573" s="47">
        <f t="shared" si="474"/>
        <v>2.562612900201044</v>
      </c>
      <c r="AN573" s="47">
        <f t="shared" si="445"/>
        <v>0.72473165640230897</v>
      </c>
      <c r="AO573" s="47">
        <f t="shared" si="446"/>
        <v>0.20614079826446466</v>
      </c>
      <c r="AP573" s="47">
        <f t="shared" si="447"/>
        <v>0.18747366915292132</v>
      </c>
      <c r="AQ573" s="47">
        <f t="shared" si="448"/>
        <v>7.1367530443702407E-2</v>
      </c>
      <c r="AR573" s="47">
        <f t="shared" si="449"/>
        <v>0</v>
      </c>
      <c r="AS573" s="47">
        <f t="shared" si="450"/>
        <v>0.46498199786108835</v>
      </c>
      <c r="AT573" s="47">
        <f t="shared" si="475"/>
        <v>0.25974965854122062</v>
      </c>
      <c r="AU573" s="47">
        <f t="shared" si="451"/>
        <v>3.9415572414555212E-2</v>
      </c>
      <c r="AV573" s="47">
        <f t="shared" si="452"/>
        <v>1.1211263492920795E-2</v>
      </c>
      <c r="AW573" s="47">
        <f t="shared" si="453"/>
        <v>1.0196024855601704E-2</v>
      </c>
      <c r="AX573" s="47">
        <f t="shared" si="454"/>
        <v>3.8814256827360027E-3</v>
      </c>
      <c r="AY573" s="47">
        <f t="shared" si="455"/>
        <v>0</v>
      </c>
      <c r="AZ573" s="47">
        <f t="shared" si="456"/>
        <v>2.52887140312585E-2</v>
      </c>
      <c r="BA573" s="47">
        <f t="shared" si="476"/>
        <v>1.4126858383296713E-2</v>
      </c>
      <c r="BB573" s="23">
        <f>IF(V573&gt;0,J573*DATA!$C$4,0)</f>
        <v>25812.799999999999</v>
      </c>
      <c r="BC573" s="23">
        <f>IF(X573&gt;0,N573*_xlfn.XLOOKUP(Burgas!O573,DATA!$B$5:$B$6,DATA!$C$5:$C$6,"error",0,1),0)</f>
        <v>10478.16</v>
      </c>
      <c r="BD573" s="23">
        <f>IF(Z573&gt;0,(L573-M573)*DATA!$C$7,"0,00 ")</f>
        <v>14892</v>
      </c>
      <c r="BE573" s="23">
        <f>IF(G573="basement",D573*DATA!$C$8,IF(G573="ground",0,"error"))</f>
        <v>0</v>
      </c>
      <c r="BF573" s="23">
        <f t="shared" si="477"/>
        <v>51182.96</v>
      </c>
      <c r="BG573" s="23">
        <v>1.48</v>
      </c>
      <c r="BH573" s="23">
        <v>2.8500000000000005</v>
      </c>
      <c r="BI573" s="23">
        <f t="shared" si="478"/>
        <v>0.56999999999999995</v>
      </c>
      <c r="BJ573" s="23">
        <v>2.33</v>
      </c>
      <c r="BK573" s="23">
        <f t="shared" si="479"/>
        <v>0.21630769230769231</v>
      </c>
      <c r="BL573" s="23">
        <f t="shared" si="480"/>
        <v>0.23928112965340181</v>
      </c>
      <c r="BM573" s="5">
        <v>1.1000000000000001</v>
      </c>
      <c r="BN573" s="5">
        <f t="shared" si="481"/>
        <v>0.56999999999999995</v>
      </c>
      <c r="BO573" s="50"/>
      <c r="BP573" s="48">
        <f t="shared" si="482"/>
        <v>1767.15</v>
      </c>
      <c r="BQ573" s="51">
        <f t="shared" si="483"/>
        <v>2</v>
      </c>
      <c r="BR573" s="47">
        <f t="shared" si="484"/>
        <v>565.48800000000006</v>
      </c>
      <c r="BS573" s="46">
        <f t="shared" si="485"/>
        <v>8.5</v>
      </c>
      <c r="BT573" s="46">
        <f t="shared" si="486"/>
        <v>1343.0340000000001</v>
      </c>
      <c r="BU573" s="46">
        <f t="shared" si="440"/>
        <v>46.313295787500003</v>
      </c>
      <c r="BV573" s="46">
        <f t="shared" si="441"/>
        <v>33.140061695192315</v>
      </c>
      <c r="BW573" s="46">
        <f t="shared" si="442"/>
        <v>34.332967047689351</v>
      </c>
      <c r="BX573" s="46">
        <f t="shared" si="443"/>
        <v>41.752620787500007</v>
      </c>
      <c r="BY573" s="46">
        <f t="shared" si="444"/>
        <v>46.313295787500003</v>
      </c>
      <c r="BZ573" s="46">
        <f t="shared" si="487"/>
        <v>53371.44206551501</v>
      </c>
      <c r="CA573" s="46">
        <f t="shared" si="488"/>
        <v>38190.607097539629</v>
      </c>
      <c r="CB573" s="46">
        <f t="shared" si="489"/>
        <v>39565.311225757214</v>
      </c>
      <c r="CC573" s="46">
        <f t="shared" si="490"/>
        <v>48115.720195515009</v>
      </c>
      <c r="CD573" s="46">
        <f t="shared" si="491"/>
        <v>53371.44206551501</v>
      </c>
    </row>
    <row r="574" spans="1:82" ht="15" customHeight="1" x14ac:dyDescent="0.35">
      <c r="A574" s="39">
        <v>571</v>
      </c>
      <c r="B574" s="40" t="s">
        <v>125</v>
      </c>
      <c r="C574" s="40" t="s">
        <v>696</v>
      </c>
      <c r="D574" s="41">
        <v>99.9</v>
      </c>
      <c r="E574" s="41">
        <f t="shared" si="458"/>
        <v>479.5200000000001</v>
      </c>
      <c r="F574" s="41">
        <v>40</v>
      </c>
      <c r="G574" s="42" t="s">
        <v>118</v>
      </c>
      <c r="H574" s="43">
        <v>6</v>
      </c>
      <c r="I574" s="44">
        <v>20.5</v>
      </c>
      <c r="J574" s="41">
        <f t="shared" si="459"/>
        <v>656</v>
      </c>
      <c r="K574" s="42" t="s">
        <v>120</v>
      </c>
      <c r="L574" s="44">
        <v>164</v>
      </c>
      <c r="M574" s="44">
        <v>155.80000000000001</v>
      </c>
      <c r="N574" s="41">
        <v>104.89500000000001</v>
      </c>
      <c r="O574" s="45" t="s">
        <v>69</v>
      </c>
      <c r="P574" s="45" t="s">
        <v>120</v>
      </c>
      <c r="Q574" s="45" t="s">
        <v>122</v>
      </c>
      <c r="R574" s="45" t="s">
        <v>864</v>
      </c>
      <c r="S574" s="46">
        <f t="shared" si="460"/>
        <v>55059.485306594994</v>
      </c>
      <c r="T574" s="46">
        <f t="shared" si="461"/>
        <v>114.82208313854476</v>
      </c>
      <c r="U574" s="47">
        <f t="shared" si="462"/>
        <v>29982.360661671923</v>
      </c>
      <c r="V574" s="47">
        <f t="shared" si="463"/>
        <v>25077.124644923071</v>
      </c>
      <c r="W574" s="47">
        <f t="shared" si="464"/>
        <v>48425.370487490611</v>
      </c>
      <c r="X574" s="47">
        <f t="shared" si="465"/>
        <v>6634.1148191043831</v>
      </c>
      <c r="Y574" s="48">
        <f t="shared" si="466"/>
        <v>54625.390631594993</v>
      </c>
      <c r="Z574" s="47">
        <f t="shared" si="467"/>
        <v>434.09467500000028</v>
      </c>
      <c r="AA574" s="48">
        <f t="shared" si="468"/>
        <v>55059.485306594994</v>
      </c>
      <c r="AB574" s="47">
        <f t="shared" si="469"/>
        <v>0</v>
      </c>
      <c r="AC574" s="47">
        <f t="shared" si="470"/>
        <v>32145.334139027455</v>
      </c>
      <c r="AD574" s="47">
        <f t="shared" si="471"/>
        <v>22914.151167567539</v>
      </c>
      <c r="AE574" s="47">
        <f t="shared" si="457"/>
        <v>47.785600532965326</v>
      </c>
      <c r="AF574" s="49">
        <f t="shared" si="472"/>
        <v>0.58382917965956915</v>
      </c>
      <c r="AG574" s="47">
        <f>IF(ISBLANK($D574),"",S574*_xlfn.XLOOKUP(Q574,DATA!$B$24:$B$25,DATA!$C$24:$C$25,"error",0,1)/1000)</f>
        <v>7.3761283387711281</v>
      </c>
      <c r="AH574" s="47">
        <f>IF(ISBLANK($D574),"",V574*_xlfn.XLOOKUP(Q574,DATA!$B$24:$B$25,DATA!$C$24:$C$25,"error",0,1)/1000)</f>
        <v>3.3594954387660629</v>
      </c>
      <c r="AI574" s="47">
        <f>IF(ISBLANK($D574),"",X574*_xlfn.XLOOKUP(Q574,DATA!$B$24:$B$25,DATA!$C$24:$C$25,"error",0,1)/1000)</f>
        <v>0.88874935984910186</v>
      </c>
      <c r="AJ574" s="47">
        <f>IF(ISBLANK($D574),"",Z574*_xlfn.XLOOKUP(Q574,DATA!$B$24:$B$25,DATA!$C$24:$C$25,"error",0,1)/1000)</f>
        <v>5.815415847328341E-2</v>
      </c>
      <c r="AK574" s="47">
        <f>IF(ISBLANK($D574),"",AB574*_xlfn.XLOOKUP(Q574,DATA!$B$24:$B$25,DATA!$C$24:$C$25,"error",0,1)/1000)</f>
        <v>0</v>
      </c>
      <c r="AL574" s="47">
        <f t="shared" si="473"/>
        <v>4.3063989570884482</v>
      </c>
      <c r="AM574" s="47">
        <f t="shared" si="474"/>
        <v>3.0697293816826798</v>
      </c>
      <c r="AN574" s="47">
        <f t="shared" si="445"/>
        <v>0.747653622285953</v>
      </c>
      <c r="AO574" s="47">
        <f t="shared" si="446"/>
        <v>0.34052267239496575</v>
      </c>
      <c r="AP574" s="47">
        <f t="shared" si="447"/>
        <v>9.0084750112442546E-2</v>
      </c>
      <c r="AQ574" s="47">
        <f t="shared" si="448"/>
        <v>5.8945784613049961E-3</v>
      </c>
      <c r="AR574" s="47">
        <f t="shared" si="449"/>
        <v>0</v>
      </c>
      <c r="AS574" s="47">
        <f t="shared" si="450"/>
        <v>0.43650200096871328</v>
      </c>
      <c r="AT574" s="47">
        <f t="shared" si="475"/>
        <v>0.31115162131723972</v>
      </c>
      <c r="AU574" s="47">
        <f t="shared" si="451"/>
        <v>4.0662216462996226E-2</v>
      </c>
      <c r="AV574" s="47">
        <f t="shared" si="452"/>
        <v>1.8519814794913478E-2</v>
      </c>
      <c r="AW574" s="47">
        <f t="shared" si="453"/>
        <v>4.8993885669774331E-3</v>
      </c>
      <c r="AX574" s="47">
        <f t="shared" si="454"/>
        <v>3.2058511884000036E-4</v>
      </c>
      <c r="AY574" s="47">
        <f t="shared" si="455"/>
        <v>0</v>
      </c>
      <c r="AZ574" s="47">
        <f t="shared" si="456"/>
        <v>2.3739788480730911E-2</v>
      </c>
      <c r="BA574" s="47">
        <f t="shared" si="476"/>
        <v>1.6922427982265315E-2</v>
      </c>
      <c r="BB574" s="23">
        <f>IF(V574&gt;0,J574*DATA!$C$4,0)</f>
        <v>42640</v>
      </c>
      <c r="BC574" s="23">
        <f>IF(X574&gt;0,N574*_xlfn.XLOOKUP(Burgas!O574,DATA!$B$5:$B$6,DATA!$C$5:$C$6,"error",0,1),0)</f>
        <v>5034.9600000000009</v>
      </c>
      <c r="BD574" s="23">
        <f>IF(Z574&gt;0,(L574-M574)*DATA!$C$7,"0,00 ")</f>
        <v>1229.9999999999982</v>
      </c>
      <c r="BE574" s="23">
        <f>IF(G574="basement",D574*DATA!$C$8,IF(G574="ground",0,"error"))</f>
        <v>0</v>
      </c>
      <c r="BF574" s="23">
        <f t="shared" si="477"/>
        <v>48904.959999999999</v>
      </c>
      <c r="BG574" s="23">
        <v>1.48</v>
      </c>
      <c r="BH574" s="23">
        <v>1.1875</v>
      </c>
      <c r="BI574" s="23">
        <f t="shared" si="478"/>
        <v>0.56999999999999995</v>
      </c>
      <c r="BJ574" s="23">
        <v>2.33</v>
      </c>
      <c r="BK574" s="23">
        <f t="shared" si="479"/>
        <v>0.21630769230769231</v>
      </c>
      <c r="BL574" s="23">
        <f t="shared" si="480"/>
        <v>0.23928112965340181</v>
      </c>
      <c r="BM574" s="5">
        <v>1.1000000000000001</v>
      </c>
      <c r="BN574" s="5">
        <f t="shared" si="481"/>
        <v>0.56999999999999995</v>
      </c>
      <c r="BO574" s="50"/>
      <c r="BP574" s="48">
        <f t="shared" si="482"/>
        <v>2047.95</v>
      </c>
      <c r="BQ574" s="51">
        <f t="shared" si="483"/>
        <v>6</v>
      </c>
      <c r="BR574" s="47">
        <f t="shared" si="484"/>
        <v>655.34400000000005</v>
      </c>
      <c r="BS574" s="46">
        <f t="shared" si="485"/>
        <v>20.5</v>
      </c>
      <c r="BT574" s="46">
        <f t="shared" si="486"/>
        <v>1638.3600000000001</v>
      </c>
      <c r="BU574" s="46">
        <f t="shared" si="440"/>
        <v>47.778102487499993</v>
      </c>
      <c r="BV574" s="46">
        <f t="shared" si="441"/>
        <v>26.01732094903846</v>
      </c>
      <c r="BW574" s="46">
        <f t="shared" si="442"/>
        <v>42.021321144993586</v>
      </c>
      <c r="BX574" s="46">
        <f t="shared" si="443"/>
        <v>47.40141498749999</v>
      </c>
      <c r="BY574" s="46">
        <f t="shared" si="444"/>
        <v>47.778102487499993</v>
      </c>
      <c r="BZ574" s="46">
        <f t="shared" si="487"/>
        <v>55059.485306594994</v>
      </c>
      <c r="CA574" s="46">
        <f t="shared" si="488"/>
        <v>29982.360661671923</v>
      </c>
      <c r="CB574" s="46">
        <f t="shared" si="489"/>
        <v>48425.370487490611</v>
      </c>
      <c r="CC574" s="46">
        <f t="shared" si="490"/>
        <v>54625.390631594993</v>
      </c>
      <c r="CD574" s="46">
        <f t="shared" si="491"/>
        <v>55059.485306594994</v>
      </c>
    </row>
    <row r="575" spans="1:82" ht="15" customHeight="1" x14ac:dyDescent="0.35">
      <c r="A575" s="39">
        <v>572</v>
      </c>
      <c r="B575" s="40" t="s">
        <v>125</v>
      </c>
      <c r="C575" s="40" t="s">
        <v>697</v>
      </c>
      <c r="D575" s="41">
        <v>112.7</v>
      </c>
      <c r="E575" s="41">
        <f t="shared" si="458"/>
        <v>540.96</v>
      </c>
      <c r="F575" s="41">
        <v>42.6</v>
      </c>
      <c r="G575" s="42" t="s">
        <v>118</v>
      </c>
      <c r="H575" s="43">
        <v>6</v>
      </c>
      <c r="I575" s="44">
        <v>20.5</v>
      </c>
      <c r="J575" s="41">
        <f t="shared" si="459"/>
        <v>698.6400000000001</v>
      </c>
      <c r="K575" s="42" t="s">
        <v>120</v>
      </c>
      <c r="L575" s="44">
        <v>174.66</v>
      </c>
      <c r="M575" s="44">
        <v>157.13999999999999</v>
      </c>
      <c r="N575" s="41">
        <v>118.33500000000001</v>
      </c>
      <c r="O575" s="45" t="s">
        <v>69</v>
      </c>
      <c r="P575" s="45" t="s">
        <v>120</v>
      </c>
      <c r="Q575" s="45" t="s">
        <v>122</v>
      </c>
      <c r="R575" s="45" t="s">
        <v>864</v>
      </c>
      <c r="S575" s="46">
        <f t="shared" si="460"/>
        <v>60353.369594034993</v>
      </c>
      <c r="T575" s="46">
        <f t="shared" si="461"/>
        <v>111.56715763464025</v>
      </c>
      <c r="U575" s="47">
        <f t="shared" si="462"/>
        <v>33646.231847191928</v>
      </c>
      <c r="V575" s="47">
        <f t="shared" si="463"/>
        <v>26707.137746843066</v>
      </c>
      <c r="W575" s="47">
        <f t="shared" si="464"/>
        <v>52869.238061371689</v>
      </c>
      <c r="X575" s="47">
        <f t="shared" si="465"/>
        <v>7484.1315326633048</v>
      </c>
      <c r="Y575" s="48">
        <f t="shared" si="466"/>
        <v>59425.889264035002</v>
      </c>
      <c r="Z575" s="47">
        <f t="shared" si="467"/>
        <v>927.48032999999123</v>
      </c>
      <c r="AA575" s="48">
        <f t="shared" si="468"/>
        <v>60353.369594034993</v>
      </c>
      <c r="AB575" s="47">
        <f t="shared" si="469"/>
        <v>0</v>
      </c>
      <c r="AC575" s="47">
        <f t="shared" si="470"/>
        <v>35118.749609506362</v>
      </c>
      <c r="AD575" s="47">
        <f t="shared" si="471"/>
        <v>25234.619984528632</v>
      </c>
      <c r="AE575" s="47">
        <f t="shared" si="457"/>
        <v>46.647848241142839</v>
      </c>
      <c r="AF575" s="49">
        <f t="shared" si="472"/>
        <v>0.58188548287745168</v>
      </c>
      <c r="AG575" s="47">
        <f>IF(ISBLANK($D575),"",S575*_xlfn.XLOOKUP(Q575,DATA!$B$24:$B$25,DATA!$C$24:$C$25,"error",0,1)/1000)</f>
        <v>8.0853316612744752</v>
      </c>
      <c r="AH575" s="47">
        <f>IF(ISBLANK($D575),"",V575*_xlfn.XLOOKUP(Q575,DATA!$B$24:$B$25,DATA!$C$24:$C$25,"error",0,1)/1000)</f>
        <v>3.5778626422858562</v>
      </c>
      <c r="AI575" s="47">
        <f>IF(ISBLANK($D575),"",X575*_xlfn.XLOOKUP(Q575,DATA!$B$24:$B$25,DATA!$C$24:$C$25,"error",0,1)/1000)</f>
        <v>1.0026231517016397</v>
      </c>
      <c r="AJ575" s="47">
        <f>IF(ISBLANK($D575),"",Z575*_xlfn.XLOOKUP(Q575,DATA!$B$24:$B$25,DATA!$C$24:$C$25,"error",0,1)/1000)</f>
        <v>0.12425132395755061</v>
      </c>
      <c r="AK575" s="47">
        <f>IF(ISBLANK($D575),"",AB575*_xlfn.XLOOKUP(Q575,DATA!$B$24:$B$25,DATA!$C$24:$C$25,"error",0,1)/1000)</f>
        <v>0</v>
      </c>
      <c r="AL575" s="47">
        <f t="shared" si="473"/>
        <v>4.7047371179450463</v>
      </c>
      <c r="AM575" s="47">
        <f t="shared" si="474"/>
        <v>3.3805945433294289</v>
      </c>
      <c r="AN575" s="47">
        <f t="shared" si="445"/>
        <v>0.81953936079998746</v>
      </c>
      <c r="AO575" s="47">
        <f t="shared" si="446"/>
        <v>0.36265664610063847</v>
      </c>
      <c r="AP575" s="47">
        <f t="shared" si="447"/>
        <v>0.10162714051724001</v>
      </c>
      <c r="AQ575" s="47">
        <f t="shared" si="448"/>
        <v>1.2594270078300303E-2</v>
      </c>
      <c r="AR575" s="47">
        <f t="shared" si="449"/>
        <v>0</v>
      </c>
      <c r="AS575" s="47">
        <f t="shared" si="450"/>
        <v>0.47687805669617878</v>
      </c>
      <c r="AT575" s="47">
        <f t="shared" si="475"/>
        <v>0.34266130410380868</v>
      </c>
      <c r="AU575" s="47">
        <f t="shared" si="451"/>
        <v>4.4571825636189062E-2</v>
      </c>
      <c r="AV575" s="47">
        <f t="shared" si="452"/>
        <v>1.9723602756582852E-2</v>
      </c>
      <c r="AW575" s="47">
        <f t="shared" si="453"/>
        <v>5.5271380530366055E-3</v>
      </c>
      <c r="AX575" s="47">
        <f t="shared" si="454"/>
        <v>6.8495747342399384E-4</v>
      </c>
      <c r="AY575" s="47">
        <f t="shared" si="455"/>
        <v>0</v>
      </c>
      <c r="AZ575" s="47">
        <f t="shared" si="456"/>
        <v>2.593569828304345E-2</v>
      </c>
      <c r="BA575" s="47">
        <f t="shared" si="476"/>
        <v>1.8636127353145612E-2</v>
      </c>
      <c r="BB575" s="23">
        <f>IF(V575&gt;0,J575*DATA!$C$4,0)</f>
        <v>45411.600000000006</v>
      </c>
      <c r="BC575" s="23">
        <f>IF(X575&gt;0,N575*_xlfn.XLOOKUP(Burgas!O575,DATA!$B$5:$B$6,DATA!$C$5:$C$6,"error",0,1),0)</f>
        <v>5680.08</v>
      </c>
      <c r="BD575" s="23">
        <f>IF(Z575&gt;0,(L575-M575)*DATA!$C$7,"0,00 ")</f>
        <v>2628.0000000000014</v>
      </c>
      <c r="BE575" s="23">
        <f>IF(G575="basement",D575*DATA!$C$8,IF(G575="ground",0,"error"))</f>
        <v>0</v>
      </c>
      <c r="BF575" s="23">
        <f t="shared" si="477"/>
        <v>53719.680000000008</v>
      </c>
      <c r="BG575" s="23">
        <v>1.48</v>
      </c>
      <c r="BH575" s="23">
        <v>1.2755410511851597</v>
      </c>
      <c r="BI575" s="23">
        <f t="shared" si="478"/>
        <v>0.56999999999999995</v>
      </c>
      <c r="BJ575" s="23">
        <v>2.33</v>
      </c>
      <c r="BK575" s="23">
        <f t="shared" si="479"/>
        <v>0.21630769230769231</v>
      </c>
      <c r="BL575" s="23">
        <f t="shared" si="480"/>
        <v>0.23928112965340181</v>
      </c>
      <c r="BM575" s="5">
        <v>1.1000000000000001</v>
      </c>
      <c r="BN575" s="5">
        <f t="shared" si="481"/>
        <v>0.56999999999999995</v>
      </c>
      <c r="BO575" s="50"/>
      <c r="BP575" s="48">
        <f t="shared" si="482"/>
        <v>2310.35</v>
      </c>
      <c r="BQ575" s="51">
        <f t="shared" si="483"/>
        <v>6</v>
      </c>
      <c r="BR575" s="47">
        <f t="shared" si="484"/>
        <v>739.31200000000001</v>
      </c>
      <c r="BS575" s="46">
        <f t="shared" si="485"/>
        <v>20.5</v>
      </c>
      <c r="BT575" s="46">
        <f t="shared" si="486"/>
        <v>1848.28</v>
      </c>
      <c r="BU575" s="46">
        <f t="shared" si="440"/>
        <v>52.371893087499991</v>
      </c>
      <c r="BV575" s="46">
        <f t="shared" si="441"/>
        <v>29.196660749038461</v>
      </c>
      <c r="BW575" s="46">
        <f t="shared" si="442"/>
        <v>45.877506127535305</v>
      </c>
      <c r="BX575" s="46">
        <f t="shared" si="443"/>
        <v>51.567068087499997</v>
      </c>
      <c r="BY575" s="46">
        <f t="shared" si="444"/>
        <v>52.371893087499991</v>
      </c>
      <c r="BZ575" s="46">
        <f t="shared" si="487"/>
        <v>60353.369594034993</v>
      </c>
      <c r="CA575" s="46">
        <f t="shared" si="488"/>
        <v>33646.231847191928</v>
      </c>
      <c r="CB575" s="46">
        <f t="shared" si="489"/>
        <v>52869.238061371689</v>
      </c>
      <c r="CC575" s="46">
        <f t="shared" si="490"/>
        <v>59425.889264035002</v>
      </c>
      <c r="CD575" s="46">
        <f t="shared" si="491"/>
        <v>60353.369594034993</v>
      </c>
    </row>
    <row r="576" spans="1:82" ht="15" customHeight="1" x14ac:dyDescent="0.35">
      <c r="A576" s="39">
        <v>573</v>
      </c>
      <c r="B576" s="40" t="s">
        <v>125</v>
      </c>
      <c r="C576" s="40" t="s">
        <v>698</v>
      </c>
      <c r="D576" s="41">
        <v>182.7</v>
      </c>
      <c r="E576" s="41">
        <f t="shared" si="458"/>
        <v>730.8</v>
      </c>
      <c r="F576" s="41">
        <v>54.4</v>
      </c>
      <c r="G576" s="42" t="s">
        <v>118</v>
      </c>
      <c r="H576" s="43">
        <v>5</v>
      </c>
      <c r="I576" s="44">
        <v>17.5</v>
      </c>
      <c r="J576" s="41">
        <f t="shared" si="459"/>
        <v>761.6</v>
      </c>
      <c r="K576" s="42" t="s">
        <v>120</v>
      </c>
      <c r="L576" s="44">
        <v>190.4</v>
      </c>
      <c r="M576" s="44">
        <v>152.32</v>
      </c>
      <c r="N576" s="41">
        <v>191.83500000000001</v>
      </c>
      <c r="O576" s="45" t="s">
        <v>70</v>
      </c>
      <c r="P576" s="45" t="s">
        <v>121</v>
      </c>
      <c r="Q576" s="45" t="s">
        <v>122</v>
      </c>
      <c r="R576" s="45" t="s">
        <v>864</v>
      </c>
      <c r="S576" s="46">
        <f t="shared" si="460"/>
        <v>63348.052125435024</v>
      </c>
      <c r="T576" s="46">
        <f t="shared" si="461"/>
        <v>86.683158354454065</v>
      </c>
      <c r="U576" s="47">
        <f t="shared" si="462"/>
        <v>34234.122049865779</v>
      </c>
      <c r="V576" s="47">
        <f t="shared" si="463"/>
        <v>29113.930075569246</v>
      </c>
      <c r="W576" s="47">
        <f t="shared" si="464"/>
        <v>62761.982852526431</v>
      </c>
      <c r="X576" s="47">
        <f t="shared" si="465"/>
        <v>586.06927290859312</v>
      </c>
      <c r="Y576" s="48">
        <f t="shared" si="466"/>
        <v>61332.158805435029</v>
      </c>
      <c r="Z576" s="47">
        <f t="shared" si="467"/>
        <v>2015.8933199999956</v>
      </c>
      <c r="AA576" s="48">
        <f t="shared" si="468"/>
        <v>63348.052125435024</v>
      </c>
      <c r="AB576" s="47">
        <f t="shared" si="469"/>
        <v>0</v>
      </c>
      <c r="AC576" s="47">
        <f t="shared" si="470"/>
        <v>31715.892668477834</v>
      </c>
      <c r="AD576" s="47">
        <f t="shared" si="471"/>
        <v>31632.15945695719</v>
      </c>
      <c r="AE576" s="47">
        <f t="shared" si="457"/>
        <v>43.28429044465954</v>
      </c>
      <c r="AF576" s="49">
        <f t="shared" si="472"/>
        <v>0.50066089807587799</v>
      </c>
      <c r="AG576" s="47">
        <f>IF(ISBLANK($D576),"",S576*_xlfn.XLOOKUP(Q576,DATA!$B$24:$B$25,DATA!$C$24:$C$25,"error",0,1)/1000)</f>
        <v>8.4865188965433962</v>
      </c>
      <c r="AH576" s="47">
        <f>IF(ISBLANK($D576),"",V576*_xlfn.XLOOKUP(Q576,DATA!$B$24:$B$25,DATA!$C$24:$C$25,"error",0,1)/1000)</f>
        <v>3.9002922654942607</v>
      </c>
      <c r="AI576" s="47">
        <f>IF(ISBLANK($D576),"",X576*_xlfn.XLOOKUP(Q576,DATA!$B$24:$B$25,DATA!$C$24:$C$25,"error",0,1)/1000)</f>
        <v>7.8513668413574267E-2</v>
      </c>
      <c r="AJ576" s="47">
        <f>IF(ISBLANK($D576),"",Z576*_xlfn.XLOOKUP(Q576,DATA!$B$24:$B$25,DATA!$C$24:$C$25,"error",0,1)/1000)</f>
        <v>0.27006223837349097</v>
      </c>
      <c r="AK576" s="47">
        <f>IF(ISBLANK($D576),"",AB576*_xlfn.XLOOKUP(Q576,DATA!$B$24:$B$25,DATA!$C$24:$C$25,"error",0,1)/1000)</f>
        <v>0</v>
      </c>
      <c r="AL576" s="47">
        <f t="shared" si="473"/>
        <v>4.248868172281326</v>
      </c>
      <c r="AM576" s="47">
        <f t="shared" si="474"/>
        <v>4.2376507242620702</v>
      </c>
      <c r="AN576" s="47">
        <f t="shared" si="445"/>
        <v>0.86020420228424865</v>
      </c>
      <c r="AO576" s="47">
        <f t="shared" si="446"/>
        <v>0.39533851721952151</v>
      </c>
      <c r="AP576" s="47">
        <f t="shared" si="447"/>
        <v>7.9582439312799007E-3</v>
      </c>
      <c r="AQ576" s="47">
        <f t="shared" si="448"/>
        <v>2.7373847293474831E-2</v>
      </c>
      <c r="AR576" s="47">
        <f t="shared" si="449"/>
        <v>0</v>
      </c>
      <c r="AS576" s="47">
        <f t="shared" si="450"/>
        <v>0.43067060844427624</v>
      </c>
      <c r="AT576" s="47">
        <f t="shared" si="475"/>
        <v>0.42953359383997242</v>
      </c>
      <c r="AU576" s="47">
        <f t="shared" si="451"/>
        <v>4.6783441466807005E-2</v>
      </c>
      <c r="AV576" s="47">
        <f t="shared" si="452"/>
        <v>2.1501053274094691E-2</v>
      </c>
      <c r="AW576" s="47">
        <f t="shared" si="453"/>
        <v>4.3282053046118056E-4</v>
      </c>
      <c r="AX576" s="47">
        <f t="shared" si="454"/>
        <v>1.4887660152959974E-3</v>
      </c>
      <c r="AY576" s="47">
        <f t="shared" si="455"/>
        <v>0</v>
      </c>
      <c r="AZ576" s="47">
        <f t="shared" si="456"/>
        <v>2.3422639819851866E-2</v>
      </c>
      <c r="BA576" s="47">
        <f t="shared" si="476"/>
        <v>2.3360801646955139E-2</v>
      </c>
      <c r="BB576" s="23">
        <f>IF(V576&gt;0,J576*DATA!$C$4,0)</f>
        <v>49504</v>
      </c>
      <c r="BC576" s="23">
        <f>IF(X576&gt;0,N576*_xlfn.XLOOKUP(Burgas!O576,DATA!$B$5:$B$6,DATA!$C$5:$C$6,"error",0,1),0)</f>
        <v>16305.975</v>
      </c>
      <c r="BD576" s="23">
        <f>IF(Z576&gt;0,(L576-M576)*DATA!$C$7,"0,00 ")</f>
        <v>5712.0000000000018</v>
      </c>
      <c r="BE576" s="23">
        <f>IF(G576="basement",D576*DATA!$C$8,IF(G576="ground",0,"error"))</f>
        <v>0</v>
      </c>
      <c r="BF576" s="23">
        <f t="shared" si="477"/>
        <v>71521.975000000006</v>
      </c>
      <c r="BG576" s="23">
        <v>1.48</v>
      </c>
      <c r="BH576" s="23">
        <v>1.4500000000000002</v>
      </c>
      <c r="BI576" s="23">
        <f t="shared" si="478"/>
        <v>0.56999999999999995</v>
      </c>
      <c r="BJ576" s="23">
        <v>0.21</v>
      </c>
      <c r="BK576" s="23">
        <f t="shared" si="479"/>
        <v>0.21630769230769231</v>
      </c>
      <c r="BL576" s="23">
        <f t="shared" si="480"/>
        <v>0.10900763358778627</v>
      </c>
      <c r="BM576" s="5">
        <v>1.1000000000000001</v>
      </c>
      <c r="BN576" s="5">
        <f t="shared" si="481"/>
        <v>0.56999999999999995</v>
      </c>
      <c r="BO576" s="50"/>
      <c r="BP576" s="48">
        <f t="shared" si="482"/>
        <v>3197.25</v>
      </c>
      <c r="BQ576" s="51">
        <f t="shared" si="483"/>
        <v>5</v>
      </c>
      <c r="BR576" s="47">
        <f t="shared" si="484"/>
        <v>1023.12</v>
      </c>
      <c r="BS576" s="46">
        <f t="shared" si="485"/>
        <v>17.5</v>
      </c>
      <c r="BT576" s="46">
        <f t="shared" si="486"/>
        <v>2557.8000000000002</v>
      </c>
      <c r="BU576" s="46">
        <f t="shared" si="440"/>
        <v>54.970541587500016</v>
      </c>
      <c r="BV576" s="46">
        <f t="shared" si="441"/>
        <v>29.706804972115389</v>
      </c>
      <c r="BW576" s="46">
        <f t="shared" si="442"/>
        <v>54.461977483969477</v>
      </c>
      <c r="BX576" s="46">
        <f t="shared" si="443"/>
        <v>53.221241587500018</v>
      </c>
      <c r="BY576" s="46">
        <f t="shared" si="444"/>
        <v>54.970541587500016</v>
      </c>
      <c r="BZ576" s="46">
        <f t="shared" si="487"/>
        <v>63348.052125435024</v>
      </c>
      <c r="CA576" s="46">
        <f t="shared" si="488"/>
        <v>34234.122049865779</v>
      </c>
      <c r="CB576" s="46">
        <f t="shared" si="489"/>
        <v>62761.982852526431</v>
      </c>
      <c r="CC576" s="46">
        <f t="shared" si="490"/>
        <v>61332.158805435029</v>
      </c>
      <c r="CD576" s="46">
        <f t="shared" si="491"/>
        <v>63348.052125435024</v>
      </c>
    </row>
    <row r="577" spans="1:82" ht="15" customHeight="1" x14ac:dyDescent="0.35">
      <c r="A577" s="39">
        <v>574</v>
      </c>
      <c r="B577" s="40" t="s">
        <v>125</v>
      </c>
      <c r="C577" s="40" t="s">
        <v>699</v>
      </c>
      <c r="D577" s="41">
        <v>108.3</v>
      </c>
      <c r="E577" s="41">
        <f t="shared" si="458"/>
        <v>519.84</v>
      </c>
      <c r="F577" s="41">
        <v>43.2</v>
      </c>
      <c r="G577" s="42" t="s">
        <v>118</v>
      </c>
      <c r="H577" s="43">
        <v>6</v>
      </c>
      <c r="I577" s="44">
        <v>20.5</v>
      </c>
      <c r="J577" s="41">
        <f t="shared" si="459"/>
        <v>708.48</v>
      </c>
      <c r="K577" s="42" t="s">
        <v>121</v>
      </c>
      <c r="L577" s="44">
        <v>177.12</v>
      </c>
      <c r="M577" s="44">
        <v>177.12</v>
      </c>
      <c r="N577" s="41">
        <v>113.715</v>
      </c>
      <c r="O577" s="45" t="s">
        <v>69</v>
      </c>
      <c r="P577" s="45" t="s">
        <v>121</v>
      </c>
      <c r="Q577" s="45" t="s">
        <v>122</v>
      </c>
      <c r="R577" s="45" t="s">
        <v>864</v>
      </c>
      <c r="S577" s="46">
        <f t="shared" si="460"/>
        <v>25456.811561790004</v>
      </c>
      <c r="T577" s="46">
        <f t="shared" si="461"/>
        <v>48.970474687961683</v>
      </c>
      <c r="U577" s="47">
        <f t="shared" si="462"/>
        <v>25456.811561790004</v>
      </c>
      <c r="V577" s="47">
        <f t="shared" si="463"/>
        <v>0</v>
      </c>
      <c r="W577" s="47">
        <f t="shared" si="464"/>
        <v>25114.702897263291</v>
      </c>
      <c r="X577" s="47">
        <f t="shared" si="465"/>
        <v>342.10866452671326</v>
      </c>
      <c r="Y577" s="48">
        <f t="shared" si="466"/>
        <v>25456.811561790004</v>
      </c>
      <c r="Z577" s="47">
        <f t="shared" si="467"/>
        <v>0</v>
      </c>
      <c r="AA577" s="48">
        <f t="shared" si="468"/>
        <v>25456.811561790004</v>
      </c>
      <c r="AB577" s="47">
        <f t="shared" si="469"/>
        <v>0</v>
      </c>
      <c r="AC577" s="47">
        <f t="shared" si="470"/>
        <v>342.10866452671326</v>
      </c>
      <c r="AD577" s="47">
        <f t="shared" si="471"/>
        <v>25114.702897263291</v>
      </c>
      <c r="AE577" s="47">
        <f t="shared" si="457"/>
        <v>48.312370916557576</v>
      </c>
      <c r="AF577" s="49">
        <f t="shared" si="472"/>
        <v>1.3438786852639883E-2</v>
      </c>
      <c r="AG577" s="47">
        <f>IF(ISBLANK($D577),"",S577*_xlfn.XLOOKUP(Q577,DATA!$B$24:$B$25,DATA!$C$24:$C$25,"error",0,1)/1000)</f>
        <v>3.4103607785302787</v>
      </c>
      <c r="AH577" s="47">
        <f>IF(ISBLANK($D577),"",V577*_xlfn.XLOOKUP(Q577,DATA!$B$24:$B$25,DATA!$C$24:$C$25,"error",0,1)/1000)</f>
        <v>0</v>
      </c>
      <c r="AI577" s="47">
        <f>IF(ISBLANK($D577),"",X577*_xlfn.XLOOKUP(Q577,DATA!$B$24:$B$25,DATA!$C$24:$C$25,"error",0,1)/1000)</f>
        <v>4.5831111593271259E-2</v>
      </c>
      <c r="AJ577" s="47">
        <f>IF(ISBLANK($D577),"",Z577*_xlfn.XLOOKUP(Q577,DATA!$B$24:$B$25,DATA!$C$24:$C$25,"error",0,1)/1000)</f>
        <v>0</v>
      </c>
      <c r="AK577" s="47">
        <f>IF(ISBLANK($D577),"",AB577*_xlfn.XLOOKUP(Q577,DATA!$B$24:$B$25,DATA!$C$24:$C$25,"error",0,1)/1000)</f>
        <v>0</v>
      </c>
      <c r="AL577" s="47">
        <f t="shared" si="473"/>
        <v>4.5831111593271259E-2</v>
      </c>
      <c r="AM577" s="47">
        <f t="shared" si="474"/>
        <v>3.3645296669370075</v>
      </c>
      <c r="AN577" s="47">
        <f t="shared" si="445"/>
        <v>0.3456784470475876</v>
      </c>
      <c r="AO577" s="47">
        <f t="shared" si="446"/>
        <v>0</v>
      </c>
      <c r="AP577" s="47">
        <f t="shared" si="447"/>
        <v>4.6454989694240762E-3</v>
      </c>
      <c r="AQ577" s="47">
        <f t="shared" si="448"/>
        <v>0</v>
      </c>
      <c r="AR577" s="47">
        <f t="shared" si="449"/>
        <v>0</v>
      </c>
      <c r="AS577" s="47">
        <f t="shared" si="450"/>
        <v>4.6454989694240762E-3</v>
      </c>
      <c r="AT577" s="47">
        <f t="shared" si="475"/>
        <v>0.34103294807816353</v>
      </c>
      <c r="AU577" s="47">
        <f t="shared" si="451"/>
        <v>1.8800219007118521E-2</v>
      </c>
      <c r="AV577" s="47">
        <f t="shared" si="452"/>
        <v>0</v>
      </c>
      <c r="AW577" s="47">
        <f t="shared" si="453"/>
        <v>2.5265213601961394E-4</v>
      </c>
      <c r="AX577" s="47">
        <f t="shared" si="454"/>
        <v>0</v>
      </c>
      <c r="AY577" s="47">
        <f t="shared" si="455"/>
        <v>0</v>
      </c>
      <c r="AZ577" s="47">
        <f t="shared" si="456"/>
        <v>2.5265213601961394E-4</v>
      </c>
      <c r="BA577" s="47">
        <f t="shared" si="476"/>
        <v>1.8547566871098906E-2</v>
      </c>
      <c r="BB577" s="23">
        <f>IF(V577&gt;0,J577*DATA!$C$4,0)</f>
        <v>0</v>
      </c>
      <c r="BC577" s="23">
        <f>IF(X577&gt;0,N577*_xlfn.XLOOKUP(Burgas!O577,DATA!$B$5:$B$6,DATA!$C$5:$C$6,"error",0,1),0)</f>
        <v>5458.32</v>
      </c>
      <c r="BD577" s="23" t="str">
        <f>IF(Z577&gt;0,(L577-M577)*DATA!$C$7,"0,00 ")</f>
        <v xml:space="preserve">0,00 </v>
      </c>
      <c r="BE577" s="23">
        <f>IF(G577="basement",D577*DATA!$C$8,IF(G577="ground",0,"error"))</f>
        <v>0</v>
      </c>
      <c r="BF577" s="23">
        <f t="shared" si="477"/>
        <v>5458.32</v>
      </c>
      <c r="BG577" s="23">
        <v>0.25</v>
      </c>
      <c r="BH577" s="23">
        <v>1.1000000000000001</v>
      </c>
      <c r="BI577" s="23">
        <f t="shared" si="478"/>
        <v>0.56999999999999995</v>
      </c>
      <c r="BJ577" s="23">
        <v>0.22</v>
      </c>
      <c r="BK577" s="23">
        <f t="shared" si="479"/>
        <v>0.25</v>
      </c>
      <c r="BL577" s="23">
        <f t="shared" si="480"/>
        <v>0.12054794520547943</v>
      </c>
      <c r="BM577" s="5">
        <v>1.1000000000000001</v>
      </c>
      <c r="BN577" s="5">
        <f t="shared" si="481"/>
        <v>0.56999999999999995</v>
      </c>
      <c r="BO577" s="50"/>
      <c r="BP577" s="48">
        <f t="shared" si="482"/>
        <v>2220.15</v>
      </c>
      <c r="BQ577" s="51">
        <f t="shared" si="483"/>
        <v>6</v>
      </c>
      <c r="BR577" s="47">
        <f t="shared" si="484"/>
        <v>710.44800000000009</v>
      </c>
      <c r="BS577" s="46">
        <f t="shared" si="485"/>
        <v>20.5</v>
      </c>
      <c r="BT577" s="46">
        <f t="shared" si="486"/>
        <v>1776.1200000000001</v>
      </c>
      <c r="BU577" s="46">
        <f t="shared" si="440"/>
        <v>22.090256475</v>
      </c>
      <c r="BV577" s="46">
        <f t="shared" si="441"/>
        <v>22.090256475</v>
      </c>
      <c r="BW577" s="46">
        <f t="shared" si="442"/>
        <v>21.793390226712329</v>
      </c>
      <c r="BX577" s="46">
        <f t="shared" si="443"/>
        <v>22.090256475</v>
      </c>
      <c r="BY577" s="46">
        <f t="shared" si="444"/>
        <v>22.090256475</v>
      </c>
      <c r="BZ577" s="46">
        <f t="shared" si="487"/>
        <v>25456.811561790004</v>
      </c>
      <c r="CA577" s="46">
        <f t="shared" si="488"/>
        <v>25456.811561790004</v>
      </c>
      <c r="CB577" s="46">
        <f t="shared" si="489"/>
        <v>25114.702897263291</v>
      </c>
      <c r="CC577" s="46">
        <f t="shared" si="490"/>
        <v>25456.811561790004</v>
      </c>
      <c r="CD577" s="46">
        <f t="shared" si="491"/>
        <v>25456.811561790004</v>
      </c>
    </row>
    <row r="578" spans="1:82" ht="15" customHeight="1" x14ac:dyDescent="0.35">
      <c r="A578" s="39">
        <v>575</v>
      </c>
      <c r="B578" s="40" t="s">
        <v>125</v>
      </c>
      <c r="C578" s="40" t="s">
        <v>700</v>
      </c>
      <c r="D578" s="41">
        <v>90.5</v>
      </c>
      <c r="E578" s="41">
        <f t="shared" si="458"/>
        <v>362</v>
      </c>
      <c r="F578" s="41">
        <v>58</v>
      </c>
      <c r="G578" s="42" t="s">
        <v>118</v>
      </c>
      <c r="H578" s="43">
        <v>5</v>
      </c>
      <c r="I578" s="44">
        <v>17.5</v>
      </c>
      <c r="J578" s="41">
        <f t="shared" si="459"/>
        <v>812</v>
      </c>
      <c r="K578" s="42" t="s">
        <v>121</v>
      </c>
      <c r="L578" s="44">
        <v>203</v>
      </c>
      <c r="M578" s="44">
        <v>203</v>
      </c>
      <c r="N578" s="41">
        <v>95.025000000000006</v>
      </c>
      <c r="O578" s="45" t="s">
        <v>70</v>
      </c>
      <c r="P578" s="45" t="s">
        <v>121</v>
      </c>
      <c r="Q578" s="45" t="s">
        <v>122</v>
      </c>
      <c r="R578" s="45" t="s">
        <v>864</v>
      </c>
      <c r="S578" s="46">
        <f t="shared" si="460"/>
        <v>23248.105689025</v>
      </c>
      <c r="T578" s="46">
        <f t="shared" si="461"/>
        <v>64.221286433770715</v>
      </c>
      <c r="U578" s="47">
        <f t="shared" si="462"/>
        <v>23248.105689025</v>
      </c>
      <c r="V578" s="47">
        <f t="shared" si="463"/>
        <v>0</v>
      </c>
      <c r="W578" s="47">
        <f t="shared" si="464"/>
        <v>22957.797702170996</v>
      </c>
      <c r="X578" s="47">
        <f t="shared" si="465"/>
        <v>290.30798685400441</v>
      </c>
      <c r="Y578" s="48">
        <f t="shared" si="466"/>
        <v>23248.105689025</v>
      </c>
      <c r="Z578" s="47">
        <f t="shared" si="467"/>
        <v>0</v>
      </c>
      <c r="AA578" s="48">
        <f t="shared" si="468"/>
        <v>23248.105689025</v>
      </c>
      <c r="AB578" s="47">
        <f t="shared" si="469"/>
        <v>0</v>
      </c>
      <c r="AC578" s="47">
        <f t="shared" si="470"/>
        <v>290.30798685400441</v>
      </c>
      <c r="AD578" s="47">
        <f t="shared" si="471"/>
        <v>22957.797702170996</v>
      </c>
      <c r="AE578" s="47">
        <f t="shared" si="457"/>
        <v>63.419330668980649</v>
      </c>
      <c r="AF578" s="49">
        <f t="shared" si="472"/>
        <v>1.2487382444714812E-2</v>
      </c>
      <c r="AG578" s="47">
        <f>IF(ISBLANK($D578),"",S578*_xlfn.XLOOKUP(Q578,DATA!$B$24:$B$25,DATA!$C$24:$C$25,"error",0,1)/1000)</f>
        <v>3.1144681110018237</v>
      </c>
      <c r="AH578" s="47">
        <f>IF(ISBLANK($D578),"",V578*_xlfn.XLOOKUP(Q578,DATA!$B$24:$B$25,DATA!$C$24:$C$25,"error",0,1)/1000)</f>
        <v>0</v>
      </c>
      <c r="AI578" s="47">
        <f>IF(ISBLANK($D578),"",X578*_xlfn.XLOOKUP(Q578,DATA!$B$24:$B$25,DATA!$C$24:$C$25,"error",0,1)/1000)</f>
        <v>3.8891554413948148E-2</v>
      </c>
      <c r="AJ578" s="47">
        <f>IF(ISBLANK($D578),"",Z578*_xlfn.XLOOKUP(Q578,DATA!$B$24:$B$25,DATA!$C$24:$C$25,"error",0,1)/1000)</f>
        <v>0</v>
      </c>
      <c r="AK578" s="47">
        <f>IF(ISBLANK($D578),"",AB578*_xlfn.XLOOKUP(Q578,DATA!$B$24:$B$25,DATA!$C$24:$C$25,"error",0,1)/1000)</f>
        <v>0</v>
      </c>
      <c r="AL578" s="47">
        <f t="shared" si="473"/>
        <v>3.8891554413948148E-2</v>
      </c>
      <c r="AM578" s="47">
        <f t="shared" si="474"/>
        <v>3.0755765565878757</v>
      </c>
      <c r="AN578" s="47">
        <f t="shared" si="445"/>
        <v>0.3156863950488884</v>
      </c>
      <c r="AO578" s="47">
        <f t="shared" si="446"/>
        <v>0</v>
      </c>
      <c r="AP578" s="47">
        <f t="shared" si="447"/>
        <v>3.9420967475687812E-3</v>
      </c>
      <c r="AQ578" s="47">
        <f t="shared" si="448"/>
        <v>0</v>
      </c>
      <c r="AR578" s="47">
        <f t="shared" si="449"/>
        <v>0</v>
      </c>
      <c r="AS578" s="47">
        <f t="shared" si="450"/>
        <v>3.9420967475687812E-3</v>
      </c>
      <c r="AT578" s="47">
        <f t="shared" si="475"/>
        <v>0.31174429830131961</v>
      </c>
      <c r="AU578" s="47">
        <f t="shared" si="451"/>
        <v>1.7169058167140528E-2</v>
      </c>
      <c r="AV578" s="47">
        <f t="shared" si="452"/>
        <v>0</v>
      </c>
      <c r="AW578" s="47">
        <f t="shared" si="453"/>
        <v>2.1439659554863742E-4</v>
      </c>
      <c r="AX578" s="47">
        <f t="shared" si="454"/>
        <v>0</v>
      </c>
      <c r="AY578" s="47">
        <f t="shared" si="455"/>
        <v>0</v>
      </c>
      <c r="AZ578" s="47">
        <f t="shared" si="456"/>
        <v>2.1439659554863742E-4</v>
      </c>
      <c r="BA578" s="47">
        <f t="shared" si="476"/>
        <v>1.6954661571591891E-2</v>
      </c>
      <c r="BB578" s="23">
        <f>IF(V578&gt;0,J578*DATA!$C$4,0)</f>
        <v>0</v>
      </c>
      <c r="BC578" s="23">
        <f>IF(X578&gt;0,N578*_xlfn.XLOOKUP(Burgas!O578,DATA!$B$5:$B$6,DATA!$C$5:$C$6,"error",0,1),0)</f>
        <v>8077.1250000000009</v>
      </c>
      <c r="BD578" s="23" t="str">
        <f>IF(Z578&gt;0,(L578-M578)*DATA!$C$7,"0,00 ")</f>
        <v xml:space="preserve">0,00 </v>
      </c>
      <c r="BE578" s="23">
        <f>IF(G578="basement",D578*DATA!$C$8,IF(G578="ground",0,"error"))</f>
        <v>0</v>
      </c>
      <c r="BF578" s="23">
        <f t="shared" si="477"/>
        <v>8077.1250000000009</v>
      </c>
      <c r="BG578" s="23">
        <v>0.25</v>
      </c>
      <c r="BH578" s="23">
        <v>1.1000000000000001</v>
      </c>
      <c r="BI578" s="23">
        <f t="shared" si="478"/>
        <v>0.56999999999999995</v>
      </c>
      <c r="BJ578" s="23">
        <v>0.21</v>
      </c>
      <c r="BK578" s="23">
        <f t="shared" si="479"/>
        <v>0.25</v>
      </c>
      <c r="BL578" s="23">
        <f t="shared" si="480"/>
        <v>0.10900763358778627</v>
      </c>
      <c r="BM578" s="5">
        <v>1.1000000000000001</v>
      </c>
      <c r="BN578" s="5">
        <f t="shared" si="481"/>
        <v>0.56999999999999995</v>
      </c>
      <c r="BO578" s="50"/>
      <c r="BP578" s="48">
        <f t="shared" si="482"/>
        <v>1583.75</v>
      </c>
      <c r="BQ578" s="51">
        <f t="shared" si="483"/>
        <v>5</v>
      </c>
      <c r="BR578" s="47">
        <f t="shared" si="484"/>
        <v>506.8</v>
      </c>
      <c r="BS578" s="46">
        <f t="shared" si="485"/>
        <v>17.5</v>
      </c>
      <c r="BT578" s="46">
        <f t="shared" si="486"/>
        <v>1267</v>
      </c>
      <c r="BU578" s="46">
        <f t="shared" si="440"/>
        <v>20.1736425625</v>
      </c>
      <c r="BV578" s="46">
        <f t="shared" si="441"/>
        <v>20.1736425625</v>
      </c>
      <c r="BW578" s="46">
        <f t="shared" si="442"/>
        <v>19.921726572519084</v>
      </c>
      <c r="BX578" s="46">
        <f t="shared" si="443"/>
        <v>20.1736425625</v>
      </c>
      <c r="BY578" s="46">
        <f t="shared" si="444"/>
        <v>20.1736425625</v>
      </c>
      <c r="BZ578" s="46">
        <f t="shared" si="487"/>
        <v>23248.105689025</v>
      </c>
      <c r="CA578" s="46">
        <f t="shared" si="488"/>
        <v>23248.105689025</v>
      </c>
      <c r="CB578" s="46">
        <f t="shared" si="489"/>
        <v>22957.797702170996</v>
      </c>
      <c r="CC578" s="46">
        <f t="shared" si="490"/>
        <v>23248.105689025</v>
      </c>
      <c r="CD578" s="46">
        <f t="shared" si="491"/>
        <v>23248.105689025</v>
      </c>
    </row>
    <row r="579" spans="1:82" ht="15" customHeight="1" x14ac:dyDescent="0.35">
      <c r="A579" s="39">
        <v>576</v>
      </c>
      <c r="B579" s="40" t="s">
        <v>125</v>
      </c>
      <c r="C579" s="40" t="s">
        <v>701</v>
      </c>
      <c r="D579" s="41">
        <v>152.5</v>
      </c>
      <c r="E579" s="41">
        <f t="shared" si="458"/>
        <v>610</v>
      </c>
      <c r="F579" s="41">
        <v>49.4</v>
      </c>
      <c r="G579" s="42" t="s">
        <v>118</v>
      </c>
      <c r="H579" s="43">
        <v>5</v>
      </c>
      <c r="I579" s="44">
        <v>17.5</v>
      </c>
      <c r="J579" s="41">
        <f t="shared" si="459"/>
        <v>691.6</v>
      </c>
      <c r="K579" s="42" t="s">
        <v>120</v>
      </c>
      <c r="L579" s="44">
        <v>172.9</v>
      </c>
      <c r="M579" s="44">
        <v>77.8</v>
      </c>
      <c r="N579" s="41">
        <v>160.125</v>
      </c>
      <c r="O579" s="45" t="s">
        <v>69</v>
      </c>
      <c r="P579" s="45" t="s">
        <v>120</v>
      </c>
      <c r="Q579" s="45" t="s">
        <v>122</v>
      </c>
      <c r="R579" s="45" t="s">
        <v>864</v>
      </c>
      <c r="S579" s="46">
        <f t="shared" si="460"/>
        <v>69464.724804125013</v>
      </c>
      <c r="T579" s="46">
        <f t="shared" si="461"/>
        <v>113.87659803954921</v>
      </c>
      <c r="U579" s="47">
        <f t="shared" si="462"/>
        <v>43026.707419325001</v>
      </c>
      <c r="V579" s="47">
        <f t="shared" si="463"/>
        <v>26438.017384800012</v>
      </c>
      <c r="W579" s="47">
        <f t="shared" si="464"/>
        <v>59337.572552739417</v>
      </c>
      <c r="X579" s="47">
        <f t="shared" si="465"/>
        <v>10127.152251385596</v>
      </c>
      <c r="Y579" s="48">
        <f t="shared" si="466"/>
        <v>64430.285341625007</v>
      </c>
      <c r="Z579" s="47">
        <f t="shared" si="467"/>
        <v>5034.4394625000059</v>
      </c>
      <c r="AA579" s="48">
        <f t="shared" si="468"/>
        <v>69464.724804125013</v>
      </c>
      <c r="AB579" s="47">
        <f t="shared" si="469"/>
        <v>0</v>
      </c>
      <c r="AC579" s="47">
        <f t="shared" si="470"/>
        <v>41599.609098685614</v>
      </c>
      <c r="AD579" s="47">
        <f t="shared" si="471"/>
        <v>27865.115705439399</v>
      </c>
      <c r="AE579" s="47">
        <f t="shared" si="457"/>
        <v>45.680517549900657</v>
      </c>
      <c r="AF579" s="49">
        <f t="shared" si="472"/>
        <v>0.59885948178715465</v>
      </c>
      <c r="AG579" s="47">
        <f>IF(ISBLANK($D579),"",S579*_xlfn.XLOOKUP(Q579,DATA!$B$24:$B$25,DATA!$C$24:$C$25,"error",0,1)/1000)</f>
        <v>9.3059483269683145</v>
      </c>
      <c r="AH579" s="47">
        <f>IF(ISBLANK($D579),"",V579*_xlfn.XLOOKUP(Q579,DATA!$B$24:$B$25,DATA!$C$24:$C$25,"error",0,1)/1000)</f>
        <v>3.5418095205039792</v>
      </c>
      <c r="AI579" s="47">
        <f>IF(ISBLANK($D579),"",X579*_xlfn.XLOOKUP(Q579,DATA!$B$24:$B$25,DATA!$C$24:$C$25,"error",0,1)/1000)</f>
        <v>1.3566994732431272</v>
      </c>
      <c r="AJ579" s="47">
        <f>IF(ISBLANK($D579),"",Z579*_xlfn.XLOOKUP(Q579,DATA!$B$24:$B$25,DATA!$C$24:$C$25,"error",0,1)/1000)</f>
        <v>0.67444639887917746</v>
      </c>
      <c r="AK579" s="47">
        <f>IF(ISBLANK($D579),"",AB579*_xlfn.XLOOKUP(Q579,DATA!$B$24:$B$25,DATA!$C$24:$C$25,"error",0,1)/1000)</f>
        <v>0</v>
      </c>
      <c r="AL579" s="47">
        <f t="shared" si="473"/>
        <v>5.5729553926262838</v>
      </c>
      <c r="AM579" s="47">
        <f t="shared" si="474"/>
        <v>3.7329929343420307</v>
      </c>
      <c r="AN579" s="47">
        <f t="shared" si="445"/>
        <v>0.94326259738356377</v>
      </c>
      <c r="AO579" s="47">
        <f t="shared" si="446"/>
        <v>0.35900225644566841</v>
      </c>
      <c r="AP579" s="47">
        <f t="shared" si="447"/>
        <v>0.1375167606821574</v>
      </c>
      <c r="AQ579" s="47">
        <f t="shared" si="448"/>
        <v>6.8362733130500661E-2</v>
      </c>
      <c r="AR579" s="47">
        <f t="shared" si="449"/>
        <v>0</v>
      </c>
      <c r="AS579" s="47">
        <f t="shared" si="450"/>
        <v>0.56488175025832654</v>
      </c>
      <c r="AT579" s="47">
        <f t="shared" si="475"/>
        <v>0.37838084712523723</v>
      </c>
      <c r="AU579" s="47">
        <f t="shared" si="451"/>
        <v>5.1300691621057833E-2</v>
      </c>
      <c r="AV579" s="47">
        <f t="shared" si="452"/>
        <v>1.9524853524637457E-2</v>
      </c>
      <c r="AW579" s="47">
        <f t="shared" si="453"/>
        <v>7.4790466112518569E-3</v>
      </c>
      <c r="AX579" s="47">
        <f t="shared" si="454"/>
        <v>3.7180054636200056E-3</v>
      </c>
      <c r="AY579" s="47">
        <f t="shared" si="455"/>
        <v>0</v>
      </c>
      <c r="AZ579" s="47">
        <f t="shared" si="456"/>
        <v>3.0721905599509321E-2</v>
      </c>
      <c r="BA579" s="47">
        <f t="shared" si="476"/>
        <v>2.0578786021548511E-2</v>
      </c>
      <c r="BB579" s="23">
        <f>IF(V579&gt;0,J579*DATA!$C$4,0)</f>
        <v>44954</v>
      </c>
      <c r="BC579" s="23">
        <f>IF(X579&gt;0,N579*_xlfn.XLOOKUP(Burgas!O579,DATA!$B$5:$B$6,DATA!$C$5:$C$6,"error",0,1),0)</f>
        <v>7686</v>
      </c>
      <c r="BD579" s="23">
        <f>IF(Z579&gt;0,(L579-M579)*DATA!$C$7,"0,00 ")</f>
        <v>14265.000000000002</v>
      </c>
      <c r="BE579" s="23">
        <f>IF(G579="basement",D579*DATA!$C$8,IF(G579="ground",0,"error"))</f>
        <v>0</v>
      </c>
      <c r="BF579" s="23">
        <f t="shared" si="477"/>
        <v>66905</v>
      </c>
      <c r="BG579" s="23">
        <v>1.48</v>
      </c>
      <c r="BH579" s="23">
        <v>2.0625506072874495</v>
      </c>
      <c r="BI579" s="23">
        <f t="shared" si="478"/>
        <v>0.56999999999999995</v>
      </c>
      <c r="BJ579" s="23">
        <v>2.33</v>
      </c>
      <c r="BK579" s="23">
        <f t="shared" si="479"/>
        <v>0.21630769230769231</v>
      </c>
      <c r="BL579" s="23">
        <f t="shared" si="480"/>
        <v>0.23928112965340181</v>
      </c>
      <c r="BM579" s="5">
        <v>1.1000000000000001</v>
      </c>
      <c r="BN579" s="5">
        <f t="shared" si="481"/>
        <v>0.56999999999999995</v>
      </c>
      <c r="BO579" s="50"/>
      <c r="BP579" s="48">
        <f t="shared" si="482"/>
        <v>2668.75</v>
      </c>
      <c r="BQ579" s="51">
        <f t="shared" si="483"/>
        <v>5</v>
      </c>
      <c r="BR579" s="47">
        <f t="shared" si="484"/>
        <v>854</v>
      </c>
      <c r="BS579" s="46">
        <f t="shared" si="485"/>
        <v>17.5</v>
      </c>
      <c r="BT579" s="46">
        <f t="shared" si="486"/>
        <v>2135</v>
      </c>
      <c r="BU579" s="46">
        <f t="shared" si="440"/>
        <v>60.278310312500004</v>
      </c>
      <c r="BV579" s="46">
        <f t="shared" si="441"/>
        <v>37.336608312499997</v>
      </c>
      <c r="BW579" s="46">
        <f t="shared" si="442"/>
        <v>51.490430885750968</v>
      </c>
      <c r="BX579" s="46">
        <f t="shared" si="443"/>
        <v>55.909654062500003</v>
      </c>
      <c r="BY579" s="46">
        <f t="shared" si="444"/>
        <v>60.278310312500004</v>
      </c>
      <c r="BZ579" s="46">
        <f t="shared" si="487"/>
        <v>69464.724804125013</v>
      </c>
      <c r="CA579" s="46">
        <f t="shared" si="488"/>
        <v>43026.707419325001</v>
      </c>
      <c r="CB579" s="46">
        <f t="shared" si="489"/>
        <v>59337.572552739417</v>
      </c>
      <c r="CC579" s="46">
        <f t="shared" si="490"/>
        <v>64430.285341625007</v>
      </c>
      <c r="CD579" s="46">
        <f t="shared" si="491"/>
        <v>69464.724804125013</v>
      </c>
    </row>
    <row r="580" spans="1:82" ht="15" customHeight="1" x14ac:dyDescent="0.35">
      <c r="A580" s="39">
        <v>577</v>
      </c>
      <c r="B580" s="40" t="s">
        <v>125</v>
      </c>
      <c r="C580" s="40" t="s">
        <v>702</v>
      </c>
      <c r="D580" s="41">
        <v>226.5</v>
      </c>
      <c r="E580" s="41">
        <f t="shared" si="458"/>
        <v>1087.2</v>
      </c>
      <c r="F580" s="41">
        <v>60.6</v>
      </c>
      <c r="G580" s="42" t="s">
        <v>118</v>
      </c>
      <c r="H580" s="43">
        <v>6</v>
      </c>
      <c r="I580" s="44">
        <v>20.5</v>
      </c>
      <c r="J580" s="41">
        <f t="shared" si="459"/>
        <v>993.83999999999992</v>
      </c>
      <c r="K580" s="42" t="s">
        <v>120</v>
      </c>
      <c r="L580" s="44">
        <v>248.46</v>
      </c>
      <c r="M580" s="44">
        <v>86.96</v>
      </c>
      <c r="N580" s="41">
        <v>237.82500000000002</v>
      </c>
      <c r="O580" s="45" t="s">
        <v>69</v>
      </c>
      <c r="P580" s="45" t="s">
        <v>120</v>
      </c>
      <c r="Q580" s="45" t="s">
        <v>122</v>
      </c>
      <c r="R580" s="45" t="s">
        <v>864</v>
      </c>
      <c r="S580" s="46">
        <f t="shared" si="460"/>
        <v>106200.849319425</v>
      </c>
      <c r="T580" s="46">
        <f t="shared" si="461"/>
        <v>97.682900404180458</v>
      </c>
      <c r="U580" s="47">
        <f t="shared" si="462"/>
        <v>68209.005482366556</v>
      </c>
      <c r="V580" s="47">
        <f t="shared" si="463"/>
        <v>37991.843837058448</v>
      </c>
      <c r="W580" s="47">
        <f t="shared" si="464"/>
        <v>91159.537942776893</v>
      </c>
      <c r="X580" s="47">
        <f t="shared" si="465"/>
        <v>15041.311376648111</v>
      </c>
      <c r="Y580" s="48">
        <f t="shared" si="466"/>
        <v>97651.301756924993</v>
      </c>
      <c r="Z580" s="47">
        <f t="shared" si="467"/>
        <v>8549.5475625000108</v>
      </c>
      <c r="AA580" s="48">
        <f t="shared" si="468"/>
        <v>106200.849319425</v>
      </c>
      <c r="AB580" s="47">
        <f t="shared" si="469"/>
        <v>0</v>
      </c>
      <c r="AC580" s="47">
        <f t="shared" si="470"/>
        <v>61582.70277620657</v>
      </c>
      <c r="AD580" s="47">
        <f t="shared" si="471"/>
        <v>44618.146543218434</v>
      </c>
      <c r="AE580" s="47">
        <f t="shared" si="457"/>
        <v>41.039501971319382</v>
      </c>
      <c r="AF580" s="49">
        <f t="shared" si="472"/>
        <v>0.57987015330716929</v>
      </c>
      <c r="AG580" s="47">
        <f>IF(ISBLANK($D580),"",S580*_xlfn.XLOOKUP(Q580,DATA!$B$24:$B$25,DATA!$C$24:$C$25,"error",0,1)/1000)</f>
        <v>14.227359553118522</v>
      </c>
      <c r="AH580" s="47">
        <f>IF(ISBLANK($D580),"",V580*_xlfn.XLOOKUP(Q580,DATA!$B$24:$B$25,DATA!$C$24:$C$25,"error",0,1)/1000)</f>
        <v>5.0896355897305838</v>
      </c>
      <c r="AI580" s="47">
        <f>IF(ISBLANK($D580),"",X580*_xlfn.XLOOKUP(Q580,DATA!$B$24:$B$25,DATA!$C$24:$C$25,"error",0,1)/1000)</f>
        <v>2.0150323323906112</v>
      </c>
      <c r="AJ580" s="47">
        <f>IF(ISBLANK($D580),"",Z580*_xlfn.XLOOKUP(Q580,DATA!$B$24:$B$25,DATA!$C$24:$C$25,"error",0,1)/1000)</f>
        <v>1.1453532431018629</v>
      </c>
      <c r="AK580" s="47">
        <f>IF(ISBLANK($D580),"",AB580*_xlfn.XLOOKUP(Q580,DATA!$B$24:$B$25,DATA!$C$24:$C$25,"error",0,1)/1000)</f>
        <v>0</v>
      </c>
      <c r="AL580" s="47">
        <f t="shared" si="473"/>
        <v>8.2500211652230568</v>
      </c>
      <c r="AM580" s="47">
        <f t="shared" si="474"/>
        <v>5.9773383878954647</v>
      </c>
      <c r="AN580" s="47">
        <f t="shared" si="445"/>
        <v>1.442103013520218</v>
      </c>
      <c r="AO580" s="47">
        <f t="shared" si="446"/>
        <v>0.51589184867837312</v>
      </c>
      <c r="AP580" s="47">
        <f t="shared" si="447"/>
        <v>0.20424620520989273</v>
      </c>
      <c r="AQ580" s="47">
        <f t="shared" si="448"/>
        <v>0.11609444164643383</v>
      </c>
      <c r="AR580" s="47">
        <f t="shared" si="449"/>
        <v>0</v>
      </c>
      <c r="AS580" s="47">
        <f t="shared" si="450"/>
        <v>0.83623249553469958</v>
      </c>
      <c r="AT580" s="47">
        <f t="shared" si="475"/>
        <v>0.60587051798551839</v>
      </c>
      <c r="AU580" s="47">
        <f t="shared" si="451"/>
        <v>7.8430844377385664E-2</v>
      </c>
      <c r="AV580" s="47">
        <f t="shared" si="452"/>
        <v>2.8057519414293918E-2</v>
      </c>
      <c r="AW580" s="47">
        <f t="shared" si="453"/>
        <v>1.1108223327531445E-2</v>
      </c>
      <c r="AX580" s="47">
        <f t="shared" si="454"/>
        <v>6.313963011300011E-3</v>
      </c>
      <c r="AY580" s="47">
        <f t="shared" si="455"/>
        <v>0</v>
      </c>
      <c r="AZ580" s="47">
        <f t="shared" si="456"/>
        <v>4.547970575312537E-2</v>
      </c>
      <c r="BA580" s="47">
        <f t="shared" si="476"/>
        <v>3.2951138624260294E-2</v>
      </c>
      <c r="BB580" s="23">
        <f>IF(V580&gt;0,J580*DATA!$C$4,0)</f>
        <v>64599.599999999991</v>
      </c>
      <c r="BC580" s="23">
        <f>IF(X580&gt;0,N580*_xlfn.XLOOKUP(Burgas!O580,DATA!$B$5:$B$6,DATA!$C$5:$C$6,"error",0,1),0)</f>
        <v>11415.6</v>
      </c>
      <c r="BD580" s="23">
        <f>IF(Z580&gt;0,(L580-M580)*DATA!$C$7,"0,00 ")</f>
        <v>24225</v>
      </c>
      <c r="BE580" s="23">
        <f>IF(G580="basement",D580*DATA!$C$8,IF(G580="ground",0,"error"))</f>
        <v>0</v>
      </c>
      <c r="BF580" s="23">
        <f t="shared" si="477"/>
        <v>100240.2</v>
      </c>
      <c r="BG580" s="23">
        <v>1.48</v>
      </c>
      <c r="BH580" s="23">
        <v>2.2375070433872657</v>
      </c>
      <c r="BI580" s="23">
        <f t="shared" si="478"/>
        <v>0.56999999999999995</v>
      </c>
      <c r="BJ580" s="23">
        <v>2.33</v>
      </c>
      <c r="BK580" s="23">
        <f t="shared" si="479"/>
        <v>0.21630769230769231</v>
      </c>
      <c r="BL580" s="23">
        <f t="shared" si="480"/>
        <v>0.23928112965340181</v>
      </c>
      <c r="BM580" s="5">
        <v>1.1000000000000001</v>
      </c>
      <c r="BN580" s="5">
        <f t="shared" si="481"/>
        <v>0.56999999999999995</v>
      </c>
      <c r="BO580" s="50"/>
      <c r="BP580" s="48">
        <f t="shared" si="482"/>
        <v>4643.25</v>
      </c>
      <c r="BQ580" s="51">
        <f t="shared" si="483"/>
        <v>6</v>
      </c>
      <c r="BR580" s="47">
        <f t="shared" si="484"/>
        <v>1485.84</v>
      </c>
      <c r="BS580" s="46">
        <f t="shared" si="485"/>
        <v>20.5</v>
      </c>
      <c r="BT580" s="46">
        <f t="shared" si="486"/>
        <v>3714.6000000000004</v>
      </c>
      <c r="BU580" s="46">
        <f t="shared" ref="BU580:BU643" si="492">(($D580*$BI580*($BU$1-$BX$1)+$J580*$BG580*($BU$1-$BW$1)+$L580*$BH580*($BU$1-$BW$1)+$N580*$BJ580*($BU$1-$BV$1))*1.05+$BT580*(5.95))/1000</f>
        <v>92.156238562499993</v>
      </c>
      <c r="BV580" s="46">
        <f t="shared" ref="BV580:BV643" si="493">(($D580*$BI580*($BU$1-$BX$1)+$J580*$BK580*($BU$1-$BW$1)+$L580*$BH580*($BU$1-$BW$1)+$N580*$BJ580*($BU$1-$BV$1))*1.05+$BT580*(5.95))/1000</f>
        <v>59.188654531730776</v>
      </c>
      <c r="BW580" s="46">
        <f t="shared" ref="BW580:BW643" si="494">(($D580*$BI580*($BU$1-$BX$1)+$J580*$BG580*($BU$1-$BW$1)+$L580*$BH580*($BU$1-$BW$1)+$N580*$BL580*($BU$1-$BV$1))*1.05+$BT580*(5.95))/1000</f>
        <v>79.104076659820279</v>
      </c>
      <c r="BX580" s="46">
        <f t="shared" ref="BX580:BX643" si="495">(($D580*$BI580*($BU$1-$BX$1)+$J580*$BG580*($BU$1-$BW$1)+$L580*$BM580*($BU$1-$BW$1)+$N580*$BJ580*($BU$1-$BV$1))*1.05+$BT580*(5.95))/1000</f>
        <v>84.737332312499987</v>
      </c>
      <c r="BY580" s="46">
        <f t="shared" ref="BY580:BY643" si="496">(($D580*$BN580*($BU$1-$BX$1)+$J580*$BG580*($BU$1-$BW$1)+$L580*$BH580*($BU$1-$BW$1)+$N580*$BJ580*($BU$1-$BV$1))*1.05+$BT580*(5.95))/1000</f>
        <v>92.156238562499993</v>
      </c>
      <c r="BZ580" s="46">
        <f t="shared" si="487"/>
        <v>106200.849319425</v>
      </c>
      <c r="CA580" s="46">
        <f t="shared" si="488"/>
        <v>68209.005482366556</v>
      </c>
      <c r="CB580" s="46">
        <f t="shared" si="489"/>
        <v>91159.537942776893</v>
      </c>
      <c r="CC580" s="46">
        <f t="shared" si="490"/>
        <v>97651.301756924993</v>
      </c>
      <c r="CD580" s="46">
        <f t="shared" si="491"/>
        <v>106200.849319425</v>
      </c>
    </row>
    <row r="581" spans="1:82" ht="15" customHeight="1" x14ac:dyDescent="0.35">
      <c r="A581" s="39">
        <v>578</v>
      </c>
      <c r="B581" s="40" t="s">
        <v>125</v>
      </c>
      <c r="C581" s="40" t="s">
        <v>703</v>
      </c>
      <c r="D581" s="41">
        <v>211.3</v>
      </c>
      <c r="E581" s="41">
        <f t="shared" si="458"/>
        <v>169.04000000000002</v>
      </c>
      <c r="F581" s="41">
        <v>58.2</v>
      </c>
      <c r="G581" s="42" t="s">
        <v>119</v>
      </c>
      <c r="H581" s="43">
        <v>1</v>
      </c>
      <c r="I581" s="44">
        <v>4.25</v>
      </c>
      <c r="J581" s="41">
        <f t="shared" si="459"/>
        <v>197.88000000000002</v>
      </c>
      <c r="K581" s="42" t="s">
        <v>120</v>
      </c>
      <c r="L581" s="44">
        <v>49.47</v>
      </c>
      <c r="M581" s="44">
        <v>0</v>
      </c>
      <c r="N581" s="41">
        <v>221.86500000000001</v>
      </c>
      <c r="O581" s="45" t="s">
        <v>69</v>
      </c>
      <c r="P581" s="45" t="s">
        <v>120</v>
      </c>
      <c r="Q581" s="45" t="s">
        <v>122</v>
      </c>
      <c r="R581" s="45" t="s">
        <v>864</v>
      </c>
      <c r="S581" s="46">
        <f t="shared" si="460"/>
        <v>37136.376645095006</v>
      </c>
      <c r="T581" s="46">
        <f t="shared" si="461"/>
        <v>219.68987603581994</v>
      </c>
      <c r="U581" s="47">
        <f t="shared" si="462"/>
        <v>29571.953741531928</v>
      </c>
      <c r="V581" s="47">
        <f t="shared" si="463"/>
        <v>7564.4229035630779</v>
      </c>
      <c r="W581" s="47">
        <f t="shared" si="464"/>
        <v>23104.46011579812</v>
      </c>
      <c r="X581" s="47">
        <f t="shared" si="465"/>
        <v>14031.916529296886</v>
      </c>
      <c r="Y581" s="48">
        <f t="shared" si="466"/>
        <v>34517.515233845006</v>
      </c>
      <c r="Z581" s="47">
        <f t="shared" si="467"/>
        <v>2618.8614112499999</v>
      </c>
      <c r="AA581" s="48">
        <f t="shared" si="468"/>
        <v>35185.84526102979</v>
      </c>
      <c r="AB581" s="47">
        <f t="shared" si="469"/>
        <v>1950.5313840652161</v>
      </c>
      <c r="AC581" s="47">
        <f t="shared" si="470"/>
        <v>26165.73222817518</v>
      </c>
      <c r="AD581" s="47">
        <f t="shared" si="471"/>
        <v>10970.644416919826</v>
      </c>
      <c r="AE581" s="47">
        <f t="shared" si="457"/>
        <v>64.899694846899109</v>
      </c>
      <c r="AF581" s="49">
        <f t="shared" si="472"/>
        <v>0.70458495394518161</v>
      </c>
      <c r="AG581" s="47">
        <f>IF(ISBLANK($D581),"",S581*_xlfn.XLOOKUP(Q581,DATA!$B$24:$B$25,DATA!$C$24:$C$25,"error",0,1)/1000)</f>
        <v>4.9750316161846371</v>
      </c>
      <c r="AH581" s="47">
        <f>IF(ISBLANK($D581),"",V581*_xlfn.XLOOKUP(Q581,DATA!$B$24:$B$25,DATA!$C$24:$C$25,"error",0,1)/1000)</f>
        <v>1.013379508266812</v>
      </c>
      <c r="AI581" s="47">
        <f>IF(ISBLANK($D581),"",X581*_xlfn.XLOOKUP(Q581,DATA!$B$24:$B$25,DATA!$C$24:$C$25,"error",0,1)/1000)</f>
        <v>1.8798072045657217</v>
      </c>
      <c r="AJ581" s="47">
        <f>IF(ISBLANK($D581),"",Z581*_xlfn.XLOOKUP(Q581,DATA!$B$24:$B$25,DATA!$C$24:$C$25,"error",0,1)/1000)</f>
        <v>0.35083978288699125</v>
      </c>
      <c r="AK581" s="47">
        <f>IF(ISBLANK($D581),"",AB581*_xlfn.XLOOKUP(Q581,DATA!$B$24:$B$25,DATA!$C$24:$C$25,"error",0,1)/1000)</f>
        <v>0.26130592644574901</v>
      </c>
      <c r="AL581" s="47">
        <f t="shared" si="473"/>
        <v>3.505332422165274</v>
      </c>
      <c r="AM581" s="47">
        <f t="shared" si="474"/>
        <v>1.4696991940193631</v>
      </c>
      <c r="AN581" s="47">
        <f t="shared" ref="AN581:AN644" si="497">IF(ISBLANK($D581),"",$S581*0.0135790158248428/1000)</f>
        <v>0.50427544614106767</v>
      </c>
      <c r="AO581" s="47">
        <f t="shared" ref="AO581:AO644" si="498">IF(ISBLANK($D581),"",$V581*0.0135790158248428/1000)</f>
        <v>0.10271741831328636</v>
      </c>
      <c r="AP581" s="47">
        <f t="shared" ref="AP581:AP644" si="499">IF(ISBLANK($D581),"",$X581*0.0135790158248428/1000)</f>
        <v>0.19053961660419569</v>
      </c>
      <c r="AQ581" s="47">
        <f t="shared" ref="AQ581:AQ644" si="500">IF(ISBLANK($D581),"",$Z581*0.0135790158248428/1000)</f>
        <v>3.5561560546433897E-2</v>
      </c>
      <c r="AR581" s="47">
        <f t="shared" ref="AR581:AR644" si="501">IF(ISBLANK($D581),"",$AB581*0.0135790158248428/1000)</f>
        <v>2.6486296531074101E-2</v>
      </c>
      <c r="AS581" s="47">
        <f t="shared" ref="AS581:AS644" si="502">IF(ISBLANK($D581),"",$AC581*0.0135790158248428/1000)</f>
        <v>0.35530489199499005</v>
      </c>
      <c r="AT581" s="47">
        <f t="shared" si="475"/>
        <v>0.14897055414607763</v>
      </c>
      <c r="AU581" s="47">
        <f t="shared" ref="AU581:AU644" si="503">IF(ISBLANK($D581),"",$S581*0.000738514285714286/1000)</f>
        <v>2.7425744672069031E-2</v>
      </c>
      <c r="AV581" s="47">
        <f t="shared" ref="AV581:AV644" si="504">IF(ISBLANK($D581),"",$V581*0.000738514285714286/1000)</f>
        <v>5.5864343774656719E-3</v>
      </c>
      <c r="AW581" s="47">
        <f t="shared" ref="AW581:AW644" si="505">IF(ISBLANK($D581),"",$X581*0.000738514285714286/1000)</f>
        <v>1.0362770812836174E-2</v>
      </c>
      <c r="AX581" s="47">
        <f t="shared" ref="AX581:AX644" si="506">IF(ISBLANK($D581),"",$Z581*0.000738514285714286/1000)</f>
        <v>1.9340665645140008E-3</v>
      </c>
      <c r="AY581" s="47">
        <f t="shared" ref="AY581:AY644" si="507">IF(ISBLANK($D581),"",$AB581*0.000738514285714286/1000)</f>
        <v>1.4404952918662208E-3</v>
      </c>
      <c r="AZ581" s="47">
        <f t="shared" ref="AZ581:AZ644" si="508">IF(ISBLANK($D581),"",$AC581*0.000738514285714286/1000)</f>
        <v>1.9323767046682067E-2</v>
      </c>
      <c r="BA581" s="47">
        <f t="shared" si="476"/>
        <v>8.1019776253869642E-3</v>
      </c>
      <c r="BB581" s="23">
        <f>IF(V581&gt;0,J581*DATA!$C$4,0)</f>
        <v>12862.2</v>
      </c>
      <c r="BC581" s="23">
        <f>IF(X581&gt;0,N581*_xlfn.XLOOKUP(Burgas!O581,DATA!$B$5:$B$6,DATA!$C$5:$C$6,"error",0,1),0)</f>
        <v>10649.52</v>
      </c>
      <c r="BD581" s="23">
        <f>IF(Z581&gt;0,(L581-M581)*DATA!$C$7,"0,00 ")</f>
        <v>7420.5</v>
      </c>
      <c r="BE581" s="23">
        <f>IF(G581="basement",D581*DATA!$C$8,IF(G581="ground",0,"error"))</f>
        <v>8452</v>
      </c>
      <c r="BF581" s="23">
        <f t="shared" si="477"/>
        <v>39384.22</v>
      </c>
      <c r="BG581" s="23">
        <v>1.48</v>
      </c>
      <c r="BH581" s="23">
        <v>2.85</v>
      </c>
      <c r="BI581" s="23">
        <f t="shared" si="478"/>
        <v>0.85</v>
      </c>
      <c r="BJ581" s="23">
        <v>2.33</v>
      </c>
      <c r="BK581" s="23">
        <f t="shared" si="479"/>
        <v>0.21630769230769231</v>
      </c>
      <c r="BL581" s="23">
        <f t="shared" si="480"/>
        <v>0.23928112965340181</v>
      </c>
      <c r="BM581" s="5">
        <v>1.1000000000000001</v>
      </c>
      <c r="BN581" s="5">
        <f t="shared" si="481"/>
        <v>0.40124223602484466</v>
      </c>
      <c r="BO581" s="50"/>
      <c r="BP581" s="48">
        <f t="shared" si="482"/>
        <v>898.02500000000009</v>
      </c>
      <c r="BQ581" s="51">
        <f t="shared" si="483"/>
        <v>1</v>
      </c>
      <c r="BR581" s="47">
        <f t="shared" si="484"/>
        <v>287.36800000000005</v>
      </c>
      <c r="BS581" s="46">
        <f t="shared" si="485"/>
        <v>4.25</v>
      </c>
      <c r="BT581" s="46">
        <f t="shared" si="486"/>
        <v>682.49900000000002</v>
      </c>
      <c r="BU581" s="46">
        <f t="shared" si="492"/>
        <v>32.225248737500003</v>
      </c>
      <c r="BV581" s="46">
        <f t="shared" si="493"/>
        <v>25.661188599038464</v>
      </c>
      <c r="BW581" s="46">
        <f t="shared" si="494"/>
        <v>20.048993505551994</v>
      </c>
      <c r="BX581" s="46">
        <f t="shared" si="495"/>
        <v>29.952720612500002</v>
      </c>
      <c r="BY581" s="46">
        <f t="shared" si="496"/>
        <v>30.53266683532609</v>
      </c>
      <c r="BZ581" s="46">
        <f t="shared" si="487"/>
        <v>37136.376645095006</v>
      </c>
      <c r="CA581" s="46">
        <f t="shared" si="488"/>
        <v>29571.953741531928</v>
      </c>
      <c r="CB581" s="46">
        <f t="shared" si="489"/>
        <v>23104.46011579812</v>
      </c>
      <c r="CC581" s="46">
        <f t="shared" si="490"/>
        <v>34517.515233845006</v>
      </c>
      <c r="CD581" s="46">
        <f t="shared" si="491"/>
        <v>35185.84526102979</v>
      </c>
    </row>
    <row r="582" spans="1:82" ht="15" customHeight="1" x14ac:dyDescent="0.35">
      <c r="A582" s="39">
        <v>579</v>
      </c>
      <c r="B582" s="40" t="s">
        <v>125</v>
      </c>
      <c r="C582" s="40" t="s">
        <v>704</v>
      </c>
      <c r="D582" s="41">
        <v>202.4</v>
      </c>
      <c r="E582" s="41">
        <f t="shared" si="458"/>
        <v>647.68000000000006</v>
      </c>
      <c r="F582" s="41">
        <v>61.6</v>
      </c>
      <c r="G582" s="42" t="s">
        <v>119</v>
      </c>
      <c r="H582" s="43">
        <v>4</v>
      </c>
      <c r="I582" s="44">
        <v>14.5</v>
      </c>
      <c r="J582" s="41">
        <f t="shared" si="459"/>
        <v>714.56000000000006</v>
      </c>
      <c r="K582" s="42" t="s">
        <v>120</v>
      </c>
      <c r="L582" s="44">
        <v>178.64</v>
      </c>
      <c r="M582" s="44">
        <v>44.7</v>
      </c>
      <c r="N582" s="41">
        <v>212.52</v>
      </c>
      <c r="O582" s="45" t="s">
        <v>69</v>
      </c>
      <c r="P582" s="45" t="s">
        <v>120</v>
      </c>
      <c r="Q582" s="45" t="s">
        <v>122</v>
      </c>
      <c r="R582" s="45" t="s">
        <v>864</v>
      </c>
      <c r="S582" s="46">
        <f t="shared" si="460"/>
        <v>79643.022308500018</v>
      </c>
      <c r="T582" s="46">
        <f t="shared" si="461"/>
        <v>122.96662288244197</v>
      </c>
      <c r="U582" s="47">
        <f t="shared" si="462"/>
        <v>52327.305561127701</v>
      </c>
      <c r="V582" s="47">
        <f t="shared" si="463"/>
        <v>27315.716747372317</v>
      </c>
      <c r="W582" s="47">
        <f t="shared" si="464"/>
        <v>66202.133025349554</v>
      </c>
      <c r="X582" s="47">
        <f t="shared" si="465"/>
        <v>13440.889283150464</v>
      </c>
      <c r="Y582" s="48">
        <f t="shared" si="466"/>
        <v>72552.456361000004</v>
      </c>
      <c r="Z582" s="47">
        <f t="shared" si="467"/>
        <v>7090.5659475000139</v>
      </c>
      <c r="AA582" s="48">
        <f t="shared" si="468"/>
        <v>77774.647712500009</v>
      </c>
      <c r="AB582" s="47">
        <f t="shared" si="469"/>
        <v>1868.3745960000088</v>
      </c>
      <c r="AC582" s="47">
        <f t="shared" si="470"/>
        <v>49715.546574022803</v>
      </c>
      <c r="AD582" s="47">
        <f t="shared" si="471"/>
        <v>29927.475734477215</v>
      </c>
      <c r="AE582" s="47">
        <f t="shared" si="457"/>
        <v>46.207194501107352</v>
      </c>
      <c r="AF582" s="49">
        <f t="shared" si="472"/>
        <v>0.62422978351383884</v>
      </c>
      <c r="AG582" s="47">
        <f>IF(ISBLANK($D582),"",S582*_xlfn.XLOOKUP(Q582,DATA!$B$24:$B$25,DATA!$C$24:$C$25,"error",0,1)/1000)</f>
        <v>10.669499552418499</v>
      </c>
      <c r="AH582" s="47">
        <f>IF(ISBLANK($D582),"",V582*_xlfn.XLOOKUP(Q582,DATA!$B$24:$B$25,DATA!$C$24:$C$25,"error",0,1)/1000)</f>
        <v>3.6593918608607909</v>
      </c>
      <c r="AI582" s="47">
        <f>IF(ISBLANK($D582),"",X582*_xlfn.XLOOKUP(Q582,DATA!$B$24:$B$25,DATA!$C$24:$C$25,"error",0,1)/1000)</f>
        <v>1.8006293336682562</v>
      </c>
      <c r="AJ582" s="47">
        <f>IF(ISBLANK($D582),"",Z582*_xlfn.XLOOKUP(Q582,DATA!$B$24:$B$25,DATA!$C$24:$C$25,"error",0,1)/1000)</f>
        <v>0.94989853486726716</v>
      </c>
      <c r="AK582" s="47">
        <f>IF(ISBLANK($D582),"",AB582*_xlfn.XLOOKUP(Q582,DATA!$B$24:$B$25,DATA!$C$24:$C$25,"error",0,1)/1000)</f>
        <v>0.25029966641088447</v>
      </c>
      <c r="AL582" s="47">
        <f t="shared" si="473"/>
        <v>6.6602193958071991</v>
      </c>
      <c r="AM582" s="47">
        <f t="shared" si="474"/>
        <v>4.0092801566112994</v>
      </c>
      <c r="AN582" s="47">
        <f t="shared" si="497"/>
        <v>1.0814738602654299</v>
      </c>
      <c r="AO582" s="47">
        <f t="shared" si="498"/>
        <v>0.3709205499794922</v>
      </c>
      <c r="AP582" s="47">
        <f t="shared" si="499"/>
        <v>0.18251404827586015</v>
      </c>
      <c r="AQ582" s="47">
        <f t="shared" si="500"/>
        <v>9.6282907208194171E-2</v>
      </c>
      <c r="AR582" s="47">
        <f t="shared" si="501"/>
        <v>2.5370688205818392E-2</v>
      </c>
      <c r="AS582" s="47">
        <f t="shared" si="502"/>
        <v>0.67508819366936479</v>
      </c>
      <c r="AT582" s="47">
        <f t="shared" si="475"/>
        <v>0.40638566659606512</v>
      </c>
      <c r="AU582" s="47">
        <f t="shared" si="503"/>
        <v>5.8817509732288831E-2</v>
      </c>
      <c r="AV582" s="47">
        <f t="shared" si="504"/>
        <v>2.0173047042459428E-2</v>
      </c>
      <c r="AW582" s="47">
        <f t="shared" si="505"/>
        <v>9.926288748310667E-3</v>
      </c>
      <c r="AX582" s="47">
        <f t="shared" si="506"/>
        <v>5.2364842460280118E-3</v>
      </c>
      <c r="AY582" s="47">
        <f t="shared" si="507"/>
        <v>1.3798213302116643E-3</v>
      </c>
      <c r="AZ582" s="47">
        <f t="shared" si="508"/>
        <v>3.6715641367009763E-2</v>
      </c>
      <c r="BA582" s="47">
        <f t="shared" si="476"/>
        <v>2.2101868365279068E-2</v>
      </c>
      <c r="BB582" s="23">
        <f>IF(V582&gt;0,J582*DATA!$C$4,0)</f>
        <v>46446.400000000001</v>
      </c>
      <c r="BC582" s="23">
        <f>IF(X582&gt;0,N582*_xlfn.XLOOKUP(Burgas!O582,DATA!$B$5:$B$6,DATA!$C$5:$C$6,"error",0,1),0)</f>
        <v>10200.960000000001</v>
      </c>
      <c r="BD582" s="23">
        <f>IF(Z582&gt;0,(L582-M582)*DATA!$C$7,"0,00 ")</f>
        <v>20091</v>
      </c>
      <c r="BE582" s="23">
        <f>IF(G582="basement",D582*DATA!$C$8,IF(G582="ground",0,"error"))</f>
        <v>8096</v>
      </c>
      <c r="BF582" s="23">
        <f t="shared" si="477"/>
        <v>84834.36</v>
      </c>
      <c r="BG582" s="23">
        <v>1.48</v>
      </c>
      <c r="BH582" s="23">
        <v>2.4121081504702198</v>
      </c>
      <c r="BI582" s="23">
        <f t="shared" si="478"/>
        <v>0.85</v>
      </c>
      <c r="BJ582" s="23">
        <v>2.33</v>
      </c>
      <c r="BK582" s="23">
        <f t="shared" si="479"/>
        <v>0.21630769230769231</v>
      </c>
      <c r="BL582" s="23">
        <f t="shared" si="480"/>
        <v>0.23928112965340181</v>
      </c>
      <c r="BM582" s="5">
        <v>1.1000000000000001</v>
      </c>
      <c r="BN582" s="5">
        <f t="shared" si="481"/>
        <v>0.40124223602484466</v>
      </c>
      <c r="BO582" s="50"/>
      <c r="BP582" s="48">
        <f t="shared" si="482"/>
        <v>2934.8</v>
      </c>
      <c r="BQ582" s="51">
        <f t="shared" si="483"/>
        <v>4</v>
      </c>
      <c r="BR582" s="47">
        <f t="shared" si="484"/>
        <v>939.13600000000008</v>
      </c>
      <c r="BS582" s="46">
        <f t="shared" si="485"/>
        <v>14.5</v>
      </c>
      <c r="BT582" s="46">
        <f t="shared" si="486"/>
        <v>2347.84</v>
      </c>
      <c r="BU582" s="46">
        <f t="shared" si="492"/>
        <v>69.110571250000007</v>
      </c>
      <c r="BV582" s="46">
        <f t="shared" si="493"/>
        <v>45.407241896153849</v>
      </c>
      <c r="BW582" s="46">
        <f t="shared" si="494"/>
        <v>57.447182423940951</v>
      </c>
      <c r="BX582" s="46">
        <f t="shared" si="495"/>
        <v>62.957702500000003</v>
      </c>
      <c r="BY582" s="46">
        <f t="shared" si="496"/>
        <v>67.489281250000005</v>
      </c>
      <c r="BZ582" s="46">
        <f t="shared" si="487"/>
        <v>79643.022308500018</v>
      </c>
      <c r="CA582" s="46">
        <f t="shared" si="488"/>
        <v>52327.305561127701</v>
      </c>
      <c r="CB582" s="46">
        <f t="shared" si="489"/>
        <v>66202.133025349554</v>
      </c>
      <c r="CC582" s="46">
        <f t="shared" si="490"/>
        <v>72552.456361000004</v>
      </c>
      <c r="CD582" s="46">
        <f t="shared" si="491"/>
        <v>77774.647712500009</v>
      </c>
    </row>
    <row r="583" spans="1:82" ht="15" customHeight="1" x14ac:dyDescent="0.35">
      <c r="A583" s="39">
        <v>580</v>
      </c>
      <c r="B583" s="40" t="s">
        <v>125</v>
      </c>
      <c r="C583" s="40" t="s">
        <v>705</v>
      </c>
      <c r="D583" s="41">
        <v>119.3</v>
      </c>
      <c r="E583" s="41">
        <f t="shared" si="458"/>
        <v>381.76</v>
      </c>
      <c r="F583" s="41">
        <v>44.6</v>
      </c>
      <c r="G583" s="42" t="s">
        <v>118</v>
      </c>
      <c r="H583" s="43">
        <v>4</v>
      </c>
      <c r="I583" s="44">
        <v>14.5</v>
      </c>
      <c r="J583" s="41">
        <f t="shared" si="459"/>
        <v>517.36</v>
      </c>
      <c r="K583" s="42" t="s">
        <v>120</v>
      </c>
      <c r="L583" s="44">
        <v>129.34</v>
      </c>
      <c r="M583" s="44">
        <v>19.399999999999999</v>
      </c>
      <c r="N583" s="41">
        <v>125.265</v>
      </c>
      <c r="O583" s="45" t="s">
        <v>69</v>
      </c>
      <c r="P583" s="45" t="s">
        <v>120</v>
      </c>
      <c r="Q583" s="45" t="s">
        <v>122</v>
      </c>
      <c r="R583" s="45" t="s">
        <v>864</v>
      </c>
      <c r="S583" s="46">
        <f t="shared" si="460"/>
        <v>53003.395323865014</v>
      </c>
      <c r="T583" s="46">
        <f t="shared" si="461"/>
        <v>138.83957283074449</v>
      </c>
      <c r="U583" s="47">
        <f t="shared" si="462"/>
        <v>33226.106899631159</v>
      </c>
      <c r="V583" s="47">
        <f t="shared" si="463"/>
        <v>19777.288424233855</v>
      </c>
      <c r="W583" s="47">
        <f t="shared" si="464"/>
        <v>45080.973923272868</v>
      </c>
      <c r="X583" s="47">
        <f t="shared" si="465"/>
        <v>7922.4214005921458</v>
      </c>
      <c r="Y583" s="48">
        <f t="shared" si="466"/>
        <v>47183.350376365015</v>
      </c>
      <c r="Z583" s="47">
        <f t="shared" si="467"/>
        <v>5820.0449474999987</v>
      </c>
      <c r="AA583" s="48">
        <f t="shared" si="468"/>
        <v>53003.395323865014</v>
      </c>
      <c r="AB583" s="47">
        <f t="shared" si="469"/>
        <v>0</v>
      </c>
      <c r="AC583" s="47">
        <f t="shared" si="470"/>
        <v>33519.754772326</v>
      </c>
      <c r="AD583" s="47">
        <f t="shared" si="471"/>
        <v>19483.640551539014</v>
      </c>
      <c r="AE583" s="47">
        <f t="shared" si="457"/>
        <v>51.036359365934132</v>
      </c>
      <c r="AF583" s="49">
        <f t="shared" si="472"/>
        <v>0.63240768949821557</v>
      </c>
      <c r="AG583" s="47">
        <f>IF(ISBLANK($D583),"",S583*_xlfn.XLOOKUP(Q583,DATA!$B$24:$B$25,DATA!$C$24:$C$25,"error",0,1)/1000)</f>
        <v>7.1006810928655897</v>
      </c>
      <c r="AH583" s="47">
        <f>IF(ISBLANK($D583),"",V583*_xlfn.XLOOKUP(Q583,DATA!$B$24:$B$25,DATA!$C$24:$C$25,"error",0,1)/1000)</f>
        <v>2.6494947564024565</v>
      </c>
      <c r="AI583" s="47">
        <f>IF(ISBLANK($D583),"",X583*_xlfn.XLOOKUP(Q583,DATA!$B$24:$B$25,DATA!$C$24:$C$25,"error",0,1)/1000)</f>
        <v>1.0613393256256074</v>
      </c>
      <c r="AJ583" s="47">
        <f>IF(ISBLANK($D583),"",Z583*_xlfn.XLOOKUP(Q583,DATA!$B$24:$B$25,DATA!$C$24:$C$25,"error",0,1)/1000)</f>
        <v>0.77969124177472837</v>
      </c>
      <c r="AK583" s="47">
        <f>IF(ISBLANK($D583),"",AB583*_xlfn.XLOOKUP(Q583,DATA!$B$24:$B$25,DATA!$C$24:$C$25,"error",0,1)/1000)</f>
        <v>0</v>
      </c>
      <c r="AL583" s="47">
        <f t="shared" si="473"/>
        <v>4.4905253238027925</v>
      </c>
      <c r="AM583" s="47">
        <f t="shared" si="474"/>
        <v>2.6101557690627972</v>
      </c>
      <c r="AN583" s="47">
        <f t="shared" si="497"/>
        <v>0.71973394387316192</v>
      </c>
      <c r="AO583" s="47">
        <f t="shared" si="498"/>
        <v>0.26855611248515188</v>
      </c>
      <c r="AP583" s="47">
        <f t="shared" si="499"/>
        <v>0.10757868556971401</v>
      </c>
      <c r="AQ583" s="47">
        <f t="shared" si="500"/>
        <v>7.9030482443398872E-2</v>
      </c>
      <c r="AR583" s="47">
        <f t="shared" si="501"/>
        <v>0</v>
      </c>
      <c r="AS583" s="47">
        <f t="shared" si="502"/>
        <v>0.45516528049826471</v>
      </c>
      <c r="AT583" s="47">
        <f t="shared" si="475"/>
        <v>0.26456866337489721</v>
      </c>
      <c r="AU583" s="47">
        <f t="shared" si="503"/>
        <v>3.9143764638036094E-2</v>
      </c>
      <c r="AV583" s="47">
        <f t="shared" si="504"/>
        <v>1.4605810033988482E-2</v>
      </c>
      <c r="AW583" s="47">
        <f t="shared" si="505"/>
        <v>5.8508213817858815E-3</v>
      </c>
      <c r="AX583" s="47">
        <f t="shared" si="506"/>
        <v>4.2981863372280006E-3</v>
      </c>
      <c r="AY583" s="47">
        <f t="shared" si="507"/>
        <v>0</v>
      </c>
      <c r="AZ583" s="47">
        <f t="shared" si="508"/>
        <v>2.4754817753002364E-2</v>
      </c>
      <c r="BA583" s="47">
        <f t="shared" si="476"/>
        <v>1.438894688503373E-2</v>
      </c>
      <c r="BB583" s="23">
        <f>IF(V583&gt;0,J583*DATA!$C$4,0)</f>
        <v>33628.400000000001</v>
      </c>
      <c r="BC583" s="23">
        <f>IF(X583&gt;0,N583*_xlfn.XLOOKUP(Burgas!O583,DATA!$B$5:$B$6,DATA!$C$5:$C$6,"error",0,1),0)</f>
        <v>6012.72</v>
      </c>
      <c r="BD583" s="23">
        <f>IF(Z583&gt;0,(L583-M583)*DATA!$C$7,"0,00 ")</f>
        <v>16491</v>
      </c>
      <c r="BE583" s="23">
        <f>IF(G583="basement",D583*DATA!$C$8,IF(G583="ground",0,"error"))</f>
        <v>0</v>
      </c>
      <c r="BF583" s="23">
        <f t="shared" si="477"/>
        <v>56132.12</v>
      </c>
      <c r="BG583" s="23">
        <v>1.48</v>
      </c>
      <c r="BH583" s="23">
        <v>2.5875135302304004</v>
      </c>
      <c r="BI583" s="23">
        <f t="shared" si="478"/>
        <v>0.56999999999999995</v>
      </c>
      <c r="BJ583" s="23">
        <v>2.33</v>
      </c>
      <c r="BK583" s="23">
        <f t="shared" si="479"/>
        <v>0.21630769230769231</v>
      </c>
      <c r="BL583" s="23">
        <f t="shared" si="480"/>
        <v>0.23928112965340181</v>
      </c>
      <c r="BM583" s="5">
        <v>1.1000000000000001</v>
      </c>
      <c r="BN583" s="5">
        <f t="shared" si="481"/>
        <v>0.56999999999999995</v>
      </c>
      <c r="BO583" s="50"/>
      <c r="BP583" s="48">
        <f t="shared" si="482"/>
        <v>1729.85</v>
      </c>
      <c r="BQ583" s="51">
        <f t="shared" si="483"/>
        <v>4</v>
      </c>
      <c r="BR583" s="47">
        <f t="shared" si="484"/>
        <v>553.55200000000002</v>
      </c>
      <c r="BS583" s="46">
        <f t="shared" si="485"/>
        <v>14.5</v>
      </c>
      <c r="BT583" s="46">
        <f t="shared" si="486"/>
        <v>1383.88</v>
      </c>
      <c r="BU583" s="46">
        <f t="shared" si="492"/>
        <v>45.993921662500007</v>
      </c>
      <c r="BV583" s="46">
        <f t="shared" si="493"/>
        <v>28.832095539423076</v>
      </c>
      <c r="BW583" s="46">
        <f t="shared" si="494"/>
        <v>39.119206806033375</v>
      </c>
      <c r="BX583" s="46">
        <f t="shared" si="495"/>
        <v>40.94355291250001</v>
      </c>
      <c r="BY583" s="46">
        <f t="shared" si="496"/>
        <v>45.993921662500007</v>
      </c>
      <c r="BZ583" s="46">
        <f t="shared" si="487"/>
        <v>53003.395323865014</v>
      </c>
      <c r="CA583" s="46">
        <f t="shared" si="488"/>
        <v>33226.106899631159</v>
      </c>
      <c r="CB583" s="46">
        <f t="shared" si="489"/>
        <v>45080.973923272868</v>
      </c>
      <c r="CC583" s="46">
        <f t="shared" si="490"/>
        <v>47183.350376365015</v>
      </c>
      <c r="CD583" s="46">
        <f t="shared" si="491"/>
        <v>53003.395323865014</v>
      </c>
    </row>
    <row r="584" spans="1:82" ht="15" customHeight="1" x14ac:dyDescent="0.35">
      <c r="A584" s="39">
        <v>581</v>
      </c>
      <c r="B584" s="40" t="s">
        <v>125</v>
      </c>
      <c r="C584" s="40" t="s">
        <v>706</v>
      </c>
      <c r="D584" s="41">
        <v>111.4</v>
      </c>
      <c r="E584" s="41">
        <f t="shared" si="458"/>
        <v>534.72</v>
      </c>
      <c r="F584" s="41">
        <v>42.6</v>
      </c>
      <c r="G584" s="42" t="s">
        <v>118</v>
      </c>
      <c r="H584" s="43">
        <v>6</v>
      </c>
      <c r="I584" s="44">
        <v>20.5</v>
      </c>
      <c r="J584" s="41">
        <f t="shared" si="459"/>
        <v>698.6400000000001</v>
      </c>
      <c r="K584" s="42" t="s">
        <v>120</v>
      </c>
      <c r="L584" s="44">
        <v>174.66</v>
      </c>
      <c r="M584" s="44">
        <v>144.93</v>
      </c>
      <c r="N584" s="41">
        <v>116.97000000000001</v>
      </c>
      <c r="O584" s="45" t="s">
        <v>69</v>
      </c>
      <c r="P584" s="45" t="s">
        <v>120</v>
      </c>
      <c r="Q584" s="45" t="s">
        <v>122</v>
      </c>
      <c r="R584" s="45" t="s">
        <v>864</v>
      </c>
      <c r="S584" s="46">
        <f t="shared" si="460"/>
        <v>60742.10777852001</v>
      </c>
      <c r="T584" s="46">
        <f t="shared" si="461"/>
        <v>113.59610221895574</v>
      </c>
      <c r="U584" s="47">
        <f t="shared" si="462"/>
        <v>34034.970031676938</v>
      </c>
      <c r="V584" s="47">
        <f t="shared" si="463"/>
        <v>26707.137746843073</v>
      </c>
      <c r="W584" s="47">
        <f t="shared" si="464"/>
        <v>53344.306068327533</v>
      </c>
      <c r="X584" s="47">
        <f t="shared" si="465"/>
        <v>7397.8017101924779</v>
      </c>
      <c r="Y584" s="48">
        <f t="shared" si="466"/>
        <v>59168.249889770021</v>
      </c>
      <c r="Z584" s="47">
        <f t="shared" si="467"/>
        <v>1573.8578887499898</v>
      </c>
      <c r="AA584" s="48">
        <f t="shared" si="468"/>
        <v>60742.10777852001</v>
      </c>
      <c r="AB584" s="47">
        <f t="shared" si="469"/>
        <v>0</v>
      </c>
      <c r="AC584" s="47">
        <f t="shared" si="470"/>
        <v>35678.797345785541</v>
      </c>
      <c r="AD584" s="47">
        <f t="shared" si="471"/>
        <v>25063.31043273447</v>
      </c>
      <c r="AE584" s="47">
        <f t="shared" si="457"/>
        <v>46.871840276657821</v>
      </c>
      <c r="AF584" s="49">
        <f t="shared" si="472"/>
        <v>0.58738161467624428</v>
      </c>
      <c r="AG584" s="47">
        <f>IF(ISBLANK($D584),"",S584*_xlfn.XLOOKUP(Q584,DATA!$B$24:$B$25,DATA!$C$24:$C$25,"error",0,1)/1000)</f>
        <v>8.1374095679780254</v>
      </c>
      <c r="AH584" s="47">
        <f>IF(ISBLANK($D584),"",V584*_xlfn.XLOOKUP(Q584,DATA!$B$24:$B$25,DATA!$C$24:$C$25,"error",0,1)/1000)</f>
        <v>3.577862642285857</v>
      </c>
      <c r="AI584" s="47">
        <f>IF(ISBLANK($D584),"",X584*_xlfn.XLOOKUP(Q584,DATA!$B$24:$B$25,DATA!$C$24:$C$25,"error",0,1)/1000)</f>
        <v>0.99105784471661651</v>
      </c>
      <c r="AJ584" s="47">
        <f>IF(ISBLANK($D584),"",Z584*_xlfn.XLOOKUP(Q584,DATA!$B$24:$B$25,DATA!$C$24:$C$25,"error",0,1)/1000)</f>
        <v>0.21084428431837848</v>
      </c>
      <c r="AK584" s="47">
        <f>IF(ISBLANK($D584),"",AB584*_xlfn.XLOOKUP(Q584,DATA!$B$24:$B$25,DATA!$C$24:$C$25,"error",0,1)/1000)</f>
        <v>0</v>
      </c>
      <c r="AL584" s="47">
        <f t="shared" si="473"/>
        <v>4.7797647713208518</v>
      </c>
      <c r="AM584" s="47">
        <f t="shared" si="474"/>
        <v>3.3576447966571736</v>
      </c>
      <c r="AN584" s="47">
        <f t="shared" si="497"/>
        <v>0.82481804275883019</v>
      </c>
      <c r="AO584" s="47">
        <f t="shared" si="498"/>
        <v>0.36265664610063858</v>
      </c>
      <c r="AP584" s="47">
        <f t="shared" si="499"/>
        <v>0.10045486649175278</v>
      </c>
      <c r="AQ584" s="47">
        <f t="shared" si="500"/>
        <v>2.1371441177389792E-2</v>
      </c>
      <c r="AR584" s="47">
        <f t="shared" si="501"/>
        <v>0</v>
      </c>
      <c r="AS584" s="47">
        <f t="shared" si="502"/>
        <v>0.48448295376978112</v>
      </c>
      <c r="AT584" s="47">
        <f t="shared" si="475"/>
        <v>0.34033508898904907</v>
      </c>
      <c r="AU584" s="47">
        <f t="shared" si="503"/>
        <v>4.4858914338833884E-2</v>
      </c>
      <c r="AV584" s="47">
        <f t="shared" si="504"/>
        <v>1.9723602756582855E-2</v>
      </c>
      <c r="AW584" s="47">
        <f t="shared" si="505"/>
        <v>5.4633822458587215E-3</v>
      </c>
      <c r="AX584" s="47">
        <f t="shared" si="506"/>
        <v>1.162316534525993E-3</v>
      </c>
      <c r="AY584" s="47">
        <f t="shared" si="507"/>
        <v>0</v>
      </c>
      <c r="AZ584" s="47">
        <f t="shared" si="508"/>
        <v>2.6349301536967573E-2</v>
      </c>
      <c r="BA584" s="47">
        <f t="shared" si="476"/>
        <v>1.8509612801866311E-2</v>
      </c>
      <c r="BB584" s="23">
        <f>IF(V584&gt;0,J584*DATA!$C$4,0)</f>
        <v>45411.600000000006</v>
      </c>
      <c r="BC584" s="23">
        <f>IF(X584&gt;0,N584*_xlfn.XLOOKUP(Burgas!O584,DATA!$B$5:$B$6,DATA!$C$5:$C$6,"error",0,1),0)</f>
        <v>5614.56</v>
      </c>
      <c r="BD584" s="23">
        <f>IF(Z584&gt;0,(L584-M584)*DATA!$C$7,"0,00 ")</f>
        <v>4459.4999999999982</v>
      </c>
      <c r="BE584" s="23">
        <f>IF(G584="basement",D584*DATA!$C$8,IF(G584="ground",0,"error"))</f>
        <v>0</v>
      </c>
      <c r="BF584" s="23">
        <f t="shared" si="477"/>
        <v>55485.66</v>
      </c>
      <c r="BG584" s="23">
        <v>1.48</v>
      </c>
      <c r="BH584" s="23">
        <v>1.3978787358296119</v>
      </c>
      <c r="BI584" s="23">
        <f t="shared" si="478"/>
        <v>0.56999999999999995</v>
      </c>
      <c r="BJ584" s="23">
        <v>2.33</v>
      </c>
      <c r="BK584" s="23">
        <f t="shared" si="479"/>
        <v>0.21630769230769231</v>
      </c>
      <c r="BL584" s="23">
        <f t="shared" si="480"/>
        <v>0.23928112965340181</v>
      </c>
      <c r="BM584" s="5">
        <v>1.1000000000000001</v>
      </c>
      <c r="BN584" s="5">
        <f t="shared" si="481"/>
        <v>0.56999999999999995</v>
      </c>
      <c r="BO584" s="50"/>
      <c r="BP584" s="48">
        <f t="shared" si="482"/>
        <v>2283.7000000000003</v>
      </c>
      <c r="BQ584" s="51">
        <f t="shared" si="483"/>
        <v>6</v>
      </c>
      <c r="BR584" s="47">
        <f t="shared" si="484"/>
        <v>730.78400000000011</v>
      </c>
      <c r="BS584" s="46">
        <f t="shared" si="485"/>
        <v>20.5</v>
      </c>
      <c r="BT584" s="46">
        <f t="shared" si="486"/>
        <v>1826.9600000000003</v>
      </c>
      <c r="BU584" s="46">
        <f t="shared" si="492"/>
        <v>52.709222300000008</v>
      </c>
      <c r="BV584" s="46">
        <f t="shared" si="493"/>
        <v>29.53398996153847</v>
      </c>
      <c r="BW584" s="46">
        <f t="shared" si="494"/>
        <v>46.289748410558424</v>
      </c>
      <c r="BX584" s="46">
        <f t="shared" si="495"/>
        <v>51.343500425000016</v>
      </c>
      <c r="BY584" s="46">
        <f t="shared" si="496"/>
        <v>52.709222300000008</v>
      </c>
      <c r="BZ584" s="46">
        <f t="shared" si="487"/>
        <v>60742.10777852001</v>
      </c>
      <c r="CA584" s="46">
        <f t="shared" si="488"/>
        <v>34034.970031676938</v>
      </c>
      <c r="CB584" s="46">
        <f t="shared" si="489"/>
        <v>53344.306068327533</v>
      </c>
      <c r="CC584" s="46">
        <f t="shared" si="490"/>
        <v>59168.249889770021</v>
      </c>
      <c r="CD584" s="46">
        <f t="shared" si="491"/>
        <v>60742.10777852001</v>
      </c>
    </row>
    <row r="585" spans="1:82" ht="15" customHeight="1" x14ac:dyDescent="0.35">
      <c r="A585" s="39">
        <v>582</v>
      </c>
      <c r="B585" s="40" t="s">
        <v>125</v>
      </c>
      <c r="C585" s="40" t="s">
        <v>707</v>
      </c>
      <c r="D585" s="41">
        <v>110.9</v>
      </c>
      <c r="E585" s="41">
        <f t="shared" si="458"/>
        <v>177.44000000000003</v>
      </c>
      <c r="F585" s="41">
        <v>42.8</v>
      </c>
      <c r="G585" s="42" t="s">
        <v>118</v>
      </c>
      <c r="H585" s="43">
        <v>2</v>
      </c>
      <c r="I585" s="44">
        <v>7.1</v>
      </c>
      <c r="J585" s="41">
        <f t="shared" si="459"/>
        <v>243.09999999999994</v>
      </c>
      <c r="K585" s="42" t="s">
        <v>120</v>
      </c>
      <c r="L585" s="44">
        <v>60.78</v>
      </c>
      <c r="M585" s="44">
        <v>35.4</v>
      </c>
      <c r="N585" s="41">
        <v>116.44500000000001</v>
      </c>
      <c r="O585" s="45" t="s">
        <v>69</v>
      </c>
      <c r="P585" s="45" t="s">
        <v>120</v>
      </c>
      <c r="Q585" s="45" t="s">
        <v>122</v>
      </c>
      <c r="R585" s="45" t="s">
        <v>864</v>
      </c>
      <c r="S585" s="46">
        <f t="shared" si="460"/>
        <v>27860.823657037003</v>
      </c>
      <c r="T585" s="46">
        <f t="shared" si="461"/>
        <v>157.01546244948713</v>
      </c>
      <c r="U585" s="47">
        <f t="shared" si="462"/>
        <v>18567.761155237004</v>
      </c>
      <c r="V585" s="47">
        <f t="shared" si="463"/>
        <v>9293.0625017999992</v>
      </c>
      <c r="W585" s="47">
        <f t="shared" si="464"/>
        <v>20496.2257247179</v>
      </c>
      <c r="X585" s="47">
        <f t="shared" si="465"/>
        <v>7364.5979323191023</v>
      </c>
      <c r="Y585" s="48">
        <f t="shared" si="466"/>
        <v>26517.247699537005</v>
      </c>
      <c r="Z585" s="47">
        <f t="shared" si="467"/>
        <v>1343.5759574999975</v>
      </c>
      <c r="AA585" s="48">
        <f t="shared" si="468"/>
        <v>27860.823657037003</v>
      </c>
      <c r="AB585" s="47">
        <f t="shared" si="469"/>
        <v>0</v>
      </c>
      <c r="AC585" s="47">
        <f t="shared" si="470"/>
        <v>18001.236391619099</v>
      </c>
      <c r="AD585" s="47">
        <f t="shared" si="471"/>
        <v>9859.5872654179038</v>
      </c>
      <c r="AE585" s="47">
        <f t="shared" si="457"/>
        <v>55.565753299244264</v>
      </c>
      <c r="AF585" s="49">
        <f t="shared" si="472"/>
        <v>0.64611285772495108</v>
      </c>
      <c r="AG585" s="47">
        <f>IF(ISBLANK($D585),"",S585*_xlfn.XLOOKUP(Q585,DATA!$B$24:$B$25,DATA!$C$24:$C$25,"error",0,1)/1000)</f>
        <v>3.7324179434993812</v>
      </c>
      <c r="AH585" s="47">
        <f>IF(ISBLANK($D585),"",V585*_xlfn.XLOOKUP(Q585,DATA!$B$24:$B$25,DATA!$C$24:$C$25,"error",0,1)/1000)</f>
        <v>1.2449593615305334</v>
      </c>
      <c r="AI585" s="47">
        <f>IF(ISBLANK($D585),"",X585*_xlfn.XLOOKUP(Q585,DATA!$B$24:$B$25,DATA!$C$24:$C$25,"error",0,1)/1000)</f>
        <v>0.98660964972237941</v>
      </c>
      <c r="AJ585" s="47">
        <f>IF(ISBLANK($D585),"",Z585*_xlfn.XLOOKUP(Q585,DATA!$B$24:$B$25,DATA!$C$24:$C$25,"error",0,1)/1000)</f>
        <v>0.17999421244535721</v>
      </c>
      <c r="AK585" s="47">
        <f>IF(ISBLANK($D585),"",AB585*_xlfn.XLOOKUP(Q585,DATA!$B$24:$B$25,DATA!$C$24:$C$25,"error",0,1)/1000)</f>
        <v>0</v>
      </c>
      <c r="AL585" s="47">
        <f t="shared" si="473"/>
        <v>2.4115632236982698</v>
      </c>
      <c r="AM585" s="47">
        <f t="shared" si="474"/>
        <v>1.3208547198011114</v>
      </c>
      <c r="AN585" s="47">
        <f t="shared" si="497"/>
        <v>0.3783225653320601</v>
      </c>
      <c r="AO585" s="47">
        <f t="shared" si="498"/>
        <v>0.12619064277319542</v>
      </c>
      <c r="AP585" s="47">
        <f t="shared" si="499"/>
        <v>0.10000399186656565</v>
      </c>
      <c r="AQ585" s="47">
        <f t="shared" si="500"/>
        <v>1.8244439188770785E-2</v>
      </c>
      <c r="AR585" s="47">
        <f t="shared" si="501"/>
        <v>0</v>
      </c>
      <c r="AS585" s="47">
        <f t="shared" si="502"/>
        <v>0.24443907382853183</v>
      </c>
      <c r="AT585" s="47">
        <f t="shared" si="475"/>
        <v>0.13388349150352827</v>
      </c>
      <c r="AU585" s="47">
        <f t="shared" si="503"/>
        <v>2.0575616282488364E-2</v>
      </c>
      <c r="AV585" s="47">
        <f t="shared" si="504"/>
        <v>6.8630594156150419E-3</v>
      </c>
      <c r="AW585" s="47">
        <f t="shared" si="505"/>
        <v>5.4388607815595499E-3</v>
      </c>
      <c r="AX585" s="47">
        <f t="shared" si="506"/>
        <v>9.9225003855599853E-4</v>
      </c>
      <c r="AY585" s="47">
        <f t="shared" si="507"/>
        <v>0</v>
      </c>
      <c r="AZ585" s="47">
        <f t="shared" si="508"/>
        <v>1.3294170235730591E-2</v>
      </c>
      <c r="BA585" s="47">
        <f t="shared" si="476"/>
        <v>7.2814460467577734E-3</v>
      </c>
      <c r="BB585" s="23">
        <f>IF(V585&gt;0,J585*DATA!$C$4,0)</f>
        <v>15801.499999999996</v>
      </c>
      <c r="BC585" s="23">
        <f>IF(X585&gt;0,N585*_xlfn.XLOOKUP(Burgas!O585,DATA!$B$5:$B$6,DATA!$C$5:$C$6,"error",0,1),0)</f>
        <v>5589.3600000000006</v>
      </c>
      <c r="BD585" s="23">
        <f>IF(Z585&gt;0,(L585-M585)*DATA!$C$7,"0,00 ")</f>
        <v>3807.0000000000005</v>
      </c>
      <c r="BE585" s="23">
        <f>IF(G585="basement",D585*DATA!$C$8,IF(G585="ground",0,"error"))</f>
        <v>0</v>
      </c>
      <c r="BF585" s="23">
        <f t="shared" si="477"/>
        <v>25197.859999999997</v>
      </c>
      <c r="BG585" s="23">
        <v>1.48</v>
      </c>
      <c r="BH585" s="23">
        <v>1.8307502467917081</v>
      </c>
      <c r="BI585" s="23">
        <f t="shared" si="478"/>
        <v>0.56999999999999995</v>
      </c>
      <c r="BJ585" s="23">
        <v>2.33</v>
      </c>
      <c r="BK585" s="23">
        <f t="shared" si="479"/>
        <v>0.21630769230769231</v>
      </c>
      <c r="BL585" s="23">
        <f t="shared" si="480"/>
        <v>0.23928112965340181</v>
      </c>
      <c r="BM585" s="5">
        <v>1.1000000000000001</v>
      </c>
      <c r="BN585" s="5">
        <f t="shared" si="481"/>
        <v>0.56999999999999995</v>
      </c>
      <c r="BO585" s="50"/>
      <c r="BP585" s="48">
        <f t="shared" si="482"/>
        <v>787.39</v>
      </c>
      <c r="BQ585" s="51">
        <f t="shared" si="483"/>
        <v>2</v>
      </c>
      <c r="BR585" s="47">
        <f t="shared" si="484"/>
        <v>251.9648</v>
      </c>
      <c r="BS585" s="46">
        <f t="shared" si="485"/>
        <v>7.1</v>
      </c>
      <c r="BT585" s="46">
        <f t="shared" si="486"/>
        <v>598.41639999999995</v>
      </c>
      <c r="BU585" s="46">
        <f t="shared" si="492"/>
        <v>24.176348192500001</v>
      </c>
      <c r="BV585" s="46">
        <f t="shared" si="493"/>
        <v>16.112253692500001</v>
      </c>
      <c r="BW585" s="46">
        <f t="shared" si="494"/>
        <v>17.785687022490368</v>
      </c>
      <c r="BX585" s="46">
        <f t="shared" si="495"/>
        <v>23.010454442500002</v>
      </c>
      <c r="BY585" s="46">
        <f t="shared" si="496"/>
        <v>24.176348192500001</v>
      </c>
      <c r="BZ585" s="46">
        <f t="shared" si="487"/>
        <v>27860.823657037003</v>
      </c>
      <c r="CA585" s="46">
        <f t="shared" si="488"/>
        <v>18567.761155237004</v>
      </c>
      <c r="CB585" s="46">
        <f t="shared" si="489"/>
        <v>20496.2257247179</v>
      </c>
      <c r="CC585" s="46">
        <f t="shared" si="490"/>
        <v>26517.247699537005</v>
      </c>
      <c r="CD585" s="46">
        <f t="shared" si="491"/>
        <v>27860.823657037003</v>
      </c>
    </row>
    <row r="586" spans="1:82" ht="15" customHeight="1" x14ac:dyDescent="0.35">
      <c r="A586" s="39">
        <v>583</v>
      </c>
      <c r="B586" s="40" t="s">
        <v>125</v>
      </c>
      <c r="C586" s="40" t="s">
        <v>708</v>
      </c>
      <c r="D586" s="41">
        <v>189.7</v>
      </c>
      <c r="E586" s="41">
        <f t="shared" si="458"/>
        <v>607.04</v>
      </c>
      <c r="F586" s="41">
        <v>58</v>
      </c>
      <c r="G586" s="42" t="s">
        <v>119</v>
      </c>
      <c r="H586" s="43">
        <v>4</v>
      </c>
      <c r="I586" s="44">
        <v>14.5</v>
      </c>
      <c r="J586" s="41">
        <f t="shared" si="459"/>
        <v>672.8</v>
      </c>
      <c r="K586" s="42" t="s">
        <v>121</v>
      </c>
      <c r="L586" s="44">
        <v>168.2</v>
      </c>
      <c r="M586" s="44">
        <v>168.2</v>
      </c>
      <c r="N586" s="41">
        <v>199.185</v>
      </c>
      <c r="O586" s="45" t="s">
        <v>69</v>
      </c>
      <c r="P586" s="45" t="s">
        <v>121</v>
      </c>
      <c r="Q586" s="45" t="s">
        <v>122</v>
      </c>
      <c r="R586" s="45" t="s">
        <v>864</v>
      </c>
      <c r="S586" s="46">
        <f t="shared" si="460"/>
        <v>30416.025694250005</v>
      </c>
      <c r="T586" s="46">
        <f t="shared" si="461"/>
        <v>50.10547195283673</v>
      </c>
      <c r="U586" s="47">
        <f t="shared" si="462"/>
        <v>30416.025694250005</v>
      </c>
      <c r="V586" s="47">
        <f t="shared" si="463"/>
        <v>0</v>
      </c>
      <c r="W586" s="47">
        <f t="shared" si="464"/>
        <v>29816.782724160275</v>
      </c>
      <c r="X586" s="47">
        <f t="shared" si="465"/>
        <v>599.24297008973008</v>
      </c>
      <c r="Y586" s="48">
        <f t="shared" si="466"/>
        <v>30416.025694250005</v>
      </c>
      <c r="Z586" s="47">
        <f t="shared" si="467"/>
        <v>0</v>
      </c>
      <c r="AA586" s="48">
        <f t="shared" si="468"/>
        <v>28664.886065489132</v>
      </c>
      <c r="AB586" s="47">
        <f t="shared" si="469"/>
        <v>1751.1396287608732</v>
      </c>
      <c r="AC586" s="47">
        <f t="shared" si="470"/>
        <v>2350.3825988506032</v>
      </c>
      <c r="AD586" s="47">
        <f t="shared" si="471"/>
        <v>28065.643095399402</v>
      </c>
      <c r="AE586" s="47">
        <f t="shared" si="457"/>
        <v>46.233597613665331</v>
      </c>
      <c r="AF586" s="49">
        <f t="shared" si="472"/>
        <v>7.7274480975169979E-2</v>
      </c>
      <c r="AG586" s="47">
        <f>IF(ISBLANK($D586),"",S586*_xlfn.XLOOKUP(Q586,DATA!$B$24:$B$25,DATA!$C$24:$C$25,"error",0,1)/1000)</f>
        <v>4.0747295007727837</v>
      </c>
      <c r="AH586" s="47">
        <f>IF(ISBLANK($D586),"",V586*_xlfn.XLOOKUP(Q586,DATA!$B$24:$B$25,DATA!$C$24:$C$25,"error",0,1)/1000)</f>
        <v>0</v>
      </c>
      <c r="AI586" s="47">
        <f>IF(ISBLANK($D586),"",X586*_xlfn.XLOOKUP(Q586,DATA!$B$24:$B$25,DATA!$C$24:$C$25,"error",0,1)/1000)</f>
        <v>8.0278502947770947E-2</v>
      </c>
      <c r="AJ586" s="47">
        <f>IF(ISBLANK($D586),"",Z586*_xlfn.XLOOKUP(Q586,DATA!$B$24:$B$25,DATA!$C$24:$C$25,"error",0,1)/1000)</f>
        <v>0</v>
      </c>
      <c r="AK586" s="47">
        <f>IF(ISBLANK($D586),"",AB586*_xlfn.XLOOKUP(Q586,DATA!$B$24:$B$25,DATA!$C$24:$C$25,"error",0,1)/1000)</f>
        <v>0.23459410433865938</v>
      </c>
      <c r="AL586" s="47">
        <f t="shared" si="473"/>
        <v>0.31487260728643029</v>
      </c>
      <c r="AM586" s="47">
        <f t="shared" si="474"/>
        <v>3.7598568934863534</v>
      </c>
      <c r="AN586" s="47">
        <f t="shared" si="497"/>
        <v>0.41301969423104601</v>
      </c>
      <c r="AO586" s="47">
        <f t="shared" si="498"/>
        <v>0</v>
      </c>
      <c r="AP586" s="47">
        <f t="shared" si="499"/>
        <v>8.1371297737742442E-3</v>
      </c>
      <c r="AQ586" s="47">
        <f t="shared" si="500"/>
        <v>0</v>
      </c>
      <c r="AR586" s="47">
        <f t="shared" si="501"/>
        <v>2.3778752730453243E-2</v>
      </c>
      <c r="AS586" s="47">
        <f t="shared" si="502"/>
        <v>3.1915882504227486E-2</v>
      </c>
      <c r="AT586" s="47">
        <f t="shared" si="475"/>
        <v>0.38110381172681851</v>
      </c>
      <c r="AU586" s="47">
        <f t="shared" si="503"/>
        <v>2.2462669489856413E-2</v>
      </c>
      <c r="AV586" s="47">
        <f t="shared" si="504"/>
        <v>0</v>
      </c>
      <c r="AW586" s="47">
        <f t="shared" si="505"/>
        <v>4.4254949402512428E-4</v>
      </c>
      <c r="AX586" s="47">
        <f t="shared" si="506"/>
        <v>0</v>
      </c>
      <c r="AY586" s="47">
        <f t="shared" si="507"/>
        <v>1.2932416321203163E-3</v>
      </c>
      <c r="AZ586" s="47">
        <f t="shared" si="508"/>
        <v>1.7357911261454404E-3</v>
      </c>
      <c r="BA586" s="47">
        <f t="shared" si="476"/>
        <v>2.0726878363710972E-2</v>
      </c>
      <c r="BB586" s="23">
        <f>IF(V586&gt;0,J586*DATA!$C$4,0)</f>
        <v>0</v>
      </c>
      <c r="BC586" s="23">
        <f>IF(X586&gt;0,N586*_xlfn.XLOOKUP(Burgas!O586,DATA!$B$5:$B$6,DATA!$C$5:$C$6,"error",0,1),0)</f>
        <v>9560.880000000001</v>
      </c>
      <c r="BD586" s="23" t="str">
        <f>IF(Z586&gt;0,(L586-M586)*DATA!$C$7,"0,00 ")</f>
        <v xml:space="preserve">0,00 </v>
      </c>
      <c r="BE586" s="23">
        <f>IF(G586="basement",D586*DATA!$C$8,IF(G586="ground",0,"error"))</f>
        <v>7588</v>
      </c>
      <c r="BF586" s="23">
        <f t="shared" si="477"/>
        <v>17148.88</v>
      </c>
      <c r="BG586" s="23">
        <v>0.25</v>
      </c>
      <c r="BH586" s="23">
        <v>1.1000000000000001</v>
      </c>
      <c r="BI586" s="23">
        <f t="shared" si="478"/>
        <v>0.85</v>
      </c>
      <c r="BJ586" s="23">
        <v>0.22</v>
      </c>
      <c r="BK586" s="23">
        <f t="shared" si="479"/>
        <v>0.25</v>
      </c>
      <c r="BL586" s="23">
        <f t="shared" si="480"/>
        <v>0.12054794520547943</v>
      </c>
      <c r="BM586" s="5">
        <v>1.1000000000000001</v>
      </c>
      <c r="BN586" s="5">
        <f t="shared" si="481"/>
        <v>0.40124223602484466</v>
      </c>
      <c r="BO586" s="50"/>
      <c r="BP586" s="48">
        <f t="shared" si="482"/>
        <v>2750.6499999999996</v>
      </c>
      <c r="BQ586" s="51">
        <f t="shared" si="483"/>
        <v>4</v>
      </c>
      <c r="BR586" s="47">
        <f t="shared" si="484"/>
        <v>880.20799999999986</v>
      </c>
      <c r="BS586" s="46">
        <f t="shared" si="485"/>
        <v>14.5</v>
      </c>
      <c r="BT586" s="46">
        <f t="shared" si="486"/>
        <v>2200.52</v>
      </c>
      <c r="BU586" s="46">
        <f t="shared" si="492"/>
        <v>26.393635625000002</v>
      </c>
      <c r="BV586" s="46">
        <f t="shared" si="493"/>
        <v>26.393635625000002</v>
      </c>
      <c r="BW586" s="46">
        <f t="shared" si="494"/>
        <v>25.873639989726026</v>
      </c>
      <c r="BX586" s="46">
        <f t="shared" si="495"/>
        <v>26.393635625000002</v>
      </c>
      <c r="BY586" s="46">
        <f t="shared" si="496"/>
        <v>24.874076766304348</v>
      </c>
      <c r="BZ586" s="46">
        <f t="shared" si="487"/>
        <v>30416.025694250005</v>
      </c>
      <c r="CA586" s="46">
        <f t="shared" si="488"/>
        <v>30416.025694250005</v>
      </c>
      <c r="CB586" s="46">
        <f t="shared" si="489"/>
        <v>29816.782724160275</v>
      </c>
      <c r="CC586" s="46">
        <f t="shared" si="490"/>
        <v>30416.025694250005</v>
      </c>
      <c r="CD586" s="46">
        <f t="shared" si="491"/>
        <v>28664.886065489132</v>
      </c>
    </row>
    <row r="587" spans="1:82" ht="15" customHeight="1" x14ac:dyDescent="0.35">
      <c r="A587" s="39">
        <v>584</v>
      </c>
      <c r="B587" s="40" t="s">
        <v>125</v>
      </c>
      <c r="C587" s="40" t="s">
        <v>709</v>
      </c>
      <c r="D587" s="41">
        <v>111.8</v>
      </c>
      <c r="E587" s="41">
        <f t="shared" si="458"/>
        <v>536.64</v>
      </c>
      <c r="F587" s="41">
        <v>45</v>
      </c>
      <c r="G587" s="42" t="s">
        <v>118</v>
      </c>
      <c r="H587" s="43">
        <v>6</v>
      </c>
      <c r="I587" s="44">
        <v>20.5</v>
      </c>
      <c r="J587" s="41">
        <f t="shared" si="459"/>
        <v>738</v>
      </c>
      <c r="K587" s="42" t="s">
        <v>121</v>
      </c>
      <c r="L587" s="44">
        <v>184.5</v>
      </c>
      <c r="M587" s="44">
        <v>184.5</v>
      </c>
      <c r="N587" s="41">
        <v>117.39</v>
      </c>
      <c r="O587" s="45" t="s">
        <v>69</v>
      </c>
      <c r="P587" s="45" t="s">
        <v>121</v>
      </c>
      <c r="Q587" s="45" t="s">
        <v>122</v>
      </c>
      <c r="R587" s="45" t="s">
        <v>864</v>
      </c>
      <c r="S587" s="46">
        <f t="shared" si="460"/>
        <v>26384.708340340003</v>
      </c>
      <c r="T587" s="46">
        <f t="shared" si="461"/>
        <v>49.16649586378206</v>
      </c>
      <c r="U587" s="47">
        <f t="shared" si="462"/>
        <v>26384.708340340003</v>
      </c>
      <c r="V587" s="47">
        <f t="shared" si="463"/>
        <v>0</v>
      </c>
      <c r="W587" s="47">
        <f t="shared" si="464"/>
        <v>26031.543532453703</v>
      </c>
      <c r="X587" s="47">
        <f t="shared" si="465"/>
        <v>353.16480788629997</v>
      </c>
      <c r="Y587" s="48">
        <f t="shared" si="466"/>
        <v>26384.708340340003</v>
      </c>
      <c r="Z587" s="47">
        <f t="shared" si="467"/>
        <v>0</v>
      </c>
      <c r="AA587" s="48">
        <f t="shared" si="468"/>
        <v>26384.708340340003</v>
      </c>
      <c r="AB587" s="47">
        <f t="shared" si="469"/>
        <v>0</v>
      </c>
      <c r="AC587" s="47">
        <f t="shared" si="470"/>
        <v>353.16480788629997</v>
      </c>
      <c r="AD587" s="47">
        <f t="shared" si="471"/>
        <v>26031.543532453703</v>
      </c>
      <c r="AE587" s="47">
        <f t="shared" si="457"/>
        <v>48.508392092377953</v>
      </c>
      <c r="AF587" s="49">
        <f t="shared" si="472"/>
        <v>1.3385207951923439E-2</v>
      </c>
      <c r="AG587" s="47">
        <f>IF(ISBLANK($D587),"",S587*_xlfn.XLOOKUP(Q587,DATA!$B$24:$B$25,DATA!$C$24:$C$25,"error",0,1)/1000)</f>
        <v>3.5346678926561217</v>
      </c>
      <c r="AH587" s="47">
        <f>IF(ISBLANK($D587),"",V587*_xlfn.XLOOKUP(Q587,DATA!$B$24:$B$25,DATA!$C$24:$C$25,"error",0,1)/1000)</f>
        <v>0</v>
      </c>
      <c r="AI587" s="47">
        <f>IF(ISBLANK($D587),"",X587*_xlfn.XLOOKUP(Q587,DATA!$B$24:$B$25,DATA!$C$24:$C$25,"error",0,1)/1000)</f>
        <v>4.7312264784189227E-2</v>
      </c>
      <c r="AJ587" s="47">
        <f>IF(ISBLANK($D587),"",Z587*_xlfn.XLOOKUP(Q587,DATA!$B$24:$B$25,DATA!$C$24:$C$25,"error",0,1)/1000)</f>
        <v>0</v>
      </c>
      <c r="AK587" s="47">
        <f>IF(ISBLANK($D587),"",AB587*_xlfn.XLOOKUP(Q587,DATA!$B$24:$B$25,DATA!$C$24:$C$25,"error",0,1)/1000)</f>
        <v>0</v>
      </c>
      <c r="AL587" s="47">
        <f t="shared" si="473"/>
        <v>4.7312264784189227E-2</v>
      </c>
      <c r="AM587" s="47">
        <f t="shared" si="474"/>
        <v>3.4873556278719327</v>
      </c>
      <c r="AN587" s="47">
        <f t="shared" si="497"/>
        <v>0.3582783720873387</v>
      </c>
      <c r="AO587" s="47">
        <f t="shared" si="498"/>
        <v>0</v>
      </c>
      <c r="AP587" s="47">
        <f t="shared" si="499"/>
        <v>4.7956305150656346E-3</v>
      </c>
      <c r="AQ587" s="47">
        <f t="shared" si="500"/>
        <v>0</v>
      </c>
      <c r="AR587" s="47">
        <f t="shared" si="501"/>
        <v>0</v>
      </c>
      <c r="AS587" s="47">
        <f t="shared" si="502"/>
        <v>4.7956305150656346E-3</v>
      </c>
      <c r="AT587" s="47">
        <f t="shared" si="475"/>
        <v>0.35348274157227305</v>
      </c>
      <c r="AU587" s="47">
        <f t="shared" si="503"/>
        <v>1.9485484033745962E-2</v>
      </c>
      <c r="AV587" s="47">
        <f t="shared" si="504"/>
        <v>0</v>
      </c>
      <c r="AW587" s="47">
        <f t="shared" si="505"/>
        <v>2.6081725583557386E-4</v>
      </c>
      <c r="AX587" s="47">
        <f t="shared" si="506"/>
        <v>0</v>
      </c>
      <c r="AY587" s="47">
        <f t="shared" si="507"/>
        <v>0</v>
      </c>
      <c r="AZ587" s="47">
        <f t="shared" si="508"/>
        <v>2.6081725583557386E-4</v>
      </c>
      <c r="BA587" s="47">
        <f t="shared" si="476"/>
        <v>1.9224666777910387E-2</v>
      </c>
      <c r="BB587" s="23">
        <f>IF(V587&gt;0,J587*DATA!$C$4,0)</f>
        <v>0</v>
      </c>
      <c r="BC587" s="23">
        <f>IF(X587&gt;0,N587*_xlfn.XLOOKUP(Burgas!O587,DATA!$B$5:$B$6,DATA!$C$5:$C$6,"error",0,1),0)</f>
        <v>5634.72</v>
      </c>
      <c r="BD587" s="23" t="str">
        <f>IF(Z587&gt;0,(L587-M587)*DATA!$C$7,"0,00 ")</f>
        <v xml:space="preserve">0,00 </v>
      </c>
      <c r="BE587" s="23">
        <f>IF(G587="basement",D587*DATA!$C$8,IF(G587="ground",0,"error"))</f>
        <v>0</v>
      </c>
      <c r="BF587" s="23">
        <f t="shared" si="477"/>
        <v>5634.72</v>
      </c>
      <c r="BG587" s="23">
        <v>0.25</v>
      </c>
      <c r="BH587" s="23">
        <v>1.1000000000000001</v>
      </c>
      <c r="BI587" s="23">
        <f t="shared" si="478"/>
        <v>0.56999999999999995</v>
      </c>
      <c r="BJ587" s="23">
        <v>0.22</v>
      </c>
      <c r="BK587" s="23">
        <f t="shared" si="479"/>
        <v>0.25</v>
      </c>
      <c r="BL587" s="23">
        <f t="shared" si="480"/>
        <v>0.12054794520547943</v>
      </c>
      <c r="BM587" s="5">
        <v>1.1000000000000001</v>
      </c>
      <c r="BN587" s="5">
        <f t="shared" si="481"/>
        <v>0.56999999999999995</v>
      </c>
      <c r="BO587" s="50"/>
      <c r="BP587" s="48">
        <f t="shared" si="482"/>
        <v>2291.9</v>
      </c>
      <c r="BQ587" s="51">
        <f t="shared" si="483"/>
        <v>6</v>
      </c>
      <c r="BR587" s="47">
        <f t="shared" si="484"/>
        <v>733.40800000000002</v>
      </c>
      <c r="BS587" s="46">
        <f t="shared" si="485"/>
        <v>20.5</v>
      </c>
      <c r="BT587" s="46">
        <f t="shared" si="486"/>
        <v>1833.5200000000002</v>
      </c>
      <c r="BU587" s="46">
        <f t="shared" si="492"/>
        <v>22.895442850000002</v>
      </c>
      <c r="BV587" s="46">
        <f t="shared" si="493"/>
        <v>22.895442850000002</v>
      </c>
      <c r="BW587" s="46">
        <f t="shared" si="494"/>
        <v>22.588982586301373</v>
      </c>
      <c r="BX587" s="46">
        <f t="shared" si="495"/>
        <v>22.895442850000002</v>
      </c>
      <c r="BY587" s="46">
        <f t="shared" si="496"/>
        <v>22.895442850000002</v>
      </c>
      <c r="BZ587" s="46">
        <f t="shared" si="487"/>
        <v>26384.708340340003</v>
      </c>
      <c r="CA587" s="46">
        <f t="shared" si="488"/>
        <v>26384.708340340003</v>
      </c>
      <c r="CB587" s="46">
        <f t="shared" si="489"/>
        <v>26031.543532453703</v>
      </c>
      <c r="CC587" s="46">
        <f t="shared" si="490"/>
        <v>26384.708340340003</v>
      </c>
      <c r="CD587" s="46">
        <f t="shared" si="491"/>
        <v>26384.708340340003</v>
      </c>
    </row>
    <row r="588" spans="1:82" ht="15" hidden="1" customHeight="1" x14ac:dyDescent="0.35">
      <c r="A588" s="39">
        <v>585</v>
      </c>
      <c r="B588" s="40" t="s">
        <v>125</v>
      </c>
      <c r="C588" s="40" t="s">
        <v>710</v>
      </c>
      <c r="D588" s="41">
        <v>121.5</v>
      </c>
      <c r="E588" s="41">
        <f t="shared" si="458"/>
        <v>680.4</v>
      </c>
      <c r="F588" s="41">
        <v>47.4</v>
      </c>
      <c r="G588" s="42" t="s">
        <v>118</v>
      </c>
      <c r="H588" s="43">
        <v>7</v>
      </c>
      <c r="I588" s="44">
        <v>22.25</v>
      </c>
      <c r="J588" s="41">
        <f t="shared" si="459"/>
        <v>843.7199999999998</v>
      </c>
      <c r="K588" s="42" t="s">
        <v>121</v>
      </c>
      <c r="L588" s="44">
        <v>210.93</v>
      </c>
      <c r="M588" s="44">
        <v>210.93</v>
      </c>
      <c r="N588" s="41">
        <v>127.575</v>
      </c>
      <c r="O588" s="45" t="s">
        <v>69</v>
      </c>
      <c r="P588" s="45" t="s">
        <v>121</v>
      </c>
      <c r="Q588" s="45" t="s">
        <v>108</v>
      </c>
      <c r="R588" s="45" t="s">
        <v>112</v>
      </c>
      <c r="S588" s="46">
        <f t="shared" si="460"/>
        <v>30502.332387450002</v>
      </c>
      <c r="T588" s="46">
        <f t="shared" si="461"/>
        <v>44.830000569444451</v>
      </c>
      <c r="U588" s="47">
        <f t="shared" si="462"/>
        <v>30502.332387450002</v>
      </c>
      <c r="V588" s="47">
        <f t="shared" si="463"/>
        <v>0</v>
      </c>
      <c r="W588" s="47">
        <f t="shared" si="464"/>
        <v>30118.526267967129</v>
      </c>
      <c r="X588" s="47">
        <f t="shared" si="465"/>
        <v>383.80611948287333</v>
      </c>
      <c r="Y588" s="48">
        <f t="shared" si="466"/>
        <v>30502.332387450002</v>
      </c>
      <c r="Z588" s="47">
        <f t="shared" si="467"/>
        <v>0</v>
      </c>
      <c r="AA588" s="48">
        <f t="shared" si="468"/>
        <v>30502.332387450002</v>
      </c>
      <c r="AB588" s="47">
        <f t="shared" si="469"/>
        <v>0</v>
      </c>
      <c r="AC588" s="47">
        <f t="shared" si="470"/>
        <v>383.80611948287333</v>
      </c>
      <c r="AD588" s="47">
        <f t="shared" si="471"/>
        <v>30118.526267967129</v>
      </c>
      <c r="AE588" s="47">
        <f t="shared" ref="AE588" si="509">(S588-AD588)/E588</f>
        <v>0.56408894691780331</v>
      </c>
      <c r="AF588" s="49">
        <f t="shared" si="472"/>
        <v>1.2582844964367013E-2</v>
      </c>
      <c r="AG588" s="47">
        <f>IF(ISBLANK($D588),"",S588*_xlfn.XLOOKUP(Q588,DATA!$B$24:$B$25,DATA!$C$24:$C$25,"error",0,1)/1000)</f>
        <v>12.148468943273587</v>
      </c>
      <c r="AH588" s="47">
        <f>IF(ISBLANK($D588),"",V588*_xlfn.XLOOKUP(Q588,DATA!$B$24:$B$25,DATA!$C$24:$C$25,"error",0,1)/1000)</f>
        <v>0</v>
      </c>
      <c r="AI588" s="47">
        <f>IF(ISBLANK($D588),"",X588*_xlfn.XLOOKUP(Q588,DATA!$B$24:$B$25,DATA!$C$24:$C$25,"error",0,1)/1000)</f>
        <v>0.15286230126763881</v>
      </c>
      <c r="AJ588" s="47">
        <f>IF(ISBLANK($D588),"",Z588*_xlfn.XLOOKUP(Q588,DATA!$B$24:$B$25,DATA!$C$24:$C$25,"error",0,1)/1000)</f>
        <v>0</v>
      </c>
      <c r="AK588" s="47">
        <f>IF(ISBLANK($D588),"",AB588*_xlfn.XLOOKUP(Q588,DATA!$B$24:$B$25,DATA!$C$24:$C$25,"error",0,1)/1000)</f>
        <v>0</v>
      </c>
      <c r="AL588" s="47">
        <f t="shared" si="473"/>
        <v>0.15286230126763881</v>
      </c>
      <c r="AM588" s="47">
        <f t="shared" si="474"/>
        <v>11.995606642005948</v>
      </c>
      <c r="AN588" s="47">
        <f t="shared" si="497"/>
        <v>0.41419165418379861</v>
      </c>
      <c r="AO588" s="47">
        <f t="shared" si="498"/>
        <v>0</v>
      </c>
      <c r="AP588" s="47">
        <f t="shared" si="499"/>
        <v>5.2117093701294437E-3</v>
      </c>
      <c r="AQ588" s="47">
        <f t="shared" si="500"/>
        <v>0</v>
      </c>
      <c r="AR588" s="47">
        <f t="shared" si="501"/>
        <v>0</v>
      </c>
      <c r="AS588" s="47">
        <f t="shared" si="502"/>
        <v>5.2117093701294437E-3</v>
      </c>
      <c r="AT588" s="47">
        <f t="shared" si="475"/>
        <v>0.40897994481366917</v>
      </c>
      <c r="AU588" s="47">
        <f t="shared" si="503"/>
        <v>2.252640821573737E-2</v>
      </c>
      <c r="AV588" s="47">
        <f t="shared" si="504"/>
        <v>0</v>
      </c>
      <c r="AW588" s="47">
        <f t="shared" si="505"/>
        <v>2.8344630218266607E-4</v>
      </c>
      <c r="AX588" s="47">
        <f t="shared" si="506"/>
        <v>0</v>
      </c>
      <c r="AY588" s="47">
        <f t="shared" si="507"/>
        <v>0</v>
      </c>
      <c r="AZ588" s="47">
        <f t="shared" si="508"/>
        <v>2.8344630218266607E-4</v>
      </c>
      <c r="BA588" s="47">
        <f t="shared" si="476"/>
        <v>2.2242961913554703E-2</v>
      </c>
      <c r="BB588" s="23">
        <f>IF(V588&gt;0,J588*DATA!$C$4,0)</f>
        <v>0</v>
      </c>
      <c r="BC588" s="23">
        <f>IF(X588&gt;0,N588*_xlfn.XLOOKUP(Burgas!O588,DATA!$B$5:$B$6,DATA!$C$5:$C$6,"error",0,1),0)</f>
        <v>6123.6</v>
      </c>
      <c r="BD588" s="23" t="str">
        <f>IF(Z588&gt;0,(L588-M588)*DATA!$C$7,"0,00 ")</f>
        <v xml:space="preserve">0,00 </v>
      </c>
      <c r="BE588" s="23">
        <f>IF(G588="basement",D588*DATA!$C$8,IF(G588="ground",0,"error"))</f>
        <v>0</v>
      </c>
      <c r="BF588" s="23">
        <f t="shared" si="477"/>
        <v>6123.6</v>
      </c>
      <c r="BG588" s="23">
        <v>0.25</v>
      </c>
      <c r="BH588" s="23">
        <v>1.1000000000000001</v>
      </c>
      <c r="BI588" s="23">
        <f t="shared" si="478"/>
        <v>0.56999999999999995</v>
      </c>
      <c r="BJ588" s="23">
        <v>0.22</v>
      </c>
      <c r="BK588" s="23">
        <f t="shared" si="479"/>
        <v>0.25</v>
      </c>
      <c r="BL588" s="23">
        <f t="shared" si="480"/>
        <v>0.12054794520547943</v>
      </c>
      <c r="BM588" s="5">
        <v>1.1000000000000001</v>
      </c>
      <c r="BN588" s="5">
        <f t="shared" si="481"/>
        <v>0.56999999999999995</v>
      </c>
      <c r="BO588" s="50"/>
      <c r="BP588" s="48">
        <f t="shared" si="482"/>
        <v>2703.375</v>
      </c>
      <c r="BQ588" s="51">
        <f t="shared" si="483"/>
        <v>7</v>
      </c>
      <c r="BR588" s="47">
        <f t="shared" si="484"/>
        <v>865.08</v>
      </c>
      <c r="BS588" s="46">
        <f t="shared" si="485"/>
        <v>22.25</v>
      </c>
      <c r="BT588" s="46">
        <f t="shared" si="486"/>
        <v>2162.7000000000003</v>
      </c>
      <c r="BU588" s="46">
        <f t="shared" si="492"/>
        <v>26.468528625000001</v>
      </c>
      <c r="BV588" s="46">
        <f t="shared" si="493"/>
        <v>26.468528625000001</v>
      </c>
      <c r="BW588" s="46">
        <f t="shared" si="494"/>
        <v>26.135479232876715</v>
      </c>
      <c r="BX588" s="46">
        <f t="shared" si="495"/>
        <v>26.468528625000001</v>
      </c>
      <c r="BY588" s="46">
        <f t="shared" si="496"/>
        <v>26.468528625000001</v>
      </c>
      <c r="BZ588" s="46">
        <f t="shared" si="487"/>
        <v>30502.332387450002</v>
      </c>
      <c r="CA588" s="46">
        <f t="shared" si="488"/>
        <v>30502.332387450002</v>
      </c>
      <c r="CB588" s="46">
        <f t="shared" si="489"/>
        <v>30118.526267967129</v>
      </c>
      <c r="CC588" s="46">
        <f t="shared" si="490"/>
        <v>30502.332387450002</v>
      </c>
      <c r="CD588" s="46">
        <f t="shared" si="491"/>
        <v>30502.332387450002</v>
      </c>
    </row>
    <row r="589" spans="1:82" ht="15" customHeight="1" x14ac:dyDescent="0.35">
      <c r="A589" s="39">
        <v>586</v>
      </c>
      <c r="B589" s="40" t="s">
        <v>125</v>
      </c>
      <c r="C589" s="40" t="s">
        <v>711</v>
      </c>
      <c r="D589" s="41">
        <v>173.4</v>
      </c>
      <c r="E589" s="41">
        <f t="shared" si="458"/>
        <v>1387.2</v>
      </c>
      <c r="F589" s="41">
        <v>53.6</v>
      </c>
      <c r="G589" s="42" t="s">
        <v>118</v>
      </c>
      <c r="H589" s="43">
        <v>10</v>
      </c>
      <c r="I589" s="44">
        <v>34.200000000000003</v>
      </c>
      <c r="J589" s="41">
        <f t="shared" si="459"/>
        <v>1466.5</v>
      </c>
      <c r="K589" s="42" t="s">
        <v>120</v>
      </c>
      <c r="L589" s="44">
        <v>366.62</v>
      </c>
      <c r="M589" s="44">
        <v>293.3</v>
      </c>
      <c r="N589" s="41">
        <v>182.07000000000002</v>
      </c>
      <c r="O589" s="45" t="s">
        <v>69</v>
      </c>
      <c r="P589" s="45" t="s">
        <v>120</v>
      </c>
      <c r="Q589" s="45" t="s">
        <v>122</v>
      </c>
      <c r="R589" s="45" t="s">
        <v>864</v>
      </c>
      <c r="S589" s="46">
        <f t="shared" si="460"/>
        <v>129133.40639619002</v>
      </c>
      <c r="T589" s="46">
        <f t="shared" si="461"/>
        <v>93.089249132201573</v>
      </c>
      <c r="U589" s="47">
        <f t="shared" si="462"/>
        <v>73073.035524574632</v>
      </c>
      <c r="V589" s="47">
        <f t="shared" si="463"/>
        <v>56060.370871615392</v>
      </c>
      <c r="W589" s="47">
        <f t="shared" si="464"/>
        <v>117618.33622969651</v>
      </c>
      <c r="X589" s="47">
        <f t="shared" si="465"/>
        <v>11515.070166493519</v>
      </c>
      <c r="Y589" s="48">
        <f t="shared" si="466"/>
        <v>125251.96474119002</v>
      </c>
      <c r="Z589" s="47">
        <f t="shared" si="467"/>
        <v>3881.4416550000024</v>
      </c>
      <c r="AA589" s="48">
        <f t="shared" si="468"/>
        <v>129133.40639619002</v>
      </c>
      <c r="AB589" s="47">
        <f t="shared" si="469"/>
        <v>0</v>
      </c>
      <c r="AC589" s="47">
        <f t="shared" si="470"/>
        <v>71456.882693108913</v>
      </c>
      <c r="AD589" s="47">
        <f t="shared" si="471"/>
        <v>57676.523703081111</v>
      </c>
      <c r="AE589" s="47">
        <f t="shared" ref="AE589:AE652" si="510">AD589/E589</f>
        <v>41.577655495300682</v>
      </c>
      <c r="AF589" s="49">
        <f t="shared" si="472"/>
        <v>0.55335706450640942</v>
      </c>
      <c r="AG589" s="47">
        <f>IF(ISBLANK($D589),"",S589*_xlfn.XLOOKUP(Q589,DATA!$B$24:$B$25,DATA!$C$24:$C$25,"error",0,1)/1000)</f>
        <v>17.299554710637583</v>
      </c>
      <c r="AH589" s="47">
        <f>IF(ISBLANK($D589),"",V589*_xlfn.XLOOKUP(Q589,DATA!$B$24:$B$25,DATA!$C$24:$C$25,"error",0,1)/1000)</f>
        <v>7.5102135075463909</v>
      </c>
      <c r="AI589" s="47">
        <f>IF(ISBLANK($D589),"",X589*_xlfn.XLOOKUP(Q589,DATA!$B$24:$B$25,DATA!$C$24:$C$25,"error",0,1)/1000)</f>
        <v>1.5426340240023484</v>
      </c>
      <c r="AJ589" s="47">
        <f>IF(ISBLANK($D589),"",Z589*_xlfn.XLOOKUP(Q589,DATA!$B$24:$B$25,DATA!$C$24:$C$25,"error",0,1)/1000)</f>
        <v>0.51998328039769992</v>
      </c>
      <c r="AK589" s="47">
        <f>IF(ISBLANK($D589),"",AB589*_xlfn.XLOOKUP(Q589,DATA!$B$24:$B$25,DATA!$C$24:$C$25,"error",0,1)/1000)</f>
        <v>0</v>
      </c>
      <c r="AL589" s="47">
        <f t="shared" si="473"/>
        <v>9.5728308119464387</v>
      </c>
      <c r="AM589" s="47">
        <f t="shared" si="474"/>
        <v>7.7267238986911444</v>
      </c>
      <c r="AN589" s="47">
        <f t="shared" si="497"/>
        <v>1.7535045689697208</v>
      </c>
      <c r="AO589" s="47">
        <f t="shared" si="498"/>
        <v>0.76124466321222173</v>
      </c>
      <c r="AP589" s="47">
        <f t="shared" si="499"/>
        <v>0.1563633200149907</v>
      </c>
      <c r="AQ589" s="47">
        <f t="shared" si="500"/>
        <v>5.2706157656449058E-2</v>
      </c>
      <c r="AR589" s="47">
        <f t="shared" si="501"/>
        <v>0</v>
      </c>
      <c r="AS589" s="47">
        <f t="shared" si="502"/>
        <v>0.97031414088366152</v>
      </c>
      <c r="AT589" s="47">
        <f t="shared" si="475"/>
        <v>0.78319042808605932</v>
      </c>
      <c r="AU589" s="47">
        <f t="shared" si="503"/>
        <v>9.5366865386534883E-2</v>
      </c>
      <c r="AV589" s="47">
        <f t="shared" si="504"/>
        <v>4.1401384751129006E-2</v>
      </c>
      <c r="AW589" s="47">
        <f t="shared" si="505"/>
        <v>8.5040438189578453E-3</v>
      </c>
      <c r="AX589" s="47">
        <f t="shared" si="506"/>
        <v>2.8665001113840028E-3</v>
      </c>
      <c r="AY589" s="47">
        <f t="shared" si="507"/>
        <v>0</v>
      </c>
      <c r="AZ589" s="47">
        <f t="shared" si="508"/>
        <v>5.2771928681470855E-2</v>
      </c>
      <c r="BA589" s="47">
        <f t="shared" si="476"/>
        <v>4.2594936705064028E-2</v>
      </c>
      <c r="BB589" s="23">
        <f>IF(V589&gt;0,J589*DATA!$C$4,0)</f>
        <v>95322.5</v>
      </c>
      <c r="BC589" s="23">
        <f>IF(X589&gt;0,N589*_xlfn.XLOOKUP(Burgas!O589,DATA!$B$5:$B$6,DATA!$C$5:$C$6,"error",0,1),0)</f>
        <v>8739.36</v>
      </c>
      <c r="BD589" s="23">
        <f>IF(Z589&gt;0,(L589-M589)*DATA!$C$7,"0,00 ")</f>
        <v>10997.999999999998</v>
      </c>
      <c r="BE589" s="23">
        <f>IF(G589="basement",D589*DATA!$C$8,IF(G589="ground",0,"error"))</f>
        <v>0</v>
      </c>
      <c r="BF589" s="23">
        <f t="shared" si="477"/>
        <v>115059.86</v>
      </c>
      <c r="BG589" s="23">
        <v>1.48</v>
      </c>
      <c r="BH589" s="23">
        <v>1.449980906660848</v>
      </c>
      <c r="BI589" s="23">
        <f t="shared" si="478"/>
        <v>0.56999999999999995</v>
      </c>
      <c r="BJ589" s="23">
        <v>2.33</v>
      </c>
      <c r="BK589" s="23">
        <f t="shared" si="479"/>
        <v>0.21630769230769231</v>
      </c>
      <c r="BL589" s="23">
        <f t="shared" si="480"/>
        <v>0.23928112965340181</v>
      </c>
      <c r="BM589" s="5">
        <v>1.1000000000000001</v>
      </c>
      <c r="BN589" s="5">
        <f t="shared" si="481"/>
        <v>0.56999999999999995</v>
      </c>
      <c r="BO589" s="50"/>
      <c r="BP589" s="48">
        <f t="shared" si="482"/>
        <v>5930.2800000000007</v>
      </c>
      <c r="BQ589" s="51">
        <f t="shared" si="483"/>
        <v>10</v>
      </c>
      <c r="BR589" s="47">
        <f t="shared" si="484"/>
        <v>1897.6896000000002</v>
      </c>
      <c r="BS589" s="46">
        <f t="shared" si="485"/>
        <v>34.200000000000003</v>
      </c>
      <c r="BT589" s="46">
        <f t="shared" si="486"/>
        <v>4744.2240000000011</v>
      </c>
      <c r="BU589" s="46">
        <f t="shared" si="492"/>
        <v>112.05606247500002</v>
      </c>
      <c r="BV589" s="46">
        <f t="shared" si="493"/>
        <v>63.409437282692323</v>
      </c>
      <c r="BW589" s="46">
        <f t="shared" si="494"/>
        <v>102.06381137599487</v>
      </c>
      <c r="BX589" s="46">
        <f t="shared" si="495"/>
        <v>108.68792497500002</v>
      </c>
      <c r="BY589" s="46">
        <f t="shared" si="496"/>
        <v>112.05606247500002</v>
      </c>
      <c r="BZ589" s="46">
        <f t="shared" si="487"/>
        <v>129133.40639619002</v>
      </c>
      <c r="CA589" s="46">
        <f t="shared" si="488"/>
        <v>73073.035524574632</v>
      </c>
      <c r="CB589" s="46">
        <f t="shared" si="489"/>
        <v>117618.33622969651</v>
      </c>
      <c r="CC589" s="46">
        <f t="shared" si="490"/>
        <v>125251.96474119002</v>
      </c>
      <c r="CD589" s="46">
        <f t="shared" si="491"/>
        <v>129133.40639619002</v>
      </c>
    </row>
    <row r="590" spans="1:82" ht="15" customHeight="1" x14ac:dyDescent="0.35">
      <c r="A590" s="39">
        <v>587</v>
      </c>
      <c r="B590" s="40" t="s">
        <v>125</v>
      </c>
      <c r="C590" s="40" t="s">
        <v>712</v>
      </c>
      <c r="D590" s="41">
        <v>187.2</v>
      </c>
      <c r="E590" s="41">
        <f t="shared" si="458"/>
        <v>748.8</v>
      </c>
      <c r="F590" s="41">
        <v>56.4</v>
      </c>
      <c r="G590" s="42" t="s">
        <v>118</v>
      </c>
      <c r="H590" s="43">
        <v>5</v>
      </c>
      <c r="I590" s="44">
        <v>17.5</v>
      </c>
      <c r="J590" s="41">
        <f t="shared" si="459"/>
        <v>789.6</v>
      </c>
      <c r="K590" s="42" t="s">
        <v>121</v>
      </c>
      <c r="L590" s="44">
        <v>197.4</v>
      </c>
      <c r="M590" s="44">
        <v>197.4</v>
      </c>
      <c r="N590" s="41">
        <v>196.56</v>
      </c>
      <c r="O590" s="45" t="s">
        <v>69</v>
      </c>
      <c r="P590" s="45" t="s">
        <v>121</v>
      </c>
      <c r="Q590" s="45" t="s">
        <v>122</v>
      </c>
      <c r="R590" s="45" t="s">
        <v>864</v>
      </c>
      <c r="S590" s="46">
        <f t="shared" si="460"/>
        <v>34013.357274960006</v>
      </c>
      <c r="T590" s="46">
        <f t="shared" si="461"/>
        <v>45.423821147115397</v>
      </c>
      <c r="U590" s="47">
        <f t="shared" si="462"/>
        <v>34013.357274960006</v>
      </c>
      <c r="V590" s="47">
        <f t="shared" si="463"/>
        <v>0</v>
      </c>
      <c r="W590" s="47">
        <f t="shared" si="464"/>
        <v>33422.011550127128</v>
      </c>
      <c r="X590" s="47">
        <f t="shared" si="465"/>
        <v>591.34572483287775</v>
      </c>
      <c r="Y590" s="48">
        <f t="shared" si="466"/>
        <v>34013.357274960006</v>
      </c>
      <c r="Z590" s="47">
        <f t="shared" si="467"/>
        <v>0</v>
      </c>
      <c r="AA590" s="48">
        <f t="shared" si="468"/>
        <v>34013.357274960006</v>
      </c>
      <c r="AB590" s="47">
        <f t="shared" si="469"/>
        <v>0</v>
      </c>
      <c r="AC590" s="47">
        <f t="shared" si="470"/>
        <v>591.34572483287775</v>
      </c>
      <c r="AD590" s="47">
        <f t="shared" si="471"/>
        <v>33422.011550127128</v>
      </c>
      <c r="AE590" s="47">
        <f t="shared" si="510"/>
        <v>44.634096621430466</v>
      </c>
      <c r="AF590" s="49">
        <f t="shared" si="472"/>
        <v>1.7385691158109062E-2</v>
      </c>
      <c r="AG590" s="47">
        <f>IF(ISBLANK($D590),"",S590*_xlfn.XLOOKUP(Q590,DATA!$B$24:$B$25,DATA!$C$24:$C$25,"error",0,1)/1000)</f>
        <v>4.5566515396127123</v>
      </c>
      <c r="AH590" s="47">
        <f>IF(ISBLANK($D590),"",V590*_xlfn.XLOOKUP(Q590,DATA!$B$24:$B$25,DATA!$C$24:$C$25,"error",0,1)/1000)</f>
        <v>0</v>
      </c>
      <c r="AI590" s="47">
        <f>IF(ISBLANK($D590),"",X590*_xlfn.XLOOKUP(Q590,DATA!$B$24:$B$25,DATA!$C$24:$C$25,"error",0,1)/1000)</f>
        <v>7.9220536382828929E-2</v>
      </c>
      <c r="AJ590" s="47">
        <f>IF(ISBLANK($D590),"",Z590*_xlfn.XLOOKUP(Q590,DATA!$B$24:$B$25,DATA!$C$24:$C$25,"error",0,1)/1000)</f>
        <v>0</v>
      </c>
      <c r="AK590" s="47">
        <f>IF(ISBLANK($D590),"",AB590*_xlfn.XLOOKUP(Q590,DATA!$B$24:$B$25,DATA!$C$24:$C$25,"error",0,1)/1000)</f>
        <v>0</v>
      </c>
      <c r="AL590" s="47">
        <f t="shared" si="473"/>
        <v>7.9220536382828929E-2</v>
      </c>
      <c r="AM590" s="47">
        <f t="shared" si="474"/>
        <v>4.4774310032298832</v>
      </c>
      <c r="AN590" s="47">
        <f t="shared" si="497"/>
        <v>0.46186791669271388</v>
      </c>
      <c r="AO590" s="47">
        <f t="shared" si="498"/>
        <v>0</v>
      </c>
      <c r="AP590" s="47">
        <f t="shared" si="499"/>
        <v>8.0298929554587818E-3</v>
      </c>
      <c r="AQ590" s="47">
        <f t="shared" si="500"/>
        <v>0</v>
      </c>
      <c r="AR590" s="47">
        <f t="shared" si="501"/>
        <v>0</v>
      </c>
      <c r="AS590" s="47">
        <f t="shared" si="502"/>
        <v>8.0298929554587818E-3</v>
      </c>
      <c r="AT590" s="47">
        <f t="shared" si="475"/>
        <v>0.45383802373725507</v>
      </c>
      <c r="AU590" s="47">
        <f t="shared" si="503"/>
        <v>2.5119350252661904E-2</v>
      </c>
      <c r="AV590" s="47">
        <f t="shared" si="504"/>
        <v>0</v>
      </c>
      <c r="AW590" s="47">
        <f t="shared" si="505"/>
        <v>4.3671726558514945E-4</v>
      </c>
      <c r="AX590" s="47">
        <f t="shared" si="506"/>
        <v>0</v>
      </c>
      <c r="AY590" s="47">
        <f t="shared" si="507"/>
        <v>0</v>
      </c>
      <c r="AZ590" s="47">
        <f t="shared" si="508"/>
        <v>4.3671726558514945E-4</v>
      </c>
      <c r="BA590" s="47">
        <f t="shared" si="476"/>
        <v>2.4682632987076753E-2</v>
      </c>
      <c r="BB590" s="23">
        <f>IF(V590&gt;0,J590*DATA!$C$4,0)</f>
        <v>0</v>
      </c>
      <c r="BC590" s="23">
        <f>IF(X590&gt;0,N590*_xlfn.XLOOKUP(Burgas!O590,DATA!$B$5:$B$6,DATA!$C$5:$C$6,"error",0,1),0)</f>
        <v>9434.880000000001</v>
      </c>
      <c r="BD590" s="23" t="str">
        <f>IF(Z590&gt;0,(L590-M590)*DATA!$C$7,"0,00 ")</f>
        <v xml:space="preserve">0,00 </v>
      </c>
      <c r="BE590" s="23">
        <f>IF(G590="basement",D590*DATA!$C$8,IF(G590="ground",0,"error"))</f>
        <v>0</v>
      </c>
      <c r="BF590" s="23">
        <f t="shared" si="477"/>
        <v>9434.880000000001</v>
      </c>
      <c r="BG590" s="23">
        <v>0.25</v>
      </c>
      <c r="BH590" s="23">
        <v>1.1000000000000001</v>
      </c>
      <c r="BI590" s="23">
        <f t="shared" si="478"/>
        <v>0.56999999999999995</v>
      </c>
      <c r="BJ590" s="23">
        <v>0.22</v>
      </c>
      <c r="BK590" s="23">
        <f t="shared" si="479"/>
        <v>0.25</v>
      </c>
      <c r="BL590" s="23">
        <f t="shared" si="480"/>
        <v>0.12054794520547943</v>
      </c>
      <c r="BM590" s="5">
        <v>1.1000000000000001</v>
      </c>
      <c r="BN590" s="5">
        <f t="shared" si="481"/>
        <v>0.56999999999999995</v>
      </c>
      <c r="BO590" s="50"/>
      <c r="BP590" s="48">
        <f t="shared" si="482"/>
        <v>3276</v>
      </c>
      <c r="BQ590" s="51">
        <f t="shared" si="483"/>
        <v>5</v>
      </c>
      <c r="BR590" s="47">
        <f t="shared" si="484"/>
        <v>1048.32</v>
      </c>
      <c r="BS590" s="46">
        <f t="shared" si="485"/>
        <v>17.5</v>
      </c>
      <c r="BT590" s="46">
        <f t="shared" si="486"/>
        <v>2620.8000000000002</v>
      </c>
      <c r="BU590" s="46">
        <f t="shared" si="492"/>
        <v>29.515235400000005</v>
      </c>
      <c r="BV590" s="46">
        <f t="shared" si="493"/>
        <v>29.515235400000005</v>
      </c>
      <c r="BW590" s="46">
        <f t="shared" si="494"/>
        <v>29.002092632876717</v>
      </c>
      <c r="BX590" s="46">
        <f t="shared" si="495"/>
        <v>29.515235400000005</v>
      </c>
      <c r="BY590" s="46">
        <f t="shared" si="496"/>
        <v>29.515235400000005</v>
      </c>
      <c r="BZ590" s="46">
        <f t="shared" si="487"/>
        <v>34013.357274960006</v>
      </c>
      <c r="CA590" s="46">
        <f t="shared" si="488"/>
        <v>34013.357274960006</v>
      </c>
      <c r="CB590" s="46">
        <f t="shared" si="489"/>
        <v>33422.011550127128</v>
      </c>
      <c r="CC590" s="46">
        <f t="shared" si="490"/>
        <v>34013.357274960006</v>
      </c>
      <c r="CD590" s="46">
        <f t="shared" si="491"/>
        <v>34013.357274960006</v>
      </c>
    </row>
    <row r="591" spans="1:82" ht="15" customHeight="1" x14ac:dyDescent="0.35">
      <c r="A591" s="39">
        <v>588</v>
      </c>
      <c r="B591" s="40" t="s">
        <v>125</v>
      </c>
      <c r="C591" s="40" t="s">
        <v>713</v>
      </c>
      <c r="D591" s="41">
        <v>93.7</v>
      </c>
      <c r="E591" s="41">
        <f t="shared" si="458"/>
        <v>374.80000000000007</v>
      </c>
      <c r="F591" s="41">
        <v>42.6</v>
      </c>
      <c r="G591" s="42" t="s">
        <v>118</v>
      </c>
      <c r="H591" s="43">
        <v>5</v>
      </c>
      <c r="I591" s="44">
        <v>17.5</v>
      </c>
      <c r="J591" s="41">
        <f t="shared" si="459"/>
        <v>596.4</v>
      </c>
      <c r="K591" s="42" t="s">
        <v>120</v>
      </c>
      <c r="L591" s="44">
        <v>149.1</v>
      </c>
      <c r="M591" s="44">
        <v>89.5</v>
      </c>
      <c r="N591" s="41">
        <v>98.385000000000005</v>
      </c>
      <c r="O591" s="45" t="s">
        <v>69</v>
      </c>
      <c r="P591" s="45" t="s">
        <v>120</v>
      </c>
      <c r="Q591" s="45" t="s">
        <v>122</v>
      </c>
      <c r="R591" s="45" t="s">
        <v>864</v>
      </c>
      <c r="S591" s="46">
        <f t="shared" si="460"/>
        <v>51845.681665085001</v>
      </c>
      <c r="T591" s="46">
        <f t="shared" si="461"/>
        <v>138.32892653437833</v>
      </c>
      <c r="U591" s="47">
        <f t="shared" si="462"/>
        <v>29046.905539731153</v>
      </c>
      <c r="V591" s="47">
        <f t="shared" si="463"/>
        <v>22798.776125353848</v>
      </c>
      <c r="W591" s="47">
        <f t="shared" si="464"/>
        <v>45623.293691610714</v>
      </c>
      <c r="X591" s="47">
        <f t="shared" si="465"/>
        <v>6222.3879734742877</v>
      </c>
      <c r="Y591" s="48">
        <f t="shared" si="466"/>
        <v>48690.554515085008</v>
      </c>
      <c r="Z591" s="47">
        <f t="shared" si="467"/>
        <v>3155.127149999993</v>
      </c>
      <c r="AA591" s="48">
        <f t="shared" si="468"/>
        <v>51845.681665085001</v>
      </c>
      <c r="AB591" s="47">
        <f t="shared" si="469"/>
        <v>0</v>
      </c>
      <c r="AC591" s="47">
        <f t="shared" si="470"/>
        <v>32176.291248828129</v>
      </c>
      <c r="AD591" s="47">
        <f t="shared" si="471"/>
        <v>19669.390416256872</v>
      </c>
      <c r="AE591" s="47">
        <f t="shared" si="510"/>
        <v>52.479696948390789</v>
      </c>
      <c r="AF591" s="49">
        <f t="shared" si="472"/>
        <v>0.62061661097797771</v>
      </c>
      <c r="AG591" s="47">
        <f>IF(ISBLANK($D591),"",S591*_xlfn.XLOOKUP(Q591,DATA!$B$24:$B$25,DATA!$C$24:$C$25,"error",0,1)/1000)</f>
        <v>6.9455862081394004</v>
      </c>
      <c r="AH591" s="47">
        <f>IF(ISBLANK($D591),"",V591*_xlfn.XLOOKUP(Q591,DATA!$B$24:$B$25,DATA!$C$24:$C$25,"error",0,1)/1000)</f>
        <v>3.0542729873171957</v>
      </c>
      <c r="AI591" s="47">
        <f>IF(ISBLANK($D591),"",X591*_xlfn.XLOOKUP(Q591,DATA!$B$24:$B$25,DATA!$C$24:$C$25,"error",0,1)/1000)</f>
        <v>0.83359174192052987</v>
      </c>
      <c r="AJ591" s="47">
        <f>IF(ISBLANK($D591),"",Z591*_xlfn.XLOOKUP(Q591,DATA!$B$24:$B$25,DATA!$C$24:$C$25,"error",0,1)/1000)</f>
        <v>0.42268144451313183</v>
      </c>
      <c r="AK591" s="47">
        <f>IF(ISBLANK($D591),"",AB591*_xlfn.XLOOKUP(Q591,DATA!$B$24:$B$25,DATA!$C$24:$C$25,"error",0,1)/1000)</f>
        <v>0</v>
      </c>
      <c r="AL591" s="47">
        <f t="shared" si="473"/>
        <v>4.3105461737508577</v>
      </c>
      <c r="AM591" s="47">
        <f t="shared" si="474"/>
        <v>2.6350400343885427</v>
      </c>
      <c r="AN591" s="47">
        <f t="shared" si="497"/>
        <v>0.7040133317799514</v>
      </c>
      <c r="AO591" s="47">
        <f t="shared" si="498"/>
        <v>0.3095849417932281</v>
      </c>
      <c r="AP591" s="47">
        <f t="shared" si="499"/>
        <v>8.4493904760118865E-2</v>
      </c>
      <c r="AQ591" s="47">
        <f t="shared" si="500"/>
        <v>4.2843521499241061E-2</v>
      </c>
      <c r="AR591" s="47">
        <f t="shared" si="501"/>
        <v>0</v>
      </c>
      <c r="AS591" s="47">
        <f t="shared" si="502"/>
        <v>0.43692236805258805</v>
      </c>
      <c r="AT591" s="47">
        <f t="shared" si="475"/>
        <v>0.26709096372736335</v>
      </c>
      <c r="AU591" s="47">
        <f t="shared" si="503"/>
        <v>3.8288776562260499E-2</v>
      </c>
      <c r="AV591" s="47">
        <f t="shared" si="504"/>
        <v>1.6837221865375614E-2</v>
      </c>
      <c r="AW591" s="47">
        <f t="shared" si="505"/>
        <v>4.5953224096675271E-3</v>
      </c>
      <c r="AX591" s="47">
        <f t="shared" si="506"/>
        <v>2.330106473519996E-3</v>
      </c>
      <c r="AY591" s="47">
        <f t="shared" si="507"/>
        <v>0</v>
      </c>
      <c r="AZ591" s="47">
        <f t="shared" si="508"/>
        <v>2.3762650748563135E-2</v>
      </c>
      <c r="BA591" s="47">
        <f t="shared" si="476"/>
        <v>1.4526125813697364E-2</v>
      </c>
      <c r="BB591" s="23">
        <f>IF(V591&gt;0,J591*DATA!$C$4,0)</f>
        <v>38766</v>
      </c>
      <c r="BC591" s="23">
        <f>IF(X591&gt;0,N591*_xlfn.XLOOKUP(Burgas!O591,DATA!$B$5:$B$6,DATA!$C$5:$C$6,"error",0,1),0)</f>
        <v>4722.4800000000005</v>
      </c>
      <c r="BD591" s="23">
        <f>IF(Z591&gt;0,(L591-M591)*DATA!$C$7,"0,00 ")</f>
        <v>8940</v>
      </c>
      <c r="BE591" s="23">
        <f>IF(G591="basement",D591*DATA!$C$8,IF(G591="ground",0,"error"))</f>
        <v>0</v>
      </c>
      <c r="BF591" s="23">
        <f t="shared" si="477"/>
        <v>52428.480000000003</v>
      </c>
      <c r="BG591" s="23">
        <v>1.48</v>
      </c>
      <c r="BH591" s="23">
        <v>1.7995305164319251</v>
      </c>
      <c r="BI591" s="23">
        <f t="shared" si="478"/>
        <v>0.56999999999999995</v>
      </c>
      <c r="BJ591" s="23">
        <v>2.33</v>
      </c>
      <c r="BK591" s="23">
        <f t="shared" si="479"/>
        <v>0.21630769230769231</v>
      </c>
      <c r="BL591" s="23">
        <f t="shared" si="480"/>
        <v>0.23928112965340181</v>
      </c>
      <c r="BM591" s="5">
        <v>1.1000000000000001</v>
      </c>
      <c r="BN591" s="5">
        <f t="shared" si="481"/>
        <v>0.56999999999999995</v>
      </c>
      <c r="BO591" s="50"/>
      <c r="BP591" s="48">
        <f t="shared" si="482"/>
        <v>1639.75</v>
      </c>
      <c r="BQ591" s="51">
        <f t="shared" si="483"/>
        <v>5</v>
      </c>
      <c r="BR591" s="47">
        <f t="shared" si="484"/>
        <v>524.72</v>
      </c>
      <c r="BS591" s="46">
        <f t="shared" si="485"/>
        <v>17.5</v>
      </c>
      <c r="BT591" s="46">
        <f t="shared" si="486"/>
        <v>1311.8000000000002</v>
      </c>
      <c r="BU591" s="46">
        <f t="shared" si="492"/>
        <v>44.9893107125</v>
      </c>
      <c r="BV591" s="46">
        <f t="shared" si="493"/>
        <v>25.205575789423076</v>
      </c>
      <c r="BW591" s="46">
        <f t="shared" si="494"/>
        <v>39.58980709094994</v>
      </c>
      <c r="BX591" s="46">
        <f t="shared" si="495"/>
        <v>42.251435712500005</v>
      </c>
      <c r="BY591" s="46">
        <f t="shared" si="496"/>
        <v>44.9893107125</v>
      </c>
      <c r="BZ591" s="46">
        <f t="shared" si="487"/>
        <v>51845.681665085001</v>
      </c>
      <c r="CA591" s="46">
        <f t="shared" si="488"/>
        <v>29046.905539731153</v>
      </c>
      <c r="CB591" s="46">
        <f t="shared" si="489"/>
        <v>45623.293691610714</v>
      </c>
      <c r="CC591" s="46">
        <f t="shared" si="490"/>
        <v>48690.554515085008</v>
      </c>
      <c r="CD591" s="46">
        <f t="shared" si="491"/>
        <v>51845.681665085001</v>
      </c>
    </row>
    <row r="592" spans="1:82" ht="15" customHeight="1" x14ac:dyDescent="0.35">
      <c r="A592" s="39">
        <v>589</v>
      </c>
      <c r="B592" s="40" t="s">
        <v>125</v>
      </c>
      <c r="C592" s="40" t="s">
        <v>714</v>
      </c>
      <c r="D592" s="41">
        <v>85.9</v>
      </c>
      <c r="E592" s="41">
        <f t="shared" si="458"/>
        <v>412.32000000000005</v>
      </c>
      <c r="F592" s="41">
        <v>38.4</v>
      </c>
      <c r="G592" s="42" t="s">
        <v>118</v>
      </c>
      <c r="H592" s="43">
        <v>6</v>
      </c>
      <c r="I592" s="44">
        <v>20.5</v>
      </c>
      <c r="J592" s="41">
        <f t="shared" si="459"/>
        <v>629.76</v>
      </c>
      <c r="K592" s="42" t="s">
        <v>121</v>
      </c>
      <c r="L592" s="44">
        <v>157.44</v>
      </c>
      <c r="M592" s="44">
        <v>157.44</v>
      </c>
      <c r="N592" s="41">
        <v>90.195000000000007</v>
      </c>
      <c r="O592" s="45" t="s">
        <v>69</v>
      </c>
      <c r="P592" s="45" t="s">
        <v>121</v>
      </c>
      <c r="Q592" s="45" t="s">
        <v>122</v>
      </c>
      <c r="R592" s="45" t="s">
        <v>864</v>
      </c>
      <c r="S592" s="46">
        <f t="shared" si="460"/>
        <v>21268.541908670002</v>
      </c>
      <c r="T592" s="46">
        <f t="shared" si="461"/>
        <v>51.582610372210901</v>
      </c>
      <c r="U592" s="47">
        <f t="shared" si="462"/>
        <v>21268.541908670002</v>
      </c>
      <c r="V592" s="47">
        <f t="shared" si="463"/>
        <v>0</v>
      </c>
      <c r="W592" s="47">
        <f t="shared" si="464"/>
        <v>20997.192561644661</v>
      </c>
      <c r="X592" s="47">
        <f t="shared" si="465"/>
        <v>271.34934702534156</v>
      </c>
      <c r="Y592" s="48">
        <f t="shared" si="466"/>
        <v>21268.541908670002</v>
      </c>
      <c r="Z592" s="47">
        <f t="shared" si="467"/>
        <v>0</v>
      </c>
      <c r="AA592" s="48">
        <f t="shared" si="468"/>
        <v>21268.541908670002</v>
      </c>
      <c r="AB592" s="47">
        <f t="shared" si="469"/>
        <v>0</v>
      </c>
      <c r="AC592" s="47">
        <f t="shared" si="470"/>
        <v>271.34934702534156</v>
      </c>
      <c r="AD592" s="47">
        <f t="shared" si="471"/>
        <v>20997.192561644661</v>
      </c>
      <c r="AE592" s="47">
        <f t="shared" si="510"/>
        <v>50.924506600806794</v>
      </c>
      <c r="AF592" s="49">
        <f t="shared" si="472"/>
        <v>1.2758248693801044E-2</v>
      </c>
      <c r="AG592" s="47">
        <f>IF(ISBLANK($D592),"",S592*_xlfn.XLOOKUP(Q592,DATA!$B$24:$B$25,DATA!$C$24:$C$25,"error",0,1)/1000)</f>
        <v>2.8492728150891602</v>
      </c>
      <c r="AH592" s="47">
        <f>IF(ISBLANK($D592),"",V592*_xlfn.XLOOKUP(Q592,DATA!$B$24:$B$25,DATA!$C$24:$C$25,"error",0,1)/1000)</f>
        <v>0</v>
      </c>
      <c r="AI592" s="47">
        <f>IF(ISBLANK($D592),"",X592*_xlfn.XLOOKUP(Q592,DATA!$B$24:$B$25,DATA!$C$24:$C$25,"error",0,1)/1000)</f>
        <v>3.6351731171394071E-2</v>
      </c>
      <c r="AJ592" s="47">
        <f>IF(ISBLANK($D592),"",Z592*_xlfn.XLOOKUP(Q592,DATA!$B$24:$B$25,DATA!$C$24:$C$25,"error",0,1)/1000)</f>
        <v>0</v>
      </c>
      <c r="AK592" s="47">
        <f>IF(ISBLANK($D592),"",AB592*_xlfn.XLOOKUP(Q592,DATA!$B$24:$B$25,DATA!$C$24:$C$25,"error",0,1)/1000)</f>
        <v>0</v>
      </c>
      <c r="AL592" s="47">
        <f t="shared" si="473"/>
        <v>3.6351731171394071E-2</v>
      </c>
      <c r="AM592" s="47">
        <f t="shared" si="474"/>
        <v>2.8129210839177663</v>
      </c>
      <c r="AN592" s="47">
        <f t="shared" si="497"/>
        <v>0.28880586714916223</v>
      </c>
      <c r="AO592" s="47">
        <f t="shared" si="498"/>
        <v>0</v>
      </c>
      <c r="AP592" s="47">
        <f t="shared" si="499"/>
        <v>3.6846570773178735E-3</v>
      </c>
      <c r="AQ592" s="47">
        <f t="shared" si="500"/>
        <v>0</v>
      </c>
      <c r="AR592" s="47">
        <f t="shared" si="501"/>
        <v>0</v>
      </c>
      <c r="AS592" s="47">
        <f t="shared" si="502"/>
        <v>3.6846570773178735E-3</v>
      </c>
      <c r="AT592" s="47">
        <f t="shared" si="475"/>
        <v>0.28512121007184438</v>
      </c>
      <c r="AU592" s="47">
        <f t="shared" si="503"/>
        <v>1.5707122035865783E-2</v>
      </c>
      <c r="AV592" s="47">
        <f t="shared" si="504"/>
        <v>0</v>
      </c>
      <c r="AW592" s="47">
        <f t="shared" si="505"/>
        <v>2.0039536919745803E-4</v>
      </c>
      <c r="AX592" s="47">
        <f t="shared" si="506"/>
        <v>0</v>
      </c>
      <c r="AY592" s="47">
        <f t="shared" si="507"/>
        <v>0</v>
      </c>
      <c r="AZ592" s="47">
        <f t="shared" si="508"/>
        <v>2.0039536919745803E-4</v>
      </c>
      <c r="BA592" s="47">
        <f t="shared" si="476"/>
        <v>1.5506726666668325E-2</v>
      </c>
      <c r="BB592" s="23">
        <f>IF(V592&gt;0,J592*DATA!$C$4,0)</f>
        <v>0</v>
      </c>
      <c r="BC592" s="23">
        <f>IF(X592&gt;0,N592*_xlfn.XLOOKUP(Burgas!O592,DATA!$B$5:$B$6,DATA!$C$5:$C$6,"error",0,1),0)</f>
        <v>4329.3600000000006</v>
      </c>
      <c r="BD592" s="23" t="str">
        <f>IF(Z592&gt;0,(L592-M592)*DATA!$C$7,"0,00 ")</f>
        <v xml:space="preserve">0,00 </v>
      </c>
      <c r="BE592" s="23">
        <f>IF(G592="basement",D592*DATA!$C$8,IF(G592="ground",0,"error"))</f>
        <v>0</v>
      </c>
      <c r="BF592" s="23">
        <f t="shared" si="477"/>
        <v>4329.3600000000006</v>
      </c>
      <c r="BG592" s="23">
        <v>0.25</v>
      </c>
      <c r="BH592" s="23">
        <v>1.1000000000000001</v>
      </c>
      <c r="BI592" s="23">
        <f t="shared" si="478"/>
        <v>0.56999999999999995</v>
      </c>
      <c r="BJ592" s="23">
        <v>0.22</v>
      </c>
      <c r="BK592" s="23">
        <f t="shared" si="479"/>
        <v>0.25</v>
      </c>
      <c r="BL592" s="23">
        <f t="shared" si="480"/>
        <v>0.12054794520547943</v>
      </c>
      <c r="BM592" s="5">
        <v>1.1000000000000001</v>
      </c>
      <c r="BN592" s="5">
        <f t="shared" si="481"/>
        <v>0.56999999999999995</v>
      </c>
      <c r="BO592" s="50"/>
      <c r="BP592" s="48">
        <f t="shared" si="482"/>
        <v>1760.95</v>
      </c>
      <c r="BQ592" s="51">
        <f t="shared" si="483"/>
        <v>6</v>
      </c>
      <c r="BR592" s="47">
        <f t="shared" si="484"/>
        <v>563.50400000000002</v>
      </c>
      <c r="BS592" s="46">
        <f t="shared" si="485"/>
        <v>20.5</v>
      </c>
      <c r="BT592" s="46">
        <f t="shared" si="486"/>
        <v>1408.7600000000002</v>
      </c>
      <c r="BU592" s="46">
        <f t="shared" si="492"/>
        <v>18.455867675</v>
      </c>
      <c r="BV592" s="46">
        <f t="shared" si="493"/>
        <v>18.455867675</v>
      </c>
      <c r="BW592" s="46">
        <f t="shared" si="494"/>
        <v>18.220403125342468</v>
      </c>
      <c r="BX592" s="46">
        <f t="shared" si="495"/>
        <v>18.455867675</v>
      </c>
      <c r="BY592" s="46">
        <f t="shared" si="496"/>
        <v>18.455867675</v>
      </c>
      <c r="BZ592" s="46">
        <f t="shared" si="487"/>
        <v>21268.541908670002</v>
      </c>
      <c r="CA592" s="46">
        <f t="shared" si="488"/>
        <v>21268.541908670002</v>
      </c>
      <c r="CB592" s="46">
        <f t="shared" si="489"/>
        <v>20997.192561644661</v>
      </c>
      <c r="CC592" s="46">
        <f t="shared" si="490"/>
        <v>21268.541908670002</v>
      </c>
      <c r="CD592" s="46">
        <f t="shared" si="491"/>
        <v>21268.541908670002</v>
      </c>
    </row>
    <row r="593" spans="1:82" ht="15" customHeight="1" x14ac:dyDescent="0.35">
      <c r="A593" s="39">
        <v>590</v>
      </c>
      <c r="B593" s="40" t="s">
        <v>125</v>
      </c>
      <c r="C593" s="40" t="s">
        <v>715</v>
      </c>
      <c r="D593" s="41">
        <v>213.3</v>
      </c>
      <c r="E593" s="41">
        <f t="shared" si="458"/>
        <v>1023.8400000000001</v>
      </c>
      <c r="F593" s="41">
        <v>59.2</v>
      </c>
      <c r="G593" s="42" t="s">
        <v>118</v>
      </c>
      <c r="H593" s="43">
        <v>6</v>
      </c>
      <c r="I593" s="44">
        <v>20.5</v>
      </c>
      <c r="J593" s="41">
        <f t="shared" si="459"/>
        <v>970.88000000000011</v>
      </c>
      <c r="K593" s="42" t="s">
        <v>120</v>
      </c>
      <c r="L593" s="44">
        <v>242.72</v>
      </c>
      <c r="M593" s="44">
        <v>84.9</v>
      </c>
      <c r="N593" s="41">
        <v>223.96500000000003</v>
      </c>
      <c r="O593" s="45" t="s">
        <v>69</v>
      </c>
      <c r="P593" s="45" t="s">
        <v>120</v>
      </c>
      <c r="Q593" s="45" t="s">
        <v>122</v>
      </c>
      <c r="R593" s="45" t="s">
        <v>864</v>
      </c>
      <c r="S593" s="46">
        <f t="shared" si="460"/>
        <v>102171.06768256503</v>
      </c>
      <c r="T593" s="46">
        <f t="shared" si="461"/>
        <v>99.79202578778424</v>
      </c>
      <c r="U593" s="47">
        <f t="shared" si="462"/>
        <v>65056.923208078864</v>
      </c>
      <c r="V593" s="47">
        <f t="shared" si="463"/>
        <v>37114.144474486166</v>
      </c>
      <c r="W593" s="47">
        <f t="shared" si="464"/>
        <v>88006.336041774557</v>
      </c>
      <c r="X593" s="47">
        <f t="shared" si="465"/>
        <v>14164.731640790473</v>
      </c>
      <c r="Y593" s="48">
        <f t="shared" si="466"/>
        <v>93816.333340065015</v>
      </c>
      <c r="Z593" s="47">
        <f t="shared" si="467"/>
        <v>8354.7343425000145</v>
      </c>
      <c r="AA593" s="48">
        <f t="shared" si="468"/>
        <v>102171.06768256503</v>
      </c>
      <c r="AB593" s="47">
        <f t="shared" si="469"/>
        <v>0</v>
      </c>
      <c r="AC593" s="47">
        <f t="shared" si="470"/>
        <v>59633.610457776653</v>
      </c>
      <c r="AD593" s="47">
        <f t="shared" si="471"/>
        <v>42537.457224788377</v>
      </c>
      <c r="AE593" s="47">
        <f t="shared" si="510"/>
        <v>41.546977286283372</v>
      </c>
      <c r="AF593" s="49">
        <f t="shared" si="472"/>
        <v>0.58366435636213698</v>
      </c>
      <c r="AG593" s="47">
        <f>IF(ISBLANK($D593),"",S593*_xlfn.XLOOKUP(Q593,DATA!$B$24:$B$25,DATA!$C$24:$C$25,"error",0,1)/1000)</f>
        <v>13.687503679690263</v>
      </c>
      <c r="AH593" s="47">
        <f>IF(ISBLANK($D593),"",V593*_xlfn.XLOOKUP(Q593,DATA!$B$24:$B$25,DATA!$C$24:$C$25,"error",0,1)/1000)</f>
        <v>4.9720532493737757</v>
      </c>
      <c r="AI593" s="47">
        <f>IF(ISBLANK($D593),"",X593*_xlfn.XLOOKUP(Q593,DATA!$B$24:$B$25,DATA!$C$24:$C$25,"error",0,1)/1000)</f>
        <v>1.8975999845426816</v>
      </c>
      <c r="AJ593" s="47">
        <f>IF(ISBLANK($D593),"",Z593*_xlfn.XLOOKUP(Q593,DATA!$B$24:$B$25,DATA!$C$24:$C$25,"error",0,1)/1000)</f>
        <v>1.1192547914943412</v>
      </c>
      <c r="AK593" s="47">
        <f>IF(ISBLANK($D593),"",AB593*_xlfn.XLOOKUP(Q593,DATA!$B$24:$B$25,DATA!$C$24:$C$25,"error",0,1)/1000)</f>
        <v>0</v>
      </c>
      <c r="AL593" s="47">
        <f t="shared" si="473"/>
        <v>7.9889080254107983</v>
      </c>
      <c r="AM593" s="47">
        <f t="shared" si="474"/>
        <v>5.6985956542794645</v>
      </c>
      <c r="AN593" s="47">
        <f t="shared" si="497"/>
        <v>1.3873825449026354</v>
      </c>
      <c r="AO593" s="47">
        <f t="shared" si="498"/>
        <v>0.50397355514454956</v>
      </c>
      <c r="AP593" s="47">
        <f t="shared" si="499"/>
        <v>0.19234311510494537</v>
      </c>
      <c r="AQ593" s="47">
        <f t="shared" si="500"/>
        <v>0.11344906984916529</v>
      </c>
      <c r="AR593" s="47">
        <f t="shared" si="501"/>
        <v>0</v>
      </c>
      <c r="AS593" s="47">
        <f t="shared" si="502"/>
        <v>0.8097657400986602</v>
      </c>
      <c r="AT593" s="47">
        <f t="shared" si="475"/>
        <v>0.57761680480397515</v>
      </c>
      <c r="AU593" s="47">
        <f t="shared" si="503"/>
        <v>7.5454793070255488E-2</v>
      </c>
      <c r="AV593" s="47">
        <f t="shared" si="504"/>
        <v>2.7409325896471964E-2</v>
      </c>
      <c r="AW593" s="47">
        <f t="shared" si="505"/>
        <v>1.0460856670032923E-2</v>
      </c>
      <c r="AX593" s="47">
        <f t="shared" si="506"/>
        <v>6.1700906652840132E-3</v>
      </c>
      <c r="AY593" s="47">
        <f t="shared" si="507"/>
        <v>0</v>
      </c>
      <c r="AZ593" s="47">
        <f t="shared" si="508"/>
        <v>4.4040273231788898E-2</v>
      </c>
      <c r="BA593" s="47">
        <f t="shared" si="476"/>
        <v>3.141451983846659E-2</v>
      </c>
      <c r="BB593" s="23">
        <f>IF(V593&gt;0,J593*DATA!$C$4,0)</f>
        <v>63107.200000000004</v>
      </c>
      <c r="BC593" s="23">
        <f>IF(X593&gt;0,N593*_xlfn.XLOOKUP(Burgas!O593,DATA!$B$5:$B$6,DATA!$C$5:$C$6,"error",0,1),0)</f>
        <v>10750.320000000002</v>
      </c>
      <c r="BD593" s="23">
        <f>IF(Z593&gt;0,(L593-M593)*DATA!$C$7,"0,00 ")</f>
        <v>23673</v>
      </c>
      <c r="BE593" s="23">
        <f>IF(G593="basement",D593*DATA!$C$8,IF(G593="ground",0,"error"))</f>
        <v>0</v>
      </c>
      <c r="BF593" s="23">
        <f t="shared" si="477"/>
        <v>97530.52</v>
      </c>
      <c r="BG593" s="23">
        <v>1.48</v>
      </c>
      <c r="BH593" s="23">
        <v>2.2378749176005273</v>
      </c>
      <c r="BI593" s="23">
        <f t="shared" si="478"/>
        <v>0.56999999999999995</v>
      </c>
      <c r="BJ593" s="23">
        <v>2.33</v>
      </c>
      <c r="BK593" s="23">
        <f t="shared" si="479"/>
        <v>0.21630769230769231</v>
      </c>
      <c r="BL593" s="23">
        <f t="shared" si="480"/>
        <v>0.23928112965340181</v>
      </c>
      <c r="BM593" s="5">
        <v>1.1000000000000001</v>
      </c>
      <c r="BN593" s="5">
        <f t="shared" si="481"/>
        <v>0.56999999999999995</v>
      </c>
      <c r="BO593" s="50"/>
      <c r="BP593" s="48">
        <f t="shared" si="482"/>
        <v>4372.6500000000005</v>
      </c>
      <c r="BQ593" s="51">
        <f t="shared" si="483"/>
        <v>6</v>
      </c>
      <c r="BR593" s="47">
        <f t="shared" si="484"/>
        <v>1399.2480000000003</v>
      </c>
      <c r="BS593" s="46">
        <f t="shared" si="485"/>
        <v>20.5</v>
      </c>
      <c r="BT593" s="46">
        <f t="shared" si="486"/>
        <v>3498.1200000000008</v>
      </c>
      <c r="BU593" s="46">
        <f t="shared" si="492"/>
        <v>88.659378412500018</v>
      </c>
      <c r="BV593" s="46">
        <f t="shared" si="493"/>
        <v>56.453421735576931</v>
      </c>
      <c r="BW593" s="46">
        <f t="shared" si="494"/>
        <v>76.367872302824154</v>
      </c>
      <c r="BX593" s="46">
        <f t="shared" si="495"/>
        <v>81.409522162500011</v>
      </c>
      <c r="BY593" s="46">
        <f t="shared" si="496"/>
        <v>88.659378412500018</v>
      </c>
      <c r="BZ593" s="46">
        <f t="shared" si="487"/>
        <v>102171.06768256503</v>
      </c>
      <c r="CA593" s="46">
        <f t="shared" si="488"/>
        <v>65056.923208078864</v>
      </c>
      <c r="CB593" s="46">
        <f t="shared" si="489"/>
        <v>88006.336041774557</v>
      </c>
      <c r="CC593" s="46">
        <f t="shared" si="490"/>
        <v>93816.333340065015</v>
      </c>
      <c r="CD593" s="46">
        <f t="shared" si="491"/>
        <v>102171.06768256503</v>
      </c>
    </row>
    <row r="594" spans="1:82" ht="15" customHeight="1" x14ac:dyDescent="0.35">
      <c r="A594" s="39">
        <v>591</v>
      </c>
      <c r="B594" s="40" t="s">
        <v>125</v>
      </c>
      <c r="C594" s="40" t="s">
        <v>716</v>
      </c>
      <c r="D594" s="41">
        <v>158.69999999999999</v>
      </c>
      <c r="E594" s="41">
        <f t="shared" si="458"/>
        <v>761.76</v>
      </c>
      <c r="F594" s="41">
        <v>39.700000000000003</v>
      </c>
      <c r="G594" s="42" t="s">
        <v>118</v>
      </c>
      <c r="H594" s="43">
        <v>6</v>
      </c>
      <c r="I594" s="44">
        <v>20.5</v>
      </c>
      <c r="J594" s="41">
        <f t="shared" si="459"/>
        <v>651.08000000000004</v>
      </c>
      <c r="K594" s="42" t="s">
        <v>120</v>
      </c>
      <c r="L594" s="44">
        <v>162.77000000000001</v>
      </c>
      <c r="M594" s="44">
        <v>40.6</v>
      </c>
      <c r="N594" s="41">
        <v>166.63499999999999</v>
      </c>
      <c r="O594" s="45" t="s">
        <v>69</v>
      </c>
      <c r="P594" s="45" t="s">
        <v>120</v>
      </c>
      <c r="Q594" s="45" t="s">
        <v>122</v>
      </c>
      <c r="R594" s="45" t="s">
        <v>864</v>
      </c>
      <c r="S594" s="46">
        <f t="shared" si="460"/>
        <v>72484.898020185021</v>
      </c>
      <c r="T594" s="46">
        <f t="shared" si="461"/>
        <v>95.154508008014361</v>
      </c>
      <c r="U594" s="47">
        <f t="shared" si="462"/>
        <v>47595.851810098859</v>
      </c>
      <c r="V594" s="47">
        <f t="shared" si="463"/>
        <v>24889.046210086162</v>
      </c>
      <c r="W594" s="47">
        <f t="shared" si="464"/>
        <v>61946.018923169329</v>
      </c>
      <c r="X594" s="47">
        <f t="shared" si="465"/>
        <v>10538.879097015692</v>
      </c>
      <c r="Y594" s="48">
        <f t="shared" si="466"/>
        <v>66017.416746435003</v>
      </c>
      <c r="Z594" s="47">
        <f t="shared" si="467"/>
        <v>6467.4812737500179</v>
      </c>
      <c r="AA594" s="48">
        <f t="shared" si="468"/>
        <v>72484.898020185021</v>
      </c>
      <c r="AB594" s="47">
        <f t="shared" si="469"/>
        <v>0</v>
      </c>
      <c r="AC594" s="47">
        <f t="shared" si="470"/>
        <v>41895.406580851872</v>
      </c>
      <c r="AD594" s="47">
        <f t="shared" si="471"/>
        <v>30589.491439333149</v>
      </c>
      <c r="AE594" s="47">
        <f t="shared" si="510"/>
        <v>40.156337218196214</v>
      </c>
      <c r="AF594" s="49">
        <f t="shared" si="472"/>
        <v>0.57798807372516647</v>
      </c>
      <c r="AG594" s="47">
        <f>IF(ISBLANK($D594),"",S594*_xlfn.XLOOKUP(Q594,DATA!$B$24:$B$25,DATA!$C$24:$C$25,"error",0,1)/1000)</f>
        <v>9.7105504608772826</v>
      </c>
      <c r="AH594" s="47">
        <f>IF(ISBLANK($D594),"",V594*_xlfn.XLOOKUP(Q594,DATA!$B$24:$B$25,DATA!$C$24:$C$25,"error",0,1)/1000)</f>
        <v>3.3342992229753192</v>
      </c>
      <c r="AI594" s="47">
        <f>IF(ISBLANK($D594),"",X594*_xlfn.XLOOKUP(Q594,DATA!$B$24:$B$25,DATA!$C$24:$C$25,"error",0,1)/1000)</f>
        <v>1.411857091171699</v>
      </c>
      <c r="AJ594" s="47">
        <f>IF(ISBLANK($D594),"",Z594*_xlfn.XLOOKUP(Q594,DATA!$B$24:$B$25,DATA!$C$24:$C$25,"error",0,1)/1000)</f>
        <v>0.86642604154646941</v>
      </c>
      <c r="AK594" s="47">
        <f>IF(ISBLANK($D594),"",AB594*_xlfn.XLOOKUP(Q594,DATA!$B$24:$B$25,DATA!$C$24:$C$25,"error",0,1)/1000)</f>
        <v>0</v>
      </c>
      <c r="AL594" s="47">
        <f t="shared" si="473"/>
        <v>5.6125823556934877</v>
      </c>
      <c r="AM594" s="47">
        <f t="shared" si="474"/>
        <v>4.0979681051837948</v>
      </c>
      <c r="AN594" s="47">
        <f t="shared" si="497"/>
        <v>0.98427357727820886</v>
      </c>
      <c r="AO594" s="47">
        <f t="shared" si="498"/>
        <v>0.33796875235200374</v>
      </c>
      <c r="AP594" s="47">
        <f t="shared" si="499"/>
        <v>0.14310760603448108</v>
      </c>
      <c r="AQ594" s="47">
        <f t="shared" si="500"/>
        <v>8.7822030563125958E-2</v>
      </c>
      <c r="AR594" s="47">
        <f t="shared" si="501"/>
        <v>0</v>
      </c>
      <c r="AS594" s="47">
        <f t="shared" si="502"/>
        <v>0.56889838894961076</v>
      </c>
      <c r="AT594" s="47">
        <f t="shared" si="475"/>
        <v>0.4153751883285981</v>
      </c>
      <c r="AU594" s="47">
        <f t="shared" si="503"/>
        <v>5.3531132686449802E-2</v>
      </c>
      <c r="AV594" s="47">
        <f t="shared" si="504"/>
        <v>1.8380916183951639E-2</v>
      </c>
      <c r="AW594" s="47">
        <f t="shared" si="505"/>
        <v>7.7831127685617629E-3</v>
      </c>
      <c r="AX594" s="47">
        <f t="shared" si="506"/>
        <v>4.7763273132540151E-3</v>
      </c>
      <c r="AY594" s="47">
        <f t="shared" si="507"/>
        <v>0</v>
      </c>
      <c r="AZ594" s="47">
        <f t="shared" si="508"/>
        <v>3.0940356265767417E-2</v>
      </c>
      <c r="BA594" s="47">
        <f t="shared" si="476"/>
        <v>2.2590776420682385E-2</v>
      </c>
      <c r="BB594" s="23">
        <f>IF(V594&gt;0,J594*DATA!$C$4,0)</f>
        <v>42320.200000000004</v>
      </c>
      <c r="BC594" s="23">
        <f>IF(X594&gt;0,N594*_xlfn.XLOOKUP(Burgas!O594,DATA!$B$5:$B$6,DATA!$C$5:$C$6,"error",0,1),0)</f>
        <v>7998.48</v>
      </c>
      <c r="BD594" s="23">
        <f>IF(Z594&gt;0,(L594-M594)*DATA!$C$7,"0,00 ")</f>
        <v>18325.500000000004</v>
      </c>
      <c r="BE594" s="23">
        <f>IF(G594="basement",D594*DATA!$C$8,IF(G594="ground",0,"error"))</f>
        <v>0</v>
      </c>
      <c r="BF594" s="23">
        <f t="shared" si="477"/>
        <v>68644.180000000008</v>
      </c>
      <c r="BG594" s="23">
        <v>1.48</v>
      </c>
      <c r="BH594" s="23">
        <v>2.4134945014437554</v>
      </c>
      <c r="BI594" s="23">
        <f t="shared" si="478"/>
        <v>0.56999999999999995</v>
      </c>
      <c r="BJ594" s="23">
        <v>2.33</v>
      </c>
      <c r="BK594" s="23">
        <f t="shared" si="479"/>
        <v>0.21630769230769231</v>
      </c>
      <c r="BL594" s="23">
        <f t="shared" si="480"/>
        <v>0.23928112965340181</v>
      </c>
      <c r="BM594" s="5">
        <v>1.1000000000000001</v>
      </c>
      <c r="BN594" s="5">
        <f t="shared" si="481"/>
        <v>0.56999999999999995</v>
      </c>
      <c r="BO594" s="50"/>
      <c r="BP594" s="48">
        <f t="shared" si="482"/>
        <v>3253.35</v>
      </c>
      <c r="BQ594" s="51">
        <f t="shared" si="483"/>
        <v>6</v>
      </c>
      <c r="BR594" s="47">
        <f t="shared" si="484"/>
        <v>1041.0719999999999</v>
      </c>
      <c r="BS594" s="46">
        <f t="shared" si="485"/>
        <v>20.5</v>
      </c>
      <c r="BT594" s="46">
        <f t="shared" si="486"/>
        <v>2602.6800000000003</v>
      </c>
      <c r="BU594" s="46">
        <f t="shared" si="492"/>
        <v>62.899078462500015</v>
      </c>
      <c r="BV594" s="46">
        <f t="shared" si="493"/>
        <v>41.301502785576929</v>
      </c>
      <c r="BW594" s="46">
        <f t="shared" si="494"/>
        <v>53.753921314794624</v>
      </c>
      <c r="BX594" s="46">
        <f t="shared" si="495"/>
        <v>57.286894087500002</v>
      </c>
      <c r="BY594" s="46">
        <f t="shared" si="496"/>
        <v>62.899078462500015</v>
      </c>
      <c r="BZ594" s="46">
        <f t="shared" si="487"/>
        <v>72484.898020185021</v>
      </c>
      <c r="CA594" s="46">
        <f t="shared" si="488"/>
        <v>47595.851810098859</v>
      </c>
      <c r="CB594" s="46">
        <f t="shared" si="489"/>
        <v>61946.018923169329</v>
      </c>
      <c r="CC594" s="46">
        <f t="shared" si="490"/>
        <v>66017.416746435003</v>
      </c>
      <c r="CD594" s="46">
        <f t="shared" si="491"/>
        <v>72484.898020185021</v>
      </c>
    </row>
    <row r="595" spans="1:82" ht="15" customHeight="1" x14ac:dyDescent="0.35">
      <c r="A595" s="39">
        <v>592</v>
      </c>
      <c r="B595" s="40" t="s">
        <v>125</v>
      </c>
      <c r="C595" s="40" t="s">
        <v>717</v>
      </c>
      <c r="D595" s="41">
        <v>212.7</v>
      </c>
      <c r="E595" s="41">
        <f t="shared" si="458"/>
        <v>1361.28</v>
      </c>
      <c r="F595" s="41">
        <v>58.4</v>
      </c>
      <c r="G595" s="42" t="s">
        <v>118</v>
      </c>
      <c r="H595" s="43">
        <v>8</v>
      </c>
      <c r="I595" s="44">
        <v>25.5</v>
      </c>
      <c r="J595" s="41">
        <f t="shared" si="459"/>
        <v>1191.3600000000001</v>
      </c>
      <c r="K595" s="42" t="s">
        <v>121</v>
      </c>
      <c r="L595" s="44">
        <v>297.83999999999997</v>
      </c>
      <c r="M595" s="44">
        <v>297.83999999999997</v>
      </c>
      <c r="N595" s="41">
        <v>223.33500000000001</v>
      </c>
      <c r="O595" s="45" t="s">
        <v>69</v>
      </c>
      <c r="P595" s="45" t="s">
        <v>121</v>
      </c>
      <c r="Q595" s="45" t="s">
        <v>122</v>
      </c>
      <c r="R595" s="45" t="s">
        <v>864</v>
      </c>
      <c r="S595" s="46">
        <f t="shared" si="460"/>
        <v>52652.962137510003</v>
      </c>
      <c r="T595" s="46">
        <f t="shared" si="461"/>
        <v>38.679009562698347</v>
      </c>
      <c r="U595" s="47">
        <f t="shared" si="462"/>
        <v>52652.962137510003</v>
      </c>
      <c r="V595" s="47">
        <f t="shared" si="463"/>
        <v>0</v>
      </c>
      <c r="W595" s="47">
        <f t="shared" si="464"/>
        <v>51981.064511057266</v>
      </c>
      <c r="X595" s="47">
        <f t="shared" si="465"/>
        <v>671.89762645273731</v>
      </c>
      <c r="Y595" s="48">
        <f t="shared" si="466"/>
        <v>52652.962137510003</v>
      </c>
      <c r="Z595" s="47">
        <f t="shared" si="467"/>
        <v>0</v>
      </c>
      <c r="AA595" s="48">
        <f t="shared" si="468"/>
        <v>52652.962137510003</v>
      </c>
      <c r="AB595" s="47">
        <f t="shared" si="469"/>
        <v>0</v>
      </c>
      <c r="AC595" s="47">
        <f t="shared" si="470"/>
        <v>671.89762645273731</v>
      </c>
      <c r="AD595" s="47">
        <f t="shared" si="471"/>
        <v>51981.064511057266</v>
      </c>
      <c r="AE595" s="47">
        <f t="shared" si="510"/>
        <v>38.185431734145268</v>
      </c>
      <c r="AF595" s="49">
        <f t="shared" si="472"/>
        <v>1.2760870408354053E-2</v>
      </c>
      <c r="AG595" s="47">
        <f>IF(ISBLANK($D595),"",S595*_xlfn.XLOOKUP(Q595,DATA!$B$24:$B$25,DATA!$C$24:$C$25,"error",0,1)/1000)</f>
        <v>7.0537347739465961</v>
      </c>
      <c r="AH595" s="47">
        <f>IF(ISBLANK($D595),"",V595*_xlfn.XLOOKUP(Q595,DATA!$B$24:$B$25,DATA!$C$24:$C$25,"error",0,1)/1000)</f>
        <v>0</v>
      </c>
      <c r="AI595" s="47">
        <f>IF(ISBLANK($D595),"",X595*_xlfn.XLOOKUP(Q595,DATA!$B$24:$B$25,DATA!$C$24:$C$25,"error",0,1)/1000)</f>
        <v>9.0011795345233028E-2</v>
      </c>
      <c r="AJ595" s="47">
        <f>IF(ISBLANK($D595),"",Z595*_xlfn.XLOOKUP(Q595,DATA!$B$24:$B$25,DATA!$C$24:$C$25,"error",0,1)/1000)</f>
        <v>0</v>
      </c>
      <c r="AK595" s="47">
        <f>IF(ISBLANK($D595),"",AB595*_xlfn.XLOOKUP(Q595,DATA!$B$24:$B$25,DATA!$C$24:$C$25,"error",0,1)/1000)</f>
        <v>0</v>
      </c>
      <c r="AL595" s="47">
        <f t="shared" si="473"/>
        <v>9.0011795345233028E-2</v>
      </c>
      <c r="AM595" s="47">
        <f t="shared" si="474"/>
        <v>6.9637229786013632</v>
      </c>
      <c r="AN595" s="47">
        <f t="shared" si="497"/>
        <v>0.71497540609009702</v>
      </c>
      <c r="AO595" s="47">
        <f t="shared" si="498"/>
        <v>0</v>
      </c>
      <c r="AP595" s="47">
        <f t="shared" si="499"/>
        <v>9.1237085022760362E-3</v>
      </c>
      <c r="AQ595" s="47">
        <f t="shared" si="500"/>
        <v>0</v>
      </c>
      <c r="AR595" s="47">
        <f t="shared" si="501"/>
        <v>0</v>
      </c>
      <c r="AS595" s="47">
        <f t="shared" si="502"/>
        <v>9.1237085022760362E-3</v>
      </c>
      <c r="AT595" s="47">
        <f t="shared" si="475"/>
        <v>0.70585169758782096</v>
      </c>
      <c r="AU595" s="47">
        <f t="shared" si="503"/>
        <v>3.8884964723724547E-2</v>
      </c>
      <c r="AV595" s="47">
        <f t="shared" si="504"/>
        <v>0</v>
      </c>
      <c r="AW595" s="47">
        <f t="shared" si="505"/>
        <v>4.9620599567286739E-4</v>
      </c>
      <c r="AX595" s="47">
        <f t="shared" si="506"/>
        <v>0</v>
      </c>
      <c r="AY595" s="47">
        <f t="shared" si="507"/>
        <v>0</v>
      </c>
      <c r="AZ595" s="47">
        <f t="shared" si="508"/>
        <v>4.9620599567286739E-4</v>
      </c>
      <c r="BA595" s="47">
        <f t="shared" si="476"/>
        <v>3.8388758728051676E-2</v>
      </c>
      <c r="BB595" s="23">
        <f>IF(V595&gt;0,J595*DATA!$C$4,0)</f>
        <v>0</v>
      </c>
      <c r="BC595" s="23">
        <f>IF(X595&gt;0,N595*_xlfn.XLOOKUP(Burgas!O595,DATA!$B$5:$B$6,DATA!$C$5:$C$6,"error",0,1),0)</f>
        <v>10720.08</v>
      </c>
      <c r="BD595" s="23" t="str">
        <f>IF(Z595&gt;0,(L595-M595)*DATA!$C$7,"0,00 ")</f>
        <v xml:space="preserve">0,00 </v>
      </c>
      <c r="BE595" s="23">
        <f>IF(G595="basement",D595*DATA!$C$8,IF(G595="ground",0,"error"))</f>
        <v>0</v>
      </c>
      <c r="BF595" s="23">
        <f t="shared" si="477"/>
        <v>10720.08</v>
      </c>
      <c r="BG595" s="23">
        <v>0.25</v>
      </c>
      <c r="BH595" s="23">
        <v>1.1000000000000001</v>
      </c>
      <c r="BI595" s="23">
        <f t="shared" si="478"/>
        <v>0.56999999999999995</v>
      </c>
      <c r="BJ595" s="23">
        <v>0.22</v>
      </c>
      <c r="BK595" s="23">
        <f t="shared" si="479"/>
        <v>0.25</v>
      </c>
      <c r="BL595" s="23">
        <f t="shared" si="480"/>
        <v>0.12054794520547943</v>
      </c>
      <c r="BM595" s="5">
        <v>1.1000000000000001</v>
      </c>
      <c r="BN595" s="5">
        <f t="shared" si="481"/>
        <v>0.56999999999999995</v>
      </c>
      <c r="BO595" s="50"/>
      <c r="BP595" s="48">
        <f t="shared" si="482"/>
        <v>5423.8499999999995</v>
      </c>
      <c r="BQ595" s="51">
        <f t="shared" si="483"/>
        <v>8</v>
      </c>
      <c r="BR595" s="47">
        <f t="shared" si="484"/>
        <v>1735.6319999999998</v>
      </c>
      <c r="BS595" s="46">
        <f t="shared" si="485"/>
        <v>25.5</v>
      </c>
      <c r="BT595" s="46">
        <f t="shared" si="486"/>
        <v>4339.08</v>
      </c>
      <c r="BU595" s="46">
        <f t="shared" si="492"/>
        <v>45.689831775000002</v>
      </c>
      <c r="BV595" s="46">
        <f t="shared" si="493"/>
        <v>45.689831775000002</v>
      </c>
      <c r="BW595" s="46">
        <f t="shared" si="494"/>
        <v>45.106789752739729</v>
      </c>
      <c r="BX595" s="46">
        <f t="shared" si="495"/>
        <v>45.689831775000002</v>
      </c>
      <c r="BY595" s="46">
        <f t="shared" si="496"/>
        <v>45.689831775000002</v>
      </c>
      <c r="BZ595" s="46">
        <f t="shared" si="487"/>
        <v>52652.962137510003</v>
      </c>
      <c r="CA595" s="46">
        <f t="shared" si="488"/>
        <v>52652.962137510003</v>
      </c>
      <c r="CB595" s="46">
        <f t="shared" si="489"/>
        <v>51981.064511057266</v>
      </c>
      <c r="CC595" s="46">
        <f t="shared" si="490"/>
        <v>52652.962137510003</v>
      </c>
      <c r="CD595" s="46">
        <f t="shared" si="491"/>
        <v>52652.962137510003</v>
      </c>
    </row>
    <row r="596" spans="1:82" ht="15" customHeight="1" x14ac:dyDescent="0.35">
      <c r="A596" s="39">
        <v>593</v>
      </c>
      <c r="B596" s="40" t="s">
        <v>125</v>
      </c>
      <c r="C596" s="40" t="s">
        <v>718</v>
      </c>
      <c r="D596" s="41">
        <v>131.6</v>
      </c>
      <c r="E596" s="41">
        <f t="shared" si="458"/>
        <v>526.4</v>
      </c>
      <c r="F596" s="41">
        <v>46.8</v>
      </c>
      <c r="G596" s="42" t="s">
        <v>118</v>
      </c>
      <c r="H596" s="43">
        <v>5</v>
      </c>
      <c r="I596" s="44">
        <v>17.5</v>
      </c>
      <c r="J596" s="41">
        <f t="shared" si="459"/>
        <v>655.20000000000005</v>
      </c>
      <c r="K596" s="42" t="s">
        <v>121</v>
      </c>
      <c r="L596" s="44">
        <v>163.80000000000001</v>
      </c>
      <c r="M596" s="44">
        <v>163.80000000000001</v>
      </c>
      <c r="N596" s="41">
        <v>138.18</v>
      </c>
      <c r="O596" s="45" t="s">
        <v>69</v>
      </c>
      <c r="P596" s="45" t="s">
        <v>121</v>
      </c>
      <c r="Q596" s="45" t="s">
        <v>122</v>
      </c>
      <c r="R596" s="45" t="s">
        <v>864</v>
      </c>
      <c r="S596" s="46">
        <f t="shared" si="460"/>
        <v>25501.123905880006</v>
      </c>
      <c r="T596" s="46">
        <f t="shared" si="461"/>
        <v>48.444384319680864</v>
      </c>
      <c r="U596" s="47">
        <f t="shared" si="462"/>
        <v>25501.123905880006</v>
      </c>
      <c r="V596" s="47">
        <f t="shared" si="463"/>
        <v>0</v>
      </c>
      <c r="W596" s="47">
        <f t="shared" si="464"/>
        <v>25085.412915559456</v>
      </c>
      <c r="X596" s="47">
        <f t="shared" si="465"/>
        <v>415.71099032054917</v>
      </c>
      <c r="Y596" s="48">
        <f t="shared" si="466"/>
        <v>25501.123905880006</v>
      </c>
      <c r="Z596" s="47">
        <f t="shared" si="467"/>
        <v>0</v>
      </c>
      <c r="AA596" s="48">
        <f t="shared" si="468"/>
        <v>25501.123905880006</v>
      </c>
      <c r="AB596" s="47">
        <f t="shared" si="469"/>
        <v>0</v>
      </c>
      <c r="AC596" s="47">
        <f t="shared" si="470"/>
        <v>415.71099032054917</v>
      </c>
      <c r="AD596" s="47">
        <f t="shared" si="471"/>
        <v>25085.412915559456</v>
      </c>
      <c r="AE596" s="47">
        <f t="shared" si="510"/>
        <v>47.654659793995933</v>
      </c>
      <c r="AF596" s="49">
        <f t="shared" si="472"/>
        <v>1.6301673285258445E-2</v>
      </c>
      <c r="AG596" s="47">
        <f>IF(ISBLANK($D596),"",S596*_xlfn.XLOOKUP(Q596,DATA!$B$24:$B$25,DATA!$C$24:$C$25,"error",0,1)/1000)</f>
        <v>3.4162971496238255</v>
      </c>
      <c r="AH596" s="47">
        <f>IF(ISBLANK($D596),"",V596*_xlfn.XLOOKUP(Q596,DATA!$B$24:$B$25,DATA!$C$24:$C$25,"error",0,1)/1000)</f>
        <v>0</v>
      </c>
      <c r="AI596" s="47">
        <f>IF(ISBLANK($D596),"",X596*_xlfn.XLOOKUP(Q596,DATA!$B$24:$B$25,DATA!$C$24:$C$25,"error",0,1)/1000)</f>
        <v>5.5691359978527241E-2</v>
      </c>
      <c r="AJ596" s="47">
        <f>IF(ISBLANK($D596),"",Z596*_xlfn.XLOOKUP(Q596,DATA!$B$24:$B$25,DATA!$C$24:$C$25,"error",0,1)/1000)</f>
        <v>0</v>
      </c>
      <c r="AK596" s="47">
        <f>IF(ISBLANK($D596),"",AB596*_xlfn.XLOOKUP(Q596,DATA!$B$24:$B$25,DATA!$C$24:$C$25,"error",0,1)/1000)</f>
        <v>0</v>
      </c>
      <c r="AL596" s="47">
        <f t="shared" si="473"/>
        <v>5.5691359978527241E-2</v>
      </c>
      <c r="AM596" s="47">
        <f t="shared" si="474"/>
        <v>3.3606057896452981</v>
      </c>
      <c r="AN596" s="47">
        <f t="shared" si="497"/>
        <v>0.34628016506922166</v>
      </c>
      <c r="AO596" s="47">
        <f t="shared" si="498"/>
        <v>0</v>
      </c>
      <c r="AP596" s="47">
        <f t="shared" si="499"/>
        <v>5.644946116123809E-3</v>
      </c>
      <c r="AQ596" s="47">
        <f t="shared" si="500"/>
        <v>0</v>
      </c>
      <c r="AR596" s="47">
        <f t="shared" si="501"/>
        <v>0</v>
      </c>
      <c r="AS596" s="47">
        <f t="shared" si="502"/>
        <v>5.644946116123809E-3</v>
      </c>
      <c r="AT596" s="47">
        <f t="shared" si="475"/>
        <v>0.34063521895309784</v>
      </c>
      <c r="AU596" s="47">
        <f t="shared" si="503"/>
        <v>1.8832944306262474E-2</v>
      </c>
      <c r="AV596" s="47">
        <f t="shared" si="504"/>
        <v>0</v>
      </c>
      <c r="AW596" s="47">
        <f t="shared" si="505"/>
        <v>3.0700850508015879E-4</v>
      </c>
      <c r="AX596" s="47">
        <f t="shared" si="506"/>
        <v>0</v>
      </c>
      <c r="AY596" s="47">
        <f t="shared" si="507"/>
        <v>0</v>
      </c>
      <c r="AZ596" s="47">
        <f t="shared" si="508"/>
        <v>3.0700850508015879E-4</v>
      </c>
      <c r="BA596" s="47">
        <f t="shared" si="476"/>
        <v>1.8525935801182315E-2</v>
      </c>
      <c r="BB596" s="23">
        <f>IF(V596&gt;0,J596*DATA!$C$4,0)</f>
        <v>0</v>
      </c>
      <c r="BC596" s="23">
        <f>IF(X596&gt;0,N596*_xlfn.XLOOKUP(Burgas!O596,DATA!$B$5:$B$6,DATA!$C$5:$C$6,"error",0,1),0)</f>
        <v>6632.64</v>
      </c>
      <c r="BD596" s="23" t="str">
        <f>IF(Z596&gt;0,(L596-M596)*DATA!$C$7,"0,00 ")</f>
        <v xml:space="preserve">0,00 </v>
      </c>
      <c r="BE596" s="23">
        <f>IF(G596="basement",D596*DATA!$C$8,IF(G596="ground",0,"error"))</f>
        <v>0</v>
      </c>
      <c r="BF596" s="23">
        <f t="shared" si="477"/>
        <v>6632.64</v>
      </c>
      <c r="BG596" s="23">
        <v>0.25</v>
      </c>
      <c r="BH596" s="23">
        <v>1.1000000000000001</v>
      </c>
      <c r="BI596" s="23">
        <f t="shared" si="478"/>
        <v>0.56999999999999995</v>
      </c>
      <c r="BJ596" s="23">
        <v>0.22</v>
      </c>
      <c r="BK596" s="23">
        <f t="shared" si="479"/>
        <v>0.25</v>
      </c>
      <c r="BL596" s="23">
        <f t="shared" si="480"/>
        <v>0.12054794520547943</v>
      </c>
      <c r="BM596" s="5">
        <v>1.1000000000000001</v>
      </c>
      <c r="BN596" s="5">
        <f t="shared" si="481"/>
        <v>0.56999999999999995</v>
      </c>
      <c r="BO596" s="50"/>
      <c r="BP596" s="48">
        <f t="shared" si="482"/>
        <v>2303</v>
      </c>
      <c r="BQ596" s="51">
        <f t="shared" si="483"/>
        <v>5</v>
      </c>
      <c r="BR596" s="47">
        <f t="shared" si="484"/>
        <v>736.96</v>
      </c>
      <c r="BS596" s="46">
        <f t="shared" si="485"/>
        <v>17.5</v>
      </c>
      <c r="BT596" s="46">
        <f t="shared" si="486"/>
        <v>1842.4</v>
      </c>
      <c r="BU596" s="46">
        <f t="shared" si="492"/>
        <v>22.128708700000004</v>
      </c>
      <c r="BV596" s="46">
        <f t="shared" si="493"/>
        <v>22.128708700000004</v>
      </c>
      <c r="BW596" s="46">
        <f t="shared" si="494"/>
        <v>21.767973720547946</v>
      </c>
      <c r="BX596" s="46">
        <f t="shared" si="495"/>
        <v>22.128708700000004</v>
      </c>
      <c r="BY596" s="46">
        <f t="shared" si="496"/>
        <v>22.128708700000004</v>
      </c>
      <c r="BZ596" s="46">
        <f t="shared" si="487"/>
        <v>25501.123905880006</v>
      </c>
      <c r="CA596" s="46">
        <f t="shared" si="488"/>
        <v>25501.123905880006</v>
      </c>
      <c r="CB596" s="46">
        <f t="shared" si="489"/>
        <v>25085.412915559456</v>
      </c>
      <c r="CC596" s="46">
        <f t="shared" si="490"/>
        <v>25501.123905880006</v>
      </c>
      <c r="CD596" s="46">
        <f t="shared" si="491"/>
        <v>25501.123905880006</v>
      </c>
    </row>
    <row r="597" spans="1:82" ht="15" customHeight="1" x14ac:dyDescent="0.35">
      <c r="A597" s="39">
        <v>594</v>
      </c>
      <c r="B597" s="40" t="s">
        <v>125</v>
      </c>
      <c r="C597" s="40" t="s">
        <v>719</v>
      </c>
      <c r="D597" s="41">
        <v>71.900000000000006</v>
      </c>
      <c r="E597" s="41">
        <f t="shared" si="458"/>
        <v>345.12000000000006</v>
      </c>
      <c r="F597" s="41">
        <v>34.799999999999997</v>
      </c>
      <c r="G597" s="42" t="s">
        <v>118</v>
      </c>
      <c r="H597" s="43">
        <v>6</v>
      </c>
      <c r="I597" s="44">
        <v>20.5</v>
      </c>
      <c r="J597" s="41">
        <f t="shared" si="459"/>
        <v>570.72</v>
      </c>
      <c r="K597" s="42" t="s">
        <v>121</v>
      </c>
      <c r="L597" s="44">
        <v>142.68</v>
      </c>
      <c r="M597" s="44">
        <v>142.68</v>
      </c>
      <c r="N597" s="41">
        <v>75.495000000000005</v>
      </c>
      <c r="O597" s="45" t="s">
        <v>69</v>
      </c>
      <c r="P597" s="45" t="s">
        <v>121</v>
      </c>
      <c r="Q597" s="45" t="s">
        <v>122</v>
      </c>
      <c r="R597" s="45" t="s">
        <v>864</v>
      </c>
      <c r="S597" s="46">
        <f t="shared" si="460"/>
        <v>18494.599292470004</v>
      </c>
      <c r="T597" s="46">
        <f t="shared" si="461"/>
        <v>53.588894565571394</v>
      </c>
      <c r="U597" s="47">
        <f t="shared" si="462"/>
        <v>18494.599292470004</v>
      </c>
      <c r="V597" s="47">
        <f t="shared" si="463"/>
        <v>0</v>
      </c>
      <c r="W597" s="47">
        <f t="shared" si="464"/>
        <v>18267.474518883017</v>
      </c>
      <c r="X597" s="47">
        <f t="shared" si="465"/>
        <v>227.12477358698743</v>
      </c>
      <c r="Y597" s="48">
        <f t="shared" si="466"/>
        <v>18494.599292470004</v>
      </c>
      <c r="Z597" s="47">
        <f t="shared" si="467"/>
        <v>0</v>
      </c>
      <c r="AA597" s="48">
        <f t="shared" si="468"/>
        <v>18494.599292470004</v>
      </c>
      <c r="AB597" s="47">
        <f t="shared" si="469"/>
        <v>0</v>
      </c>
      <c r="AC597" s="47">
        <f t="shared" si="470"/>
        <v>227.12477358698743</v>
      </c>
      <c r="AD597" s="47">
        <f t="shared" si="471"/>
        <v>18267.474518883017</v>
      </c>
      <c r="AE597" s="47">
        <f t="shared" si="510"/>
        <v>52.930790794167287</v>
      </c>
      <c r="AF597" s="49">
        <f t="shared" si="472"/>
        <v>1.2280599865684083E-2</v>
      </c>
      <c r="AG597" s="47">
        <f>IF(ISBLANK($D597),"",S597*_xlfn.XLOOKUP(Q597,DATA!$B$24:$B$25,DATA!$C$24:$C$25,"error",0,1)/1000)</f>
        <v>2.4776573408880793</v>
      </c>
      <c r="AH597" s="47">
        <f>IF(ISBLANK($D597),"",V597*_xlfn.XLOOKUP(Q597,DATA!$B$24:$B$25,DATA!$C$24:$C$25,"error",0,1)/1000)</f>
        <v>0</v>
      </c>
      <c r="AI597" s="47">
        <f>IF(ISBLANK($D597),"",X597*_xlfn.XLOOKUP(Q597,DATA!$B$24:$B$25,DATA!$C$24:$C$25,"error",0,1)/1000)</f>
        <v>3.0427118407721249E-2</v>
      </c>
      <c r="AJ597" s="47">
        <f>IF(ISBLANK($D597),"",Z597*_xlfn.XLOOKUP(Q597,DATA!$B$24:$B$25,DATA!$C$24:$C$25,"error",0,1)/1000)</f>
        <v>0</v>
      </c>
      <c r="AK597" s="47">
        <f>IF(ISBLANK($D597),"",AB597*_xlfn.XLOOKUP(Q597,DATA!$B$24:$B$25,DATA!$C$24:$C$25,"error",0,1)/1000)</f>
        <v>0</v>
      </c>
      <c r="AL597" s="47">
        <f t="shared" si="473"/>
        <v>3.0427118407721249E-2</v>
      </c>
      <c r="AM597" s="47">
        <f t="shared" si="474"/>
        <v>2.4472302224803579</v>
      </c>
      <c r="AN597" s="47">
        <f t="shared" si="497"/>
        <v>0.25113845646657662</v>
      </c>
      <c r="AO597" s="47">
        <f t="shared" si="498"/>
        <v>0</v>
      </c>
      <c r="AP597" s="47">
        <f t="shared" si="499"/>
        <v>3.0841308947515403E-3</v>
      </c>
      <c r="AQ597" s="47">
        <f t="shared" si="500"/>
        <v>0</v>
      </c>
      <c r="AR597" s="47">
        <f t="shared" si="501"/>
        <v>0</v>
      </c>
      <c r="AS597" s="47">
        <f t="shared" si="502"/>
        <v>3.0841308947515403E-3</v>
      </c>
      <c r="AT597" s="47">
        <f t="shared" si="475"/>
        <v>0.24805432557182508</v>
      </c>
      <c r="AU597" s="47">
        <f t="shared" si="503"/>
        <v>1.3658525786050424E-2</v>
      </c>
      <c r="AV597" s="47">
        <f t="shared" si="504"/>
        <v>0</v>
      </c>
      <c r="AW597" s="47">
        <f t="shared" si="505"/>
        <v>1.6773488993361297E-4</v>
      </c>
      <c r="AX597" s="47">
        <f t="shared" si="506"/>
        <v>0</v>
      </c>
      <c r="AY597" s="47">
        <f t="shared" si="507"/>
        <v>0</v>
      </c>
      <c r="AZ597" s="47">
        <f t="shared" si="508"/>
        <v>1.6773488993361297E-4</v>
      </c>
      <c r="BA597" s="47">
        <f t="shared" si="476"/>
        <v>1.3490790896116812E-2</v>
      </c>
      <c r="BB597" s="23">
        <f>IF(V597&gt;0,J597*DATA!$C$4,0)</f>
        <v>0</v>
      </c>
      <c r="BC597" s="23">
        <f>IF(X597&gt;0,N597*_xlfn.XLOOKUP(Burgas!O597,DATA!$B$5:$B$6,DATA!$C$5:$C$6,"error",0,1),0)</f>
        <v>3623.76</v>
      </c>
      <c r="BD597" s="23" t="str">
        <f>IF(Z597&gt;0,(L597-M597)*DATA!$C$7,"0,00 ")</f>
        <v xml:space="preserve">0,00 </v>
      </c>
      <c r="BE597" s="23">
        <f>IF(G597="basement",D597*DATA!$C$8,IF(G597="ground",0,"error"))</f>
        <v>0</v>
      </c>
      <c r="BF597" s="23">
        <f t="shared" si="477"/>
        <v>3623.76</v>
      </c>
      <c r="BG597" s="23">
        <v>0.25</v>
      </c>
      <c r="BH597" s="23">
        <v>1.1000000000000001</v>
      </c>
      <c r="BI597" s="23">
        <f t="shared" si="478"/>
        <v>0.56999999999999995</v>
      </c>
      <c r="BJ597" s="23">
        <v>0.22</v>
      </c>
      <c r="BK597" s="23">
        <f t="shared" si="479"/>
        <v>0.25</v>
      </c>
      <c r="BL597" s="23">
        <f t="shared" si="480"/>
        <v>0.12054794520547943</v>
      </c>
      <c r="BM597" s="5">
        <v>1.1000000000000001</v>
      </c>
      <c r="BN597" s="5">
        <f t="shared" si="481"/>
        <v>0.56999999999999995</v>
      </c>
      <c r="BO597" s="50"/>
      <c r="BP597" s="48">
        <f t="shared" si="482"/>
        <v>1473.95</v>
      </c>
      <c r="BQ597" s="51">
        <f t="shared" si="483"/>
        <v>6</v>
      </c>
      <c r="BR597" s="47">
        <f t="shared" si="484"/>
        <v>471.66400000000004</v>
      </c>
      <c r="BS597" s="46">
        <f t="shared" si="485"/>
        <v>20.5</v>
      </c>
      <c r="BT597" s="46">
        <f t="shared" si="486"/>
        <v>1179.1600000000001</v>
      </c>
      <c r="BU597" s="46">
        <f t="shared" si="492"/>
        <v>16.048767175000002</v>
      </c>
      <c r="BV597" s="46">
        <f t="shared" si="493"/>
        <v>16.048767175000002</v>
      </c>
      <c r="BW597" s="46">
        <f t="shared" si="494"/>
        <v>15.851678686986302</v>
      </c>
      <c r="BX597" s="46">
        <f t="shared" si="495"/>
        <v>16.048767175000002</v>
      </c>
      <c r="BY597" s="46">
        <f t="shared" si="496"/>
        <v>16.048767175000002</v>
      </c>
      <c r="BZ597" s="46">
        <f t="shared" si="487"/>
        <v>18494.599292470004</v>
      </c>
      <c r="CA597" s="46">
        <f t="shared" si="488"/>
        <v>18494.599292470004</v>
      </c>
      <c r="CB597" s="46">
        <f t="shared" si="489"/>
        <v>18267.474518883017</v>
      </c>
      <c r="CC597" s="46">
        <f t="shared" si="490"/>
        <v>18494.599292470004</v>
      </c>
      <c r="CD597" s="46">
        <f t="shared" si="491"/>
        <v>18494.599292470004</v>
      </c>
    </row>
    <row r="598" spans="1:82" ht="15" customHeight="1" x14ac:dyDescent="0.35">
      <c r="A598" s="39">
        <v>595</v>
      </c>
      <c r="B598" s="40" t="s">
        <v>125</v>
      </c>
      <c r="C598" s="40" t="s">
        <v>720</v>
      </c>
      <c r="D598" s="41">
        <v>133.69999999999999</v>
      </c>
      <c r="E598" s="41">
        <f t="shared" si="458"/>
        <v>534.79999999999995</v>
      </c>
      <c r="F598" s="41">
        <v>36.9</v>
      </c>
      <c r="G598" s="42" t="s">
        <v>118</v>
      </c>
      <c r="H598" s="43">
        <v>5</v>
      </c>
      <c r="I598" s="44">
        <v>17.5</v>
      </c>
      <c r="J598" s="41">
        <f t="shared" si="459"/>
        <v>516.6</v>
      </c>
      <c r="K598" s="42" t="s">
        <v>121</v>
      </c>
      <c r="L598" s="44">
        <v>129.15</v>
      </c>
      <c r="M598" s="44">
        <v>129.15</v>
      </c>
      <c r="N598" s="41">
        <v>140.38499999999999</v>
      </c>
      <c r="O598" s="45" t="s">
        <v>69</v>
      </c>
      <c r="P598" s="45" t="s">
        <v>121</v>
      </c>
      <c r="Q598" s="45" t="s">
        <v>122</v>
      </c>
      <c r="R598" s="45" t="s">
        <v>864</v>
      </c>
      <c r="S598" s="46">
        <f t="shared" si="460"/>
        <v>23540.832819910003</v>
      </c>
      <c r="T598" s="46">
        <f t="shared" si="461"/>
        <v>44.018012004319381</v>
      </c>
      <c r="U598" s="47">
        <f t="shared" si="462"/>
        <v>23540.832819910003</v>
      </c>
      <c r="V598" s="47">
        <f t="shared" si="463"/>
        <v>0</v>
      </c>
      <c r="W598" s="47">
        <f t="shared" si="464"/>
        <v>23118.488143573701</v>
      </c>
      <c r="X598" s="47">
        <f t="shared" si="465"/>
        <v>422.34467633630265</v>
      </c>
      <c r="Y598" s="48">
        <f t="shared" si="466"/>
        <v>23540.832819910003</v>
      </c>
      <c r="Z598" s="47">
        <f t="shared" si="467"/>
        <v>0</v>
      </c>
      <c r="AA598" s="48">
        <f t="shared" si="468"/>
        <v>23540.832819910003</v>
      </c>
      <c r="AB598" s="47">
        <f t="shared" si="469"/>
        <v>0</v>
      </c>
      <c r="AC598" s="47">
        <f t="shared" si="470"/>
        <v>422.34467633630265</v>
      </c>
      <c r="AD598" s="47">
        <f t="shared" si="471"/>
        <v>23118.488143573701</v>
      </c>
      <c r="AE598" s="47">
        <f t="shared" si="510"/>
        <v>43.228287478634449</v>
      </c>
      <c r="AF598" s="49">
        <f t="shared" si="472"/>
        <v>1.7940940304333575E-2</v>
      </c>
      <c r="AG598" s="47">
        <f>IF(ISBLANK($D598),"",S598*_xlfn.XLOOKUP(Q598,DATA!$B$24:$B$25,DATA!$C$24:$C$25,"error",0,1)/1000)</f>
        <v>3.1536837497537067</v>
      </c>
      <c r="AH598" s="47">
        <f>IF(ISBLANK($D598),"",V598*_xlfn.XLOOKUP(Q598,DATA!$B$24:$B$25,DATA!$C$24:$C$25,"error",0,1)/1000)</f>
        <v>0</v>
      </c>
      <c r="AI598" s="47">
        <f>IF(ISBLANK($D598),"",X598*_xlfn.XLOOKUP(Q598,DATA!$B$24:$B$25,DATA!$C$24:$C$25,"error",0,1)/1000)</f>
        <v>5.6580051893078208E-2</v>
      </c>
      <c r="AJ598" s="47">
        <f>IF(ISBLANK($D598),"",Z598*_xlfn.XLOOKUP(Q598,DATA!$B$24:$B$25,DATA!$C$24:$C$25,"error",0,1)/1000)</f>
        <v>0</v>
      </c>
      <c r="AK598" s="47">
        <f>IF(ISBLANK($D598),"",AB598*_xlfn.XLOOKUP(Q598,DATA!$B$24:$B$25,DATA!$C$24:$C$25,"error",0,1)/1000)</f>
        <v>0</v>
      </c>
      <c r="AL598" s="47">
        <f t="shared" si="473"/>
        <v>5.6580051893078208E-2</v>
      </c>
      <c r="AM598" s="47">
        <f t="shared" si="474"/>
        <v>3.0971036978606286</v>
      </c>
      <c r="AN598" s="47">
        <f t="shared" si="497"/>
        <v>0.31966134139153668</v>
      </c>
      <c r="AO598" s="47">
        <f t="shared" si="498"/>
        <v>0</v>
      </c>
      <c r="AP598" s="47">
        <f t="shared" si="499"/>
        <v>5.7350250435087638E-3</v>
      </c>
      <c r="AQ598" s="47">
        <f t="shared" si="500"/>
        <v>0</v>
      </c>
      <c r="AR598" s="47">
        <f t="shared" si="501"/>
        <v>0</v>
      </c>
      <c r="AS598" s="47">
        <f t="shared" si="502"/>
        <v>5.7350250435087638E-3</v>
      </c>
      <c r="AT598" s="47">
        <f t="shared" si="475"/>
        <v>0.31392631634802792</v>
      </c>
      <c r="AU598" s="47">
        <f t="shared" si="503"/>
        <v>1.7385241335115258E-2</v>
      </c>
      <c r="AV598" s="47">
        <f t="shared" si="504"/>
        <v>0</v>
      </c>
      <c r="AW598" s="47">
        <f t="shared" si="505"/>
        <v>3.1190757696973587E-4</v>
      </c>
      <c r="AX598" s="47">
        <f t="shared" si="506"/>
        <v>0</v>
      </c>
      <c r="AY598" s="47">
        <f t="shared" si="507"/>
        <v>0</v>
      </c>
      <c r="AZ598" s="47">
        <f t="shared" si="508"/>
        <v>3.1190757696973587E-4</v>
      </c>
      <c r="BA598" s="47">
        <f t="shared" si="476"/>
        <v>1.7073333758145522E-2</v>
      </c>
      <c r="BB598" s="23">
        <f>IF(V598&gt;0,J598*DATA!$C$4,0)</f>
        <v>0</v>
      </c>
      <c r="BC598" s="23">
        <f>IF(X598&gt;0,N598*_xlfn.XLOOKUP(Burgas!O598,DATA!$B$5:$B$6,DATA!$C$5:$C$6,"error",0,1),0)</f>
        <v>6738.48</v>
      </c>
      <c r="BD598" s="23" t="str">
        <f>IF(Z598&gt;0,(L598-M598)*DATA!$C$7,"0,00 ")</f>
        <v xml:space="preserve">0,00 </v>
      </c>
      <c r="BE598" s="23">
        <f>IF(G598="basement",D598*DATA!$C$8,IF(G598="ground",0,"error"))</f>
        <v>0</v>
      </c>
      <c r="BF598" s="23">
        <f t="shared" si="477"/>
        <v>6738.48</v>
      </c>
      <c r="BG598" s="23">
        <v>0.25</v>
      </c>
      <c r="BH598" s="23">
        <v>1.1000000000000001</v>
      </c>
      <c r="BI598" s="23">
        <f t="shared" si="478"/>
        <v>0.56999999999999995</v>
      </c>
      <c r="BJ598" s="23">
        <v>0.22</v>
      </c>
      <c r="BK598" s="23">
        <f t="shared" si="479"/>
        <v>0.25</v>
      </c>
      <c r="BL598" s="23">
        <f t="shared" si="480"/>
        <v>0.12054794520547943</v>
      </c>
      <c r="BM598" s="5">
        <v>1.1000000000000001</v>
      </c>
      <c r="BN598" s="5">
        <f t="shared" si="481"/>
        <v>0.56999999999999995</v>
      </c>
      <c r="BO598" s="50"/>
      <c r="BP598" s="48">
        <f t="shared" si="482"/>
        <v>2339.75</v>
      </c>
      <c r="BQ598" s="51">
        <f t="shared" si="483"/>
        <v>5</v>
      </c>
      <c r="BR598" s="47">
        <f t="shared" si="484"/>
        <v>748.72</v>
      </c>
      <c r="BS598" s="46">
        <f t="shared" si="485"/>
        <v>17.5</v>
      </c>
      <c r="BT598" s="46">
        <f t="shared" si="486"/>
        <v>1871.8000000000002</v>
      </c>
      <c r="BU598" s="46">
        <f t="shared" si="492"/>
        <v>20.427657775</v>
      </c>
      <c r="BV598" s="46">
        <f t="shared" si="493"/>
        <v>20.427657775</v>
      </c>
      <c r="BW598" s="46">
        <f t="shared" si="494"/>
        <v>20.06116638630137</v>
      </c>
      <c r="BX598" s="46">
        <f t="shared" si="495"/>
        <v>20.427657775</v>
      </c>
      <c r="BY598" s="46">
        <f t="shared" si="496"/>
        <v>20.427657775</v>
      </c>
      <c r="BZ598" s="46">
        <f t="shared" si="487"/>
        <v>23540.832819910003</v>
      </c>
      <c r="CA598" s="46">
        <f t="shared" si="488"/>
        <v>23540.832819910003</v>
      </c>
      <c r="CB598" s="46">
        <f t="shared" si="489"/>
        <v>23118.488143573701</v>
      </c>
      <c r="CC598" s="46">
        <f t="shared" si="490"/>
        <v>23540.832819910003</v>
      </c>
      <c r="CD598" s="46">
        <f t="shared" si="491"/>
        <v>23540.832819910003</v>
      </c>
    </row>
    <row r="599" spans="1:82" ht="15" customHeight="1" x14ac:dyDescent="0.35">
      <c r="A599" s="39">
        <v>596</v>
      </c>
      <c r="B599" s="40" t="s">
        <v>125</v>
      </c>
      <c r="C599" s="40" t="s">
        <v>721</v>
      </c>
      <c r="D599" s="41">
        <v>137.69999999999999</v>
      </c>
      <c r="E599" s="41">
        <f t="shared" si="458"/>
        <v>660.96</v>
      </c>
      <c r="F599" s="41">
        <v>47.4</v>
      </c>
      <c r="G599" s="42" t="s">
        <v>118</v>
      </c>
      <c r="H599" s="43">
        <v>6</v>
      </c>
      <c r="I599" s="44">
        <v>20.5</v>
      </c>
      <c r="J599" s="41">
        <f t="shared" si="459"/>
        <v>777.3599999999999</v>
      </c>
      <c r="K599" s="42" t="s">
        <v>121</v>
      </c>
      <c r="L599" s="44">
        <v>194.34</v>
      </c>
      <c r="M599" s="44">
        <v>194.34</v>
      </c>
      <c r="N599" s="41">
        <v>144.58500000000001</v>
      </c>
      <c r="O599" s="45" t="s">
        <v>70</v>
      </c>
      <c r="P599" s="45" t="s">
        <v>121</v>
      </c>
      <c r="Q599" s="45" t="s">
        <v>122</v>
      </c>
      <c r="R599" s="45" t="s">
        <v>864</v>
      </c>
      <c r="S599" s="46">
        <f t="shared" si="460"/>
        <v>30363.218505585006</v>
      </c>
      <c r="T599" s="46">
        <f t="shared" si="461"/>
        <v>45.938057530841512</v>
      </c>
      <c r="U599" s="47">
        <f t="shared" si="462"/>
        <v>30363.218505585006</v>
      </c>
      <c r="V599" s="47">
        <f t="shared" si="463"/>
        <v>0</v>
      </c>
      <c r="W599" s="47">
        <f t="shared" si="464"/>
        <v>29921.501270338635</v>
      </c>
      <c r="X599" s="47">
        <f t="shared" si="465"/>
        <v>441.71723524637127</v>
      </c>
      <c r="Y599" s="48">
        <f t="shared" si="466"/>
        <v>30363.218505585006</v>
      </c>
      <c r="Z599" s="47">
        <f t="shared" si="467"/>
        <v>0</v>
      </c>
      <c r="AA599" s="48">
        <f t="shared" si="468"/>
        <v>30363.218505585006</v>
      </c>
      <c r="AB599" s="47">
        <f t="shared" si="469"/>
        <v>0</v>
      </c>
      <c r="AC599" s="47">
        <f t="shared" si="470"/>
        <v>441.71723524637127</v>
      </c>
      <c r="AD599" s="47">
        <f t="shared" si="471"/>
        <v>29921.501270338635</v>
      </c>
      <c r="AE599" s="47">
        <f t="shared" si="510"/>
        <v>45.269761060183114</v>
      </c>
      <c r="AF599" s="49">
        <f t="shared" si="472"/>
        <v>1.4547773819337473E-2</v>
      </c>
      <c r="AG599" s="47">
        <f>IF(ISBLANK($D599),"",S599*_xlfn.XLOOKUP(Q599,DATA!$B$24:$B$25,DATA!$C$24:$C$25,"error",0,1)/1000)</f>
        <v>4.0676551048056986</v>
      </c>
      <c r="AH599" s="47">
        <f>IF(ISBLANK($D599),"",V599*_xlfn.XLOOKUP(Q599,DATA!$B$24:$B$25,DATA!$C$24:$C$25,"error",0,1)/1000)</f>
        <v>0</v>
      </c>
      <c r="AI599" s="47">
        <f>IF(ISBLANK($D599),"",X599*_xlfn.XLOOKUP(Q599,DATA!$B$24:$B$25,DATA!$C$24:$C$25,"error",0,1)/1000)</f>
        <v>5.9175326439786589E-2</v>
      </c>
      <c r="AJ599" s="47">
        <f>IF(ISBLANK($D599),"",Z599*_xlfn.XLOOKUP(Q599,DATA!$B$24:$B$25,DATA!$C$24:$C$25,"error",0,1)/1000)</f>
        <v>0</v>
      </c>
      <c r="AK599" s="47">
        <f>IF(ISBLANK($D599),"",AB599*_xlfn.XLOOKUP(Q599,DATA!$B$24:$B$25,DATA!$C$24:$C$25,"error",0,1)/1000)</f>
        <v>0</v>
      </c>
      <c r="AL599" s="47">
        <f t="shared" si="473"/>
        <v>5.9175326439786589E-2</v>
      </c>
      <c r="AM599" s="47">
        <f t="shared" si="474"/>
        <v>4.0084797783659116</v>
      </c>
      <c r="AN599" s="47">
        <f t="shared" si="497"/>
        <v>0.41230262458049854</v>
      </c>
      <c r="AO599" s="47">
        <f t="shared" si="498"/>
        <v>0</v>
      </c>
      <c r="AP599" s="47">
        <f t="shared" si="499"/>
        <v>5.9980853275162851E-3</v>
      </c>
      <c r="AQ599" s="47">
        <f t="shared" si="500"/>
        <v>0</v>
      </c>
      <c r="AR599" s="47">
        <f t="shared" si="501"/>
        <v>0</v>
      </c>
      <c r="AS599" s="47">
        <f t="shared" si="502"/>
        <v>5.9980853275162851E-3</v>
      </c>
      <c r="AT599" s="47">
        <f t="shared" si="475"/>
        <v>0.40630453925298227</v>
      </c>
      <c r="AU599" s="47">
        <f t="shared" si="503"/>
        <v>2.2423670626638904E-2</v>
      </c>
      <c r="AV599" s="47">
        <f t="shared" si="504"/>
        <v>0</v>
      </c>
      <c r="AW599" s="47">
        <f t="shared" si="505"/>
        <v>3.2621448847566315E-4</v>
      </c>
      <c r="AX599" s="47">
        <f t="shared" si="506"/>
        <v>0</v>
      </c>
      <c r="AY599" s="47">
        <f t="shared" si="507"/>
        <v>0</v>
      </c>
      <c r="AZ599" s="47">
        <f t="shared" si="508"/>
        <v>3.2621448847566315E-4</v>
      </c>
      <c r="BA599" s="47">
        <f t="shared" si="476"/>
        <v>2.2097456138163239E-2</v>
      </c>
      <c r="BB599" s="23">
        <f>IF(V599&gt;0,J599*DATA!$C$4,0)</f>
        <v>0</v>
      </c>
      <c r="BC599" s="23">
        <f>IF(X599&gt;0,N599*_xlfn.XLOOKUP(Burgas!O599,DATA!$B$5:$B$6,DATA!$C$5:$C$6,"error",0,1),0)</f>
        <v>12289.725</v>
      </c>
      <c r="BD599" s="23" t="str">
        <f>IF(Z599&gt;0,(L599-M599)*DATA!$C$7,"0,00 ")</f>
        <v xml:space="preserve">0,00 </v>
      </c>
      <c r="BE599" s="23">
        <f>IF(G599="basement",D599*DATA!$C$8,IF(G599="ground",0,"error"))</f>
        <v>0</v>
      </c>
      <c r="BF599" s="23">
        <f t="shared" si="477"/>
        <v>12289.725</v>
      </c>
      <c r="BG599" s="23">
        <v>0.25</v>
      </c>
      <c r="BH599" s="23">
        <v>1.1000000000000001</v>
      </c>
      <c r="BI599" s="23">
        <f t="shared" si="478"/>
        <v>0.56999999999999995</v>
      </c>
      <c r="BJ599" s="23">
        <v>0.21</v>
      </c>
      <c r="BK599" s="23">
        <f t="shared" si="479"/>
        <v>0.25</v>
      </c>
      <c r="BL599" s="23">
        <f t="shared" si="480"/>
        <v>0.10900763358778627</v>
      </c>
      <c r="BM599" s="5">
        <v>1.1000000000000001</v>
      </c>
      <c r="BN599" s="5">
        <f t="shared" si="481"/>
        <v>0.56999999999999995</v>
      </c>
      <c r="BO599" s="50"/>
      <c r="BP599" s="48">
        <f t="shared" si="482"/>
        <v>2822.85</v>
      </c>
      <c r="BQ599" s="51">
        <f t="shared" si="483"/>
        <v>6</v>
      </c>
      <c r="BR599" s="47">
        <f t="shared" si="484"/>
        <v>903.31200000000001</v>
      </c>
      <c r="BS599" s="46">
        <f t="shared" si="485"/>
        <v>20.5</v>
      </c>
      <c r="BT599" s="46">
        <f t="shared" si="486"/>
        <v>2258.2800000000002</v>
      </c>
      <c r="BU599" s="46">
        <f t="shared" si="492"/>
        <v>26.347811962500003</v>
      </c>
      <c r="BV599" s="46">
        <f t="shared" si="493"/>
        <v>26.347811962500003</v>
      </c>
      <c r="BW599" s="46">
        <f t="shared" si="494"/>
        <v>25.964509953435119</v>
      </c>
      <c r="BX599" s="46">
        <f t="shared" si="495"/>
        <v>26.347811962500003</v>
      </c>
      <c r="BY599" s="46">
        <f t="shared" si="496"/>
        <v>26.347811962500003</v>
      </c>
      <c r="BZ599" s="46">
        <f t="shared" si="487"/>
        <v>30363.218505585006</v>
      </c>
      <c r="CA599" s="46">
        <f t="shared" si="488"/>
        <v>30363.218505585006</v>
      </c>
      <c r="CB599" s="46">
        <f t="shared" si="489"/>
        <v>29921.501270338635</v>
      </c>
      <c r="CC599" s="46">
        <f t="shared" si="490"/>
        <v>30363.218505585006</v>
      </c>
      <c r="CD599" s="46">
        <f t="shared" si="491"/>
        <v>30363.218505585006</v>
      </c>
    </row>
    <row r="600" spans="1:82" ht="15" customHeight="1" x14ac:dyDescent="0.35">
      <c r="A600" s="39">
        <v>597</v>
      </c>
      <c r="B600" s="40" t="s">
        <v>125</v>
      </c>
      <c r="C600" s="40" t="s">
        <v>722</v>
      </c>
      <c r="D600" s="41">
        <v>185.2</v>
      </c>
      <c r="E600" s="41">
        <f t="shared" si="458"/>
        <v>888.96</v>
      </c>
      <c r="F600" s="41">
        <v>54.8</v>
      </c>
      <c r="G600" s="42" t="s">
        <v>118</v>
      </c>
      <c r="H600" s="43">
        <v>6</v>
      </c>
      <c r="I600" s="44">
        <v>20.5</v>
      </c>
      <c r="J600" s="41">
        <f t="shared" si="459"/>
        <v>898.7199999999998</v>
      </c>
      <c r="K600" s="42" t="s">
        <v>121</v>
      </c>
      <c r="L600" s="44">
        <v>224.68</v>
      </c>
      <c r="M600" s="44">
        <v>224.68</v>
      </c>
      <c r="N600" s="41">
        <v>194.46</v>
      </c>
      <c r="O600" s="45" t="s">
        <v>70</v>
      </c>
      <c r="P600" s="45" t="s">
        <v>121</v>
      </c>
      <c r="Q600" s="45" t="s">
        <v>122</v>
      </c>
      <c r="R600" s="45" t="s">
        <v>864</v>
      </c>
      <c r="S600" s="46">
        <f t="shared" si="460"/>
        <v>38505.808612460009</v>
      </c>
      <c r="T600" s="46">
        <f t="shared" si="461"/>
        <v>43.315569443462032</v>
      </c>
      <c r="U600" s="47">
        <f t="shared" si="462"/>
        <v>38505.808612460009</v>
      </c>
      <c r="V600" s="47">
        <f t="shared" si="463"/>
        <v>0</v>
      </c>
      <c r="W600" s="47">
        <f t="shared" si="464"/>
        <v>37911.719781903521</v>
      </c>
      <c r="X600" s="47">
        <f t="shared" si="465"/>
        <v>594.08883055648766</v>
      </c>
      <c r="Y600" s="48">
        <f t="shared" si="466"/>
        <v>38505.808612460009</v>
      </c>
      <c r="Z600" s="47">
        <f t="shared" si="467"/>
        <v>0</v>
      </c>
      <c r="AA600" s="48">
        <f t="shared" si="468"/>
        <v>38505.808612460009</v>
      </c>
      <c r="AB600" s="47">
        <f t="shared" si="469"/>
        <v>0</v>
      </c>
      <c r="AC600" s="47">
        <f t="shared" si="470"/>
        <v>594.08883055648766</v>
      </c>
      <c r="AD600" s="47">
        <f t="shared" si="471"/>
        <v>37911.719781903521</v>
      </c>
      <c r="AE600" s="47">
        <f t="shared" si="510"/>
        <v>42.647272972803634</v>
      </c>
      <c r="AF600" s="49">
        <f t="shared" si="472"/>
        <v>1.5428550963197951E-2</v>
      </c>
      <c r="AG600" s="47">
        <f>IF(ISBLANK($D600),"",S600*_xlfn.XLOOKUP(Q600,DATA!$B$24:$B$25,DATA!$C$24:$C$25,"error",0,1)/1000)</f>
        <v>5.1584896686210646</v>
      </c>
      <c r="AH600" s="47">
        <f>IF(ISBLANK($D600),"",V600*_xlfn.XLOOKUP(Q600,DATA!$B$24:$B$25,DATA!$C$24:$C$25,"error",0,1)/1000)</f>
        <v>0</v>
      </c>
      <c r="AI600" s="47">
        <f>IF(ISBLANK($D600),"",X600*_xlfn.XLOOKUP(Q600,DATA!$B$24:$B$25,DATA!$C$24:$C$25,"error",0,1)/1000)</f>
        <v>7.9588020745450461E-2</v>
      </c>
      <c r="AJ600" s="47">
        <f>IF(ISBLANK($D600),"",Z600*_xlfn.XLOOKUP(Q600,DATA!$B$24:$B$25,DATA!$C$24:$C$25,"error",0,1)/1000)</f>
        <v>0</v>
      </c>
      <c r="AK600" s="47">
        <f>IF(ISBLANK($D600),"",AB600*_xlfn.XLOOKUP(Q600,DATA!$B$24:$B$25,DATA!$C$24:$C$25,"error",0,1)/1000)</f>
        <v>0</v>
      </c>
      <c r="AL600" s="47">
        <f t="shared" si="473"/>
        <v>7.9588020745450461E-2</v>
      </c>
      <c r="AM600" s="47">
        <f t="shared" si="474"/>
        <v>5.0789016478756146</v>
      </c>
      <c r="AN600" s="47">
        <f t="shared" si="497"/>
        <v>0.52287098449696257</v>
      </c>
      <c r="AO600" s="47">
        <f t="shared" si="498"/>
        <v>0</v>
      </c>
      <c r="AP600" s="47">
        <f t="shared" si="499"/>
        <v>8.0671416314888975E-3</v>
      </c>
      <c r="AQ600" s="47">
        <f t="shared" si="500"/>
        <v>0</v>
      </c>
      <c r="AR600" s="47">
        <f t="shared" si="501"/>
        <v>0</v>
      </c>
      <c r="AS600" s="47">
        <f t="shared" si="502"/>
        <v>8.0671416314888975E-3</v>
      </c>
      <c r="AT600" s="47">
        <f t="shared" si="475"/>
        <v>0.51480384286547365</v>
      </c>
      <c r="AU600" s="47">
        <f t="shared" si="503"/>
        <v>2.8437089743281907E-2</v>
      </c>
      <c r="AV600" s="47">
        <f t="shared" si="504"/>
        <v>0</v>
      </c>
      <c r="AW600" s="47">
        <f t="shared" si="505"/>
        <v>4.3874308834925994E-4</v>
      </c>
      <c r="AX600" s="47">
        <f t="shared" si="506"/>
        <v>0</v>
      </c>
      <c r="AY600" s="47">
        <f t="shared" si="507"/>
        <v>0</v>
      </c>
      <c r="AZ600" s="47">
        <f t="shared" si="508"/>
        <v>4.3874308834925994E-4</v>
      </c>
      <c r="BA600" s="47">
        <f t="shared" si="476"/>
        <v>2.7998346654932647E-2</v>
      </c>
      <c r="BB600" s="23">
        <f>IF(V600&gt;0,J600*DATA!$C$4,0)</f>
        <v>0</v>
      </c>
      <c r="BC600" s="23">
        <f>IF(X600&gt;0,N600*_xlfn.XLOOKUP(Burgas!O600,DATA!$B$5:$B$6,DATA!$C$5:$C$6,"error",0,1),0)</f>
        <v>16529.100000000002</v>
      </c>
      <c r="BD600" s="23" t="str">
        <f>IF(Z600&gt;0,(L600-M600)*DATA!$C$7,"0,00 ")</f>
        <v xml:space="preserve">0,00 </v>
      </c>
      <c r="BE600" s="23">
        <f>IF(G600="basement",D600*DATA!$C$8,IF(G600="ground",0,"error"))</f>
        <v>0</v>
      </c>
      <c r="BF600" s="23">
        <f t="shared" si="477"/>
        <v>16529.100000000002</v>
      </c>
      <c r="BG600" s="23">
        <v>0.25</v>
      </c>
      <c r="BH600" s="23">
        <v>1.1000000000000001</v>
      </c>
      <c r="BI600" s="23">
        <f t="shared" si="478"/>
        <v>0.56999999999999995</v>
      </c>
      <c r="BJ600" s="23">
        <v>0.21</v>
      </c>
      <c r="BK600" s="23">
        <f t="shared" si="479"/>
        <v>0.25</v>
      </c>
      <c r="BL600" s="23">
        <f t="shared" si="480"/>
        <v>0.10900763358778627</v>
      </c>
      <c r="BM600" s="5">
        <v>1.1000000000000001</v>
      </c>
      <c r="BN600" s="5">
        <f t="shared" si="481"/>
        <v>0.56999999999999995</v>
      </c>
      <c r="BO600" s="50"/>
      <c r="BP600" s="48">
        <f t="shared" si="482"/>
        <v>3796.6</v>
      </c>
      <c r="BQ600" s="51">
        <f t="shared" si="483"/>
        <v>6</v>
      </c>
      <c r="BR600" s="47">
        <f t="shared" si="484"/>
        <v>1214.912</v>
      </c>
      <c r="BS600" s="46">
        <f t="shared" si="485"/>
        <v>20.5</v>
      </c>
      <c r="BT600" s="46">
        <f t="shared" si="486"/>
        <v>3037.28</v>
      </c>
      <c r="BU600" s="46">
        <f t="shared" si="492"/>
        <v>33.413579150000004</v>
      </c>
      <c r="BV600" s="46">
        <f t="shared" si="493"/>
        <v>33.413579150000004</v>
      </c>
      <c r="BW600" s="46">
        <f t="shared" si="494"/>
        <v>32.89805604122138</v>
      </c>
      <c r="BX600" s="46">
        <f t="shared" si="495"/>
        <v>33.413579150000004</v>
      </c>
      <c r="BY600" s="46">
        <f t="shared" si="496"/>
        <v>33.413579150000004</v>
      </c>
      <c r="BZ600" s="46">
        <f t="shared" si="487"/>
        <v>38505.808612460009</v>
      </c>
      <c r="CA600" s="46">
        <f t="shared" si="488"/>
        <v>38505.808612460009</v>
      </c>
      <c r="CB600" s="46">
        <f t="shared" si="489"/>
        <v>37911.719781903521</v>
      </c>
      <c r="CC600" s="46">
        <f t="shared" si="490"/>
        <v>38505.808612460009</v>
      </c>
      <c r="CD600" s="46">
        <f t="shared" si="491"/>
        <v>38505.808612460009</v>
      </c>
    </row>
    <row r="601" spans="1:82" ht="15" customHeight="1" x14ac:dyDescent="0.35">
      <c r="A601" s="39">
        <v>598</v>
      </c>
      <c r="B601" s="40" t="s">
        <v>125</v>
      </c>
      <c r="C601" s="40" t="s">
        <v>723</v>
      </c>
      <c r="D601" s="41">
        <v>226.2</v>
      </c>
      <c r="E601" s="41">
        <f t="shared" si="458"/>
        <v>1085.76</v>
      </c>
      <c r="F601" s="41">
        <v>60.8</v>
      </c>
      <c r="G601" s="42" t="s">
        <v>118</v>
      </c>
      <c r="H601" s="43">
        <v>6</v>
      </c>
      <c r="I601" s="44">
        <v>20.5</v>
      </c>
      <c r="J601" s="41">
        <f t="shared" si="459"/>
        <v>997.11999999999989</v>
      </c>
      <c r="K601" s="42" t="s">
        <v>120</v>
      </c>
      <c r="L601" s="44">
        <v>249.28</v>
      </c>
      <c r="M601" s="44">
        <v>36.340000000000003</v>
      </c>
      <c r="N601" s="41">
        <v>237.51</v>
      </c>
      <c r="O601" s="45" t="s">
        <v>69</v>
      </c>
      <c r="P601" s="45" t="s">
        <v>120</v>
      </c>
      <c r="Q601" s="45" t="s">
        <v>122</v>
      </c>
      <c r="R601" s="45" t="s">
        <v>864</v>
      </c>
      <c r="S601" s="46">
        <f t="shared" si="460"/>
        <v>109038.67806741003</v>
      </c>
      <c r="T601" s="46">
        <f t="shared" si="461"/>
        <v>100.4261329091236</v>
      </c>
      <c r="U601" s="47">
        <f t="shared" si="462"/>
        <v>70921.448607126935</v>
      </c>
      <c r="V601" s="47">
        <f t="shared" si="463"/>
        <v>38117.229460283095</v>
      </c>
      <c r="W601" s="47">
        <f t="shared" si="464"/>
        <v>94017.288957485958</v>
      </c>
      <c r="X601" s="47">
        <f t="shared" si="465"/>
        <v>15021.389109924072</v>
      </c>
      <c r="Y601" s="48">
        <f t="shared" si="466"/>
        <v>97765.980494910007</v>
      </c>
      <c r="Z601" s="47">
        <f t="shared" si="467"/>
        <v>11272.697572500023</v>
      </c>
      <c r="AA601" s="48">
        <f t="shared" si="468"/>
        <v>109038.67806741003</v>
      </c>
      <c r="AB601" s="47">
        <f t="shared" si="469"/>
        <v>0</v>
      </c>
      <c r="AC601" s="47">
        <f t="shared" si="470"/>
        <v>64411.31614270719</v>
      </c>
      <c r="AD601" s="47">
        <f t="shared" si="471"/>
        <v>44627.36192470284</v>
      </c>
      <c r="AE601" s="47">
        <f t="shared" si="510"/>
        <v>41.102418513025754</v>
      </c>
      <c r="AF601" s="49">
        <f t="shared" si="472"/>
        <v>0.59071989210000098</v>
      </c>
      <c r="AG601" s="47">
        <f>IF(ISBLANK($D601),"",S601*_xlfn.XLOOKUP(Q601,DATA!$B$24:$B$25,DATA!$C$24:$C$25,"error",0,1)/1000)</f>
        <v>14.607533630882459</v>
      </c>
      <c r="AH601" s="47">
        <f>IF(ISBLANK($D601),"",V601*_xlfn.XLOOKUP(Q601,DATA!$B$24:$B$25,DATA!$C$24:$C$25,"error",0,1)/1000)</f>
        <v>5.1064330669244189</v>
      </c>
      <c r="AI601" s="47">
        <f>IF(ISBLANK($D601),"",X601*_xlfn.XLOOKUP(Q601,DATA!$B$24:$B$25,DATA!$C$24:$C$25,"error",0,1)/1000)</f>
        <v>2.0123634153940668</v>
      </c>
      <c r="AJ601" s="47">
        <f>IF(ISBLANK($D601),"",Z601*_xlfn.XLOOKUP(Q601,DATA!$B$24:$B$25,DATA!$C$24:$C$25,"error",0,1)/1000)</f>
        <v>1.5101642079635349</v>
      </c>
      <c r="AK601" s="47">
        <f>IF(ISBLANK($D601),"",AB601*_xlfn.XLOOKUP(Q601,DATA!$B$24:$B$25,DATA!$C$24:$C$25,"error",0,1)/1000)</f>
        <v>0</v>
      </c>
      <c r="AL601" s="47">
        <f t="shared" si="473"/>
        <v>8.6289606902820211</v>
      </c>
      <c r="AM601" s="47">
        <f t="shared" si="474"/>
        <v>5.9785729406004382</v>
      </c>
      <c r="AN601" s="47">
        <f t="shared" si="497"/>
        <v>1.4806379349973005</v>
      </c>
      <c r="AO601" s="47">
        <f t="shared" si="498"/>
        <v>0.51759446204034831</v>
      </c>
      <c r="AP601" s="47">
        <f t="shared" si="499"/>
        <v>0.20397568043478026</v>
      </c>
      <c r="AQ601" s="47">
        <f t="shared" si="500"/>
        <v>0.15307213872564485</v>
      </c>
      <c r="AR601" s="47">
        <f t="shared" si="501"/>
        <v>0</v>
      </c>
      <c r="AS601" s="47">
        <f t="shared" si="502"/>
        <v>0.87464228120077336</v>
      </c>
      <c r="AT601" s="47">
        <f t="shared" si="475"/>
        <v>0.60599565379652709</v>
      </c>
      <c r="AU601" s="47">
        <f t="shared" si="503"/>
        <v>8.0526621448183303E-2</v>
      </c>
      <c r="AV601" s="47">
        <f t="shared" si="504"/>
        <v>2.8150118488268511E-2</v>
      </c>
      <c r="AW601" s="47">
        <f t="shared" si="505"/>
        <v>1.109351044895193E-2</v>
      </c>
      <c r="AX601" s="47">
        <f t="shared" si="506"/>
        <v>8.3250481958280203E-3</v>
      </c>
      <c r="AY601" s="47">
        <f t="shared" si="507"/>
        <v>0</v>
      </c>
      <c r="AZ601" s="47">
        <f t="shared" si="508"/>
        <v>4.7568677133048458E-2</v>
      </c>
      <c r="BA601" s="47">
        <f t="shared" si="476"/>
        <v>3.2957944315134845E-2</v>
      </c>
      <c r="BB601" s="23">
        <f>IF(V601&gt;0,J601*DATA!$C$4,0)</f>
        <v>64812.799999999996</v>
      </c>
      <c r="BC601" s="23">
        <f>IF(X601&gt;0,N601*_xlfn.XLOOKUP(Burgas!O601,DATA!$B$5:$B$6,DATA!$C$5:$C$6,"error",0,1),0)</f>
        <v>11400.48</v>
      </c>
      <c r="BD601" s="23">
        <f>IF(Z601&gt;0,(L601-M601)*DATA!$C$7,"0,00 ")</f>
        <v>31941</v>
      </c>
      <c r="BE601" s="23">
        <f>IF(G601="basement",D601*DATA!$C$8,IF(G601="ground",0,"error"))</f>
        <v>0</v>
      </c>
      <c r="BF601" s="23">
        <f t="shared" si="477"/>
        <v>108154.28</v>
      </c>
      <c r="BG601" s="23">
        <v>1.48</v>
      </c>
      <c r="BH601" s="23">
        <v>2.5948852695763804</v>
      </c>
      <c r="BI601" s="23">
        <f t="shared" si="478"/>
        <v>0.56999999999999995</v>
      </c>
      <c r="BJ601" s="23">
        <v>2.33</v>
      </c>
      <c r="BK601" s="23">
        <f t="shared" si="479"/>
        <v>0.21630769230769231</v>
      </c>
      <c r="BL601" s="23">
        <f t="shared" si="480"/>
        <v>0.23928112965340181</v>
      </c>
      <c r="BM601" s="5">
        <v>1.1000000000000001</v>
      </c>
      <c r="BN601" s="5">
        <f t="shared" si="481"/>
        <v>0.56999999999999995</v>
      </c>
      <c r="BO601" s="50"/>
      <c r="BP601" s="48">
        <f t="shared" si="482"/>
        <v>4637.0999999999995</v>
      </c>
      <c r="BQ601" s="51">
        <f t="shared" si="483"/>
        <v>6</v>
      </c>
      <c r="BR601" s="47">
        <f t="shared" si="484"/>
        <v>1483.8719999999998</v>
      </c>
      <c r="BS601" s="46">
        <f t="shared" si="485"/>
        <v>20.5</v>
      </c>
      <c r="BT601" s="46">
        <f t="shared" si="486"/>
        <v>3709.68</v>
      </c>
      <c r="BU601" s="46">
        <f t="shared" si="492"/>
        <v>94.618776525000015</v>
      </c>
      <c r="BV601" s="46">
        <f t="shared" si="493"/>
        <v>61.542388586538465</v>
      </c>
      <c r="BW601" s="46">
        <f t="shared" si="494"/>
        <v>81.583902253979474</v>
      </c>
      <c r="BX601" s="46">
        <f t="shared" si="495"/>
        <v>84.836845275000002</v>
      </c>
      <c r="BY601" s="46">
        <f t="shared" si="496"/>
        <v>94.618776525000015</v>
      </c>
      <c r="BZ601" s="46">
        <f t="shared" si="487"/>
        <v>109038.67806741003</v>
      </c>
      <c r="CA601" s="46">
        <f t="shared" si="488"/>
        <v>70921.448607126935</v>
      </c>
      <c r="CB601" s="46">
        <f t="shared" si="489"/>
        <v>94017.288957485958</v>
      </c>
      <c r="CC601" s="46">
        <f t="shared" si="490"/>
        <v>97765.980494910007</v>
      </c>
      <c r="CD601" s="46">
        <f t="shared" si="491"/>
        <v>109038.67806741003</v>
      </c>
    </row>
    <row r="602" spans="1:82" ht="15" customHeight="1" x14ac:dyDescent="0.35">
      <c r="A602" s="39">
        <v>599</v>
      </c>
      <c r="B602" s="40" t="s">
        <v>125</v>
      </c>
      <c r="C602" s="40" t="s">
        <v>724</v>
      </c>
      <c r="D602" s="41">
        <v>233.8</v>
      </c>
      <c r="E602" s="41">
        <f t="shared" si="458"/>
        <v>1122.2400000000002</v>
      </c>
      <c r="F602" s="41">
        <v>72</v>
      </c>
      <c r="G602" s="42" t="s">
        <v>118</v>
      </c>
      <c r="H602" s="43">
        <v>6</v>
      </c>
      <c r="I602" s="44">
        <v>20.5</v>
      </c>
      <c r="J602" s="41">
        <f t="shared" si="459"/>
        <v>1180.8</v>
      </c>
      <c r="K602" s="42" t="s">
        <v>120</v>
      </c>
      <c r="L602" s="44">
        <v>295.2</v>
      </c>
      <c r="M602" s="44">
        <v>73.8</v>
      </c>
      <c r="N602" s="41">
        <v>245.49</v>
      </c>
      <c r="O602" s="45" t="s">
        <v>69</v>
      </c>
      <c r="P602" s="45" t="s">
        <v>120</v>
      </c>
      <c r="Q602" s="45" t="s">
        <v>122</v>
      </c>
      <c r="R602" s="45" t="s">
        <v>864</v>
      </c>
      <c r="S602" s="46">
        <f t="shared" si="460"/>
        <v>120744.23891789003</v>
      </c>
      <c r="T602" s="46">
        <f t="shared" si="461"/>
        <v>107.59217183302147</v>
      </c>
      <c r="U602" s="47">
        <f t="shared" si="462"/>
        <v>75605.41455702846</v>
      </c>
      <c r="V602" s="47">
        <f t="shared" si="463"/>
        <v>45138.824360861574</v>
      </c>
      <c r="W602" s="47">
        <f t="shared" si="464"/>
        <v>105218.15238429033</v>
      </c>
      <c r="X602" s="47">
        <f t="shared" si="465"/>
        <v>15526.086533599708</v>
      </c>
      <c r="Y602" s="48">
        <f t="shared" si="466"/>
        <v>109023.68269289003</v>
      </c>
      <c r="Z602" s="47">
        <f t="shared" si="467"/>
        <v>11720.556225000008</v>
      </c>
      <c r="AA602" s="48">
        <f t="shared" si="468"/>
        <v>120744.23891789003</v>
      </c>
      <c r="AB602" s="47">
        <f t="shared" si="469"/>
        <v>0</v>
      </c>
      <c r="AC602" s="47">
        <f t="shared" si="470"/>
        <v>72385.467119461289</v>
      </c>
      <c r="AD602" s="47">
        <f t="shared" si="471"/>
        <v>48358.771798428745</v>
      </c>
      <c r="AE602" s="47">
        <f t="shared" si="510"/>
        <v>43.091292235554548</v>
      </c>
      <c r="AF602" s="49">
        <f t="shared" si="472"/>
        <v>0.59949416856804016</v>
      </c>
      <c r="AG602" s="47">
        <f>IF(ISBLANK($D602),"",S602*_xlfn.XLOOKUP(Q602,DATA!$B$24:$B$25,DATA!$C$24:$C$25,"error",0,1)/1000)</f>
        <v>16.175687031330128</v>
      </c>
      <c r="AH602" s="47">
        <f>IF(ISBLANK($D602),"",V602*_xlfn.XLOOKUP(Q602,DATA!$B$24:$B$25,DATA!$C$24:$C$25,"error",0,1)/1000)</f>
        <v>6.0470917897789187</v>
      </c>
      <c r="AI602" s="47">
        <f>IF(ISBLANK($D602),"",X602*_xlfn.XLOOKUP(Q602,DATA!$B$24:$B$25,DATA!$C$24:$C$25,"error",0,1)/1000)</f>
        <v>2.0799759793065151</v>
      </c>
      <c r="AJ602" s="47">
        <f>IF(ISBLANK($D602),"",Z602*_xlfn.XLOOKUP(Q602,DATA!$B$24:$B$25,DATA!$C$24:$C$25,"error",0,1)/1000)</f>
        <v>1.570162278778652</v>
      </c>
      <c r="AK602" s="47">
        <f>IF(ISBLANK($D602),"",AB602*_xlfn.XLOOKUP(Q602,DATA!$B$24:$B$25,DATA!$C$24:$C$25,"error",0,1)/1000)</f>
        <v>0</v>
      </c>
      <c r="AL602" s="47">
        <f t="shared" si="473"/>
        <v>9.6972300478640854</v>
      </c>
      <c r="AM602" s="47">
        <f t="shared" si="474"/>
        <v>6.4784569834660424</v>
      </c>
      <c r="AN602" s="47">
        <f t="shared" si="497"/>
        <v>1.6395879310246286</v>
      </c>
      <c r="AO602" s="47">
        <f t="shared" si="498"/>
        <v>0.61294081031093905</v>
      </c>
      <c r="AP602" s="47">
        <f t="shared" si="499"/>
        <v>0.21082897473762913</v>
      </c>
      <c r="AQ602" s="47">
        <f t="shared" si="500"/>
        <v>0.1591536184552349</v>
      </c>
      <c r="AR602" s="47">
        <f t="shared" si="501"/>
        <v>0</v>
      </c>
      <c r="AS602" s="47">
        <f t="shared" si="502"/>
        <v>0.98292340350380303</v>
      </c>
      <c r="AT602" s="47">
        <f t="shared" si="475"/>
        <v>0.6566645275208256</v>
      </c>
      <c r="AU602" s="47">
        <f t="shared" si="503"/>
        <v>8.9171345358560652E-2</v>
      </c>
      <c r="AV602" s="47">
        <f t="shared" si="504"/>
        <v>3.33356666308443E-2</v>
      </c>
      <c r="AW602" s="47">
        <f t="shared" si="505"/>
        <v>1.1466236706299582E-2</v>
      </c>
      <c r="AX602" s="47">
        <f t="shared" si="506"/>
        <v>8.6557982086800083E-3</v>
      </c>
      <c r="AY602" s="47">
        <f t="shared" si="507"/>
        <v>0</v>
      </c>
      <c r="AZ602" s="47">
        <f t="shared" si="508"/>
        <v>5.3457701545823889E-2</v>
      </c>
      <c r="BA602" s="47">
        <f t="shared" si="476"/>
        <v>3.5713643812736763E-2</v>
      </c>
      <c r="BB602" s="23">
        <f>IF(V602&gt;0,J602*DATA!$C$4,0)</f>
        <v>76752</v>
      </c>
      <c r="BC602" s="23">
        <f>IF(X602&gt;0,N602*_xlfn.XLOOKUP(Burgas!O602,DATA!$B$5:$B$6,DATA!$C$5:$C$6,"error",0,1),0)</f>
        <v>11783.52</v>
      </c>
      <c r="BD602" s="23">
        <f>IF(Z602&gt;0,(L602-M602)*DATA!$C$7,"0,00 ")</f>
        <v>33210</v>
      </c>
      <c r="BE602" s="23">
        <f>IF(G602="basement",D602*DATA!$C$8,IF(G602="ground",0,"error"))</f>
        <v>0</v>
      </c>
      <c r="BF602" s="23">
        <f t="shared" si="477"/>
        <v>121745.52</v>
      </c>
      <c r="BG602" s="23">
        <v>1.48</v>
      </c>
      <c r="BH602" s="23">
        <v>2.4125000000000005</v>
      </c>
      <c r="BI602" s="23">
        <f t="shared" si="478"/>
        <v>0.56999999999999995</v>
      </c>
      <c r="BJ602" s="23">
        <v>2.33</v>
      </c>
      <c r="BK602" s="23">
        <f t="shared" si="479"/>
        <v>0.21630769230769231</v>
      </c>
      <c r="BL602" s="23">
        <f t="shared" si="480"/>
        <v>0.23928112965340181</v>
      </c>
      <c r="BM602" s="5">
        <v>1.1000000000000001</v>
      </c>
      <c r="BN602" s="5">
        <f t="shared" si="481"/>
        <v>0.56999999999999995</v>
      </c>
      <c r="BO602" s="50"/>
      <c r="BP602" s="48">
        <f t="shared" si="482"/>
        <v>4792.9000000000005</v>
      </c>
      <c r="BQ602" s="51">
        <f t="shared" si="483"/>
        <v>6</v>
      </c>
      <c r="BR602" s="47">
        <f t="shared" si="484"/>
        <v>1533.7280000000003</v>
      </c>
      <c r="BS602" s="46">
        <f t="shared" si="485"/>
        <v>20.5</v>
      </c>
      <c r="BT602" s="46">
        <f t="shared" si="486"/>
        <v>3834.3200000000006</v>
      </c>
      <c r="BU602" s="46">
        <f t="shared" si="492"/>
        <v>104.77632672500002</v>
      </c>
      <c r="BV602" s="46">
        <f t="shared" si="493"/>
        <v>65.606919955769229</v>
      </c>
      <c r="BW602" s="46">
        <f t="shared" si="494"/>
        <v>91.303499118613601</v>
      </c>
      <c r="BX602" s="46">
        <f t="shared" si="495"/>
        <v>94.605764225000016</v>
      </c>
      <c r="BY602" s="46">
        <f t="shared" si="496"/>
        <v>104.77632672500002</v>
      </c>
      <c r="BZ602" s="46">
        <f t="shared" si="487"/>
        <v>120744.23891789003</v>
      </c>
      <c r="CA602" s="46">
        <f t="shared" si="488"/>
        <v>75605.41455702846</v>
      </c>
      <c r="CB602" s="46">
        <f t="shared" si="489"/>
        <v>105218.15238429033</v>
      </c>
      <c r="CC602" s="46">
        <f t="shared" si="490"/>
        <v>109023.68269289003</v>
      </c>
      <c r="CD602" s="46">
        <f t="shared" si="491"/>
        <v>120744.23891789003</v>
      </c>
    </row>
    <row r="603" spans="1:82" ht="15" customHeight="1" x14ac:dyDescent="0.35">
      <c r="A603" s="39">
        <v>600</v>
      </c>
      <c r="B603" s="40" t="s">
        <v>125</v>
      </c>
      <c r="C603" s="40" t="s">
        <v>725</v>
      </c>
      <c r="D603" s="41">
        <v>100.7</v>
      </c>
      <c r="E603" s="41">
        <f t="shared" si="458"/>
        <v>483.36</v>
      </c>
      <c r="F603" s="41">
        <v>45.2</v>
      </c>
      <c r="G603" s="42" t="s">
        <v>118</v>
      </c>
      <c r="H603" s="43">
        <v>6</v>
      </c>
      <c r="I603" s="44">
        <v>20.5</v>
      </c>
      <c r="J603" s="41">
        <f t="shared" si="459"/>
        <v>741.28</v>
      </c>
      <c r="K603" s="42" t="s">
        <v>120</v>
      </c>
      <c r="L603" s="44">
        <v>185.32</v>
      </c>
      <c r="M603" s="44">
        <v>27.79</v>
      </c>
      <c r="N603" s="41">
        <v>105.73500000000001</v>
      </c>
      <c r="O603" s="45" t="s">
        <v>69</v>
      </c>
      <c r="P603" s="45" t="s">
        <v>120</v>
      </c>
      <c r="Q603" s="45" t="s">
        <v>122</v>
      </c>
      <c r="R603" s="45" t="s">
        <v>864</v>
      </c>
      <c r="S603" s="46">
        <f t="shared" si="460"/>
        <v>67650.803585785005</v>
      </c>
      <c r="T603" s="46">
        <f t="shared" si="461"/>
        <v>139.95945793153138</v>
      </c>
      <c r="U603" s="47">
        <f t="shared" si="462"/>
        <v>39313.652737021926</v>
      </c>
      <c r="V603" s="47">
        <f t="shared" si="463"/>
        <v>28337.150848763078</v>
      </c>
      <c r="W603" s="47">
        <f t="shared" si="464"/>
        <v>60963.562722083188</v>
      </c>
      <c r="X603" s="47">
        <f t="shared" si="465"/>
        <v>6687.2408637018161</v>
      </c>
      <c r="Y603" s="48">
        <f t="shared" si="466"/>
        <v>59311.421372035016</v>
      </c>
      <c r="Z603" s="47">
        <f t="shared" si="467"/>
        <v>8339.3822137499883</v>
      </c>
      <c r="AA603" s="48">
        <f t="shared" si="468"/>
        <v>67650.803585785005</v>
      </c>
      <c r="AB603" s="47">
        <f t="shared" si="469"/>
        <v>0</v>
      </c>
      <c r="AC603" s="47">
        <f t="shared" si="470"/>
        <v>43363.773926214883</v>
      </c>
      <c r="AD603" s="47">
        <f t="shared" si="471"/>
        <v>24287.029659570122</v>
      </c>
      <c r="AE603" s="47">
        <f t="shared" si="510"/>
        <v>50.246254674714748</v>
      </c>
      <c r="AF603" s="49">
        <f t="shared" si="472"/>
        <v>0.6409942177734399</v>
      </c>
      <c r="AG603" s="47">
        <f>IF(ISBLANK($D603),"",S603*_xlfn.XLOOKUP(Q603,DATA!$B$24:$B$25,DATA!$C$24:$C$25,"error",0,1)/1000)</f>
        <v>9.062943590756344</v>
      </c>
      <c r="AH603" s="47">
        <f>IF(ISBLANK($D603),"",V603*_xlfn.XLOOKUP(Q603,DATA!$B$24:$B$25,DATA!$C$24:$C$25,"error",0,1)/1000)</f>
        <v>3.7962298458056516</v>
      </c>
      <c r="AI603" s="47">
        <f>IF(ISBLANK($D603),"",X603*_xlfn.XLOOKUP(Q603,DATA!$B$24:$B$25,DATA!$C$24:$C$25,"error",0,1)/1000)</f>
        <v>0.89586647183988555</v>
      </c>
      <c r="AJ603" s="47">
        <f>IF(ISBLANK($D603),"",Z603*_xlfn.XLOOKUP(Q603,DATA!$B$24:$B$25,DATA!$C$24:$C$25,"error",0,1)/1000)</f>
        <v>1.1171981200361363</v>
      </c>
      <c r="AK603" s="47">
        <f>IF(ISBLANK($D603),"",AB603*_xlfn.XLOOKUP(Q603,DATA!$B$24:$B$25,DATA!$C$24:$C$25,"error",0,1)/1000)</f>
        <v>0</v>
      </c>
      <c r="AL603" s="47">
        <f t="shared" si="473"/>
        <v>5.8092944376816735</v>
      </c>
      <c r="AM603" s="47">
        <f t="shared" si="474"/>
        <v>3.2536491530746705</v>
      </c>
      <c r="AN603" s="47">
        <f t="shared" si="497"/>
        <v>0.91863133245470663</v>
      </c>
      <c r="AO603" s="47">
        <f t="shared" si="498"/>
        <v>0.38479061980631146</v>
      </c>
      <c r="AP603" s="47">
        <f t="shared" si="499"/>
        <v>9.0806149512742393E-2</v>
      </c>
      <c r="AQ603" s="47">
        <f t="shared" si="500"/>
        <v>0.11324060304992367</v>
      </c>
      <c r="AR603" s="47">
        <f t="shared" si="501"/>
        <v>0</v>
      </c>
      <c r="AS603" s="47">
        <f t="shared" si="502"/>
        <v>0.58883737236897749</v>
      </c>
      <c r="AT603" s="47">
        <f t="shared" si="475"/>
        <v>0.32979396008572914</v>
      </c>
      <c r="AU603" s="47">
        <f t="shared" si="503"/>
        <v>4.996108488815347E-2</v>
      </c>
      <c r="AV603" s="47">
        <f t="shared" si="504"/>
        <v>2.0927390718252236E-2</v>
      </c>
      <c r="AW603" s="47">
        <f t="shared" si="505"/>
        <v>4.9386229098561316E-3</v>
      </c>
      <c r="AX603" s="47">
        <f t="shared" si="506"/>
        <v>6.1587528988859943E-3</v>
      </c>
      <c r="AY603" s="47">
        <f t="shared" si="507"/>
        <v>0</v>
      </c>
      <c r="AZ603" s="47">
        <f t="shared" si="508"/>
        <v>3.2024766526994361E-2</v>
      </c>
      <c r="BA603" s="47">
        <f t="shared" si="476"/>
        <v>1.7936318361159109E-2</v>
      </c>
      <c r="BB603" s="23">
        <f>IF(V603&gt;0,J603*DATA!$C$4,0)</f>
        <v>48183.199999999997</v>
      </c>
      <c r="BC603" s="23">
        <f>IF(X603&gt;0,N603*_xlfn.XLOOKUP(Burgas!O603,DATA!$B$5:$B$6,DATA!$C$5:$C$6,"error",0,1),0)</f>
        <v>5075.2800000000007</v>
      </c>
      <c r="BD603" s="23">
        <f>IF(Z603&gt;0,(L603-M603)*DATA!$C$7,"0,00 ")</f>
        <v>23629.5</v>
      </c>
      <c r="BE603" s="23">
        <f>IF(G603="basement",D603*DATA!$C$8,IF(G603="ground",0,"error"))</f>
        <v>0</v>
      </c>
      <c r="BF603" s="23">
        <f t="shared" si="477"/>
        <v>76887.98</v>
      </c>
      <c r="BG603" s="23">
        <v>1.48</v>
      </c>
      <c r="BH603" s="23">
        <v>2.5875755450032378</v>
      </c>
      <c r="BI603" s="23">
        <f t="shared" si="478"/>
        <v>0.56999999999999995</v>
      </c>
      <c r="BJ603" s="23">
        <v>2.33</v>
      </c>
      <c r="BK603" s="23">
        <f t="shared" si="479"/>
        <v>0.21630769230769231</v>
      </c>
      <c r="BL603" s="23">
        <f t="shared" si="480"/>
        <v>0.23928112965340181</v>
      </c>
      <c r="BM603" s="5">
        <v>1.1000000000000001</v>
      </c>
      <c r="BN603" s="5">
        <f t="shared" si="481"/>
        <v>0.56999999999999995</v>
      </c>
      <c r="BO603" s="50"/>
      <c r="BP603" s="48">
        <f t="shared" si="482"/>
        <v>2064.35</v>
      </c>
      <c r="BQ603" s="51">
        <f t="shared" si="483"/>
        <v>6</v>
      </c>
      <c r="BR603" s="47">
        <f t="shared" si="484"/>
        <v>660.59199999999998</v>
      </c>
      <c r="BS603" s="46">
        <f t="shared" si="485"/>
        <v>20.5</v>
      </c>
      <c r="BT603" s="46">
        <f t="shared" si="486"/>
        <v>1651.48</v>
      </c>
      <c r="BU603" s="46">
        <f t="shared" si="492"/>
        <v>58.704272462500001</v>
      </c>
      <c r="BV603" s="46">
        <f t="shared" si="493"/>
        <v>34.114589324038462</v>
      </c>
      <c r="BW603" s="46">
        <f t="shared" si="494"/>
        <v>52.901390768902452</v>
      </c>
      <c r="BX603" s="46">
        <f t="shared" si="495"/>
        <v>51.46773808750001</v>
      </c>
      <c r="BY603" s="46">
        <f t="shared" si="496"/>
        <v>58.704272462500001</v>
      </c>
      <c r="BZ603" s="46">
        <f t="shared" si="487"/>
        <v>67650.803585785005</v>
      </c>
      <c r="CA603" s="46">
        <f t="shared" si="488"/>
        <v>39313.652737021926</v>
      </c>
      <c r="CB603" s="46">
        <f t="shared" si="489"/>
        <v>60963.562722083188</v>
      </c>
      <c r="CC603" s="46">
        <f t="shared" si="490"/>
        <v>59311.421372035016</v>
      </c>
      <c r="CD603" s="46">
        <f t="shared" si="491"/>
        <v>67650.803585785005</v>
      </c>
    </row>
    <row r="604" spans="1:82" ht="15" customHeight="1" x14ac:dyDescent="0.35">
      <c r="A604" s="39">
        <v>601</v>
      </c>
      <c r="B604" s="40" t="s">
        <v>125</v>
      </c>
      <c r="C604" s="40" t="s">
        <v>726</v>
      </c>
      <c r="D604" s="41">
        <v>208.9</v>
      </c>
      <c r="E604" s="41">
        <f t="shared" si="458"/>
        <v>1002.72</v>
      </c>
      <c r="F604" s="41">
        <v>58.2</v>
      </c>
      <c r="G604" s="42" t="s">
        <v>118</v>
      </c>
      <c r="H604" s="43">
        <v>6</v>
      </c>
      <c r="I604" s="44">
        <v>20.5</v>
      </c>
      <c r="J604" s="41">
        <f t="shared" si="459"/>
        <v>954.48000000000013</v>
      </c>
      <c r="K604" s="42" t="s">
        <v>120</v>
      </c>
      <c r="L604" s="44">
        <v>238.62</v>
      </c>
      <c r="M604" s="44">
        <v>214.8</v>
      </c>
      <c r="N604" s="41">
        <v>219.34500000000003</v>
      </c>
      <c r="O604" s="45" t="s">
        <v>69</v>
      </c>
      <c r="P604" s="45" t="s">
        <v>120</v>
      </c>
      <c r="Q604" s="45" t="s">
        <v>122</v>
      </c>
      <c r="R604" s="45" t="s">
        <v>864</v>
      </c>
      <c r="S604" s="46">
        <f t="shared" si="460"/>
        <v>93334.645351745043</v>
      </c>
      <c r="T604" s="46">
        <f t="shared" si="461"/>
        <v>93.081463770289858</v>
      </c>
      <c r="U604" s="47">
        <f t="shared" si="462"/>
        <v>56847.428993381931</v>
      </c>
      <c r="V604" s="47">
        <f t="shared" si="463"/>
        <v>36487.216358363112</v>
      </c>
      <c r="W604" s="47">
        <f t="shared" si="464"/>
        <v>79462.106956240459</v>
      </c>
      <c r="X604" s="47">
        <f t="shared" si="465"/>
        <v>13872.538395504584</v>
      </c>
      <c r="Y604" s="48">
        <f t="shared" si="466"/>
        <v>92073.653259245024</v>
      </c>
      <c r="Z604" s="47">
        <f t="shared" si="467"/>
        <v>1260.9920925000188</v>
      </c>
      <c r="AA604" s="48">
        <f t="shared" si="468"/>
        <v>93334.645351745043</v>
      </c>
      <c r="AB604" s="47">
        <f t="shared" si="469"/>
        <v>0</v>
      </c>
      <c r="AC604" s="47">
        <f t="shared" si="470"/>
        <v>51620.746846367714</v>
      </c>
      <c r="AD604" s="47">
        <f t="shared" si="471"/>
        <v>41713.898505377329</v>
      </c>
      <c r="AE604" s="47">
        <f t="shared" si="510"/>
        <v>41.600744480390667</v>
      </c>
      <c r="AF604" s="49">
        <f t="shared" si="472"/>
        <v>0.55307165578041784</v>
      </c>
      <c r="AG604" s="47">
        <f>IF(ISBLANK($D604),"",S604*_xlfn.XLOOKUP(Q604,DATA!$B$24:$B$25,DATA!$C$24:$C$25,"error",0,1)/1000)</f>
        <v>12.503718818557456</v>
      </c>
      <c r="AH604" s="47">
        <f>IF(ISBLANK($D604),"",V604*_xlfn.XLOOKUP(Q604,DATA!$B$24:$B$25,DATA!$C$24:$C$25,"error",0,1)/1000)</f>
        <v>4.888065863404627</v>
      </c>
      <c r="AI604" s="47">
        <f>IF(ISBLANK($D604),"",X604*_xlfn.XLOOKUP(Q604,DATA!$B$24:$B$25,DATA!$C$24:$C$25,"error",0,1)/1000)</f>
        <v>1.8584558685933703</v>
      </c>
      <c r="AJ604" s="47">
        <f>IF(ISBLANK($D604),"",Z604*_xlfn.XLOOKUP(Q604,DATA!$B$24:$B$25,DATA!$C$24:$C$25,"error",0,1)/1000)</f>
        <v>0.16893073839434519</v>
      </c>
      <c r="AK604" s="47">
        <f>IF(ISBLANK($D604),"",AB604*_xlfn.XLOOKUP(Q604,DATA!$B$24:$B$25,DATA!$C$24:$C$25,"error",0,1)/1000)</f>
        <v>0</v>
      </c>
      <c r="AL604" s="47">
        <f t="shared" si="473"/>
        <v>6.915452470392343</v>
      </c>
      <c r="AM604" s="47">
        <f t="shared" si="474"/>
        <v>5.5882663481651127</v>
      </c>
      <c r="AN604" s="47">
        <f t="shared" si="497"/>
        <v>1.2673926262374364</v>
      </c>
      <c r="AO604" s="47">
        <f t="shared" si="498"/>
        <v>0.49546048833467576</v>
      </c>
      <c r="AP604" s="47">
        <f t="shared" si="499"/>
        <v>0.18837541840329611</v>
      </c>
      <c r="AQ604" s="47">
        <f t="shared" si="500"/>
        <v>1.7123031579059391E-2</v>
      </c>
      <c r="AR604" s="47">
        <f t="shared" si="501"/>
        <v>0</v>
      </c>
      <c r="AS604" s="47">
        <f t="shared" si="502"/>
        <v>0.70095893831703115</v>
      </c>
      <c r="AT604" s="47">
        <f t="shared" si="475"/>
        <v>0.56643368792040527</v>
      </c>
      <c r="AU604" s="47">
        <f t="shared" si="503"/>
        <v>6.8928968944340197E-2</v>
      </c>
      <c r="AV604" s="47">
        <f t="shared" si="504"/>
        <v>2.6946330526599144E-2</v>
      </c>
      <c r="AW604" s="47">
        <f t="shared" si="505"/>
        <v>1.0245067784200075E-2</v>
      </c>
      <c r="AX604" s="47">
        <f t="shared" si="506"/>
        <v>9.3126067448401427E-4</v>
      </c>
      <c r="AY604" s="47">
        <f t="shared" si="507"/>
        <v>0</v>
      </c>
      <c r="AZ604" s="47">
        <f t="shared" si="508"/>
        <v>3.8122658985283241E-2</v>
      </c>
      <c r="BA604" s="47">
        <f t="shared" si="476"/>
        <v>3.0806309959056956E-2</v>
      </c>
      <c r="BB604" s="23">
        <f>IF(V604&gt;0,J604*DATA!$C$4,0)</f>
        <v>62041.200000000012</v>
      </c>
      <c r="BC604" s="23">
        <f>IF(X604&gt;0,N604*_xlfn.XLOOKUP(Burgas!O604,DATA!$B$5:$B$6,DATA!$C$5:$C$6,"error",0,1),0)</f>
        <v>10528.560000000001</v>
      </c>
      <c r="BD604" s="23">
        <f>IF(Z604&gt;0,(L604-M604)*DATA!$C$7,"0,00 ")</f>
        <v>3572.9999999999991</v>
      </c>
      <c r="BE604" s="23">
        <f>IF(G604="basement",D604*DATA!$C$8,IF(G604="ground",0,"error"))</f>
        <v>0</v>
      </c>
      <c r="BF604" s="23">
        <f t="shared" si="477"/>
        <v>76142.760000000009</v>
      </c>
      <c r="BG604" s="23">
        <v>1.48</v>
      </c>
      <c r="BH604" s="23">
        <v>1.2746919788785518</v>
      </c>
      <c r="BI604" s="23">
        <f t="shared" si="478"/>
        <v>0.56999999999999995</v>
      </c>
      <c r="BJ604" s="23">
        <v>2.33</v>
      </c>
      <c r="BK604" s="23">
        <f t="shared" si="479"/>
        <v>0.21630769230769231</v>
      </c>
      <c r="BL604" s="23">
        <f t="shared" si="480"/>
        <v>0.23928112965340181</v>
      </c>
      <c r="BM604" s="5">
        <v>1.1000000000000001</v>
      </c>
      <c r="BN604" s="5">
        <f t="shared" si="481"/>
        <v>0.56999999999999995</v>
      </c>
      <c r="BO604" s="50"/>
      <c r="BP604" s="48">
        <f t="shared" si="482"/>
        <v>4282.45</v>
      </c>
      <c r="BQ604" s="51">
        <f t="shared" si="483"/>
        <v>6</v>
      </c>
      <c r="BR604" s="47">
        <f t="shared" si="484"/>
        <v>1370.384</v>
      </c>
      <c r="BS604" s="46">
        <f t="shared" si="485"/>
        <v>20.5</v>
      </c>
      <c r="BT604" s="46">
        <f t="shared" si="486"/>
        <v>3425.96</v>
      </c>
      <c r="BU604" s="46">
        <f t="shared" si="492"/>
        <v>80.991535362500031</v>
      </c>
      <c r="BV604" s="46">
        <f t="shared" si="493"/>
        <v>49.329598224038463</v>
      </c>
      <c r="BW604" s="46">
        <f t="shared" si="494"/>
        <v>68.953581183825449</v>
      </c>
      <c r="BX604" s="46">
        <f t="shared" si="495"/>
        <v>79.897304112500009</v>
      </c>
      <c r="BY604" s="46">
        <f t="shared" si="496"/>
        <v>80.991535362500031</v>
      </c>
      <c r="BZ604" s="46">
        <f t="shared" si="487"/>
        <v>93334.645351745043</v>
      </c>
      <c r="CA604" s="46">
        <f t="shared" si="488"/>
        <v>56847.428993381931</v>
      </c>
      <c r="CB604" s="46">
        <f t="shared" si="489"/>
        <v>79462.106956240459</v>
      </c>
      <c r="CC604" s="46">
        <f t="shared" si="490"/>
        <v>92073.653259245024</v>
      </c>
      <c r="CD604" s="46">
        <f t="shared" si="491"/>
        <v>93334.645351745043</v>
      </c>
    </row>
    <row r="605" spans="1:82" ht="15" customHeight="1" x14ac:dyDescent="0.35">
      <c r="A605" s="39">
        <v>602</v>
      </c>
      <c r="B605" s="40" t="s">
        <v>125</v>
      </c>
      <c r="C605" s="40" t="s">
        <v>727</v>
      </c>
      <c r="D605" s="41">
        <v>93.5</v>
      </c>
      <c r="E605" s="41">
        <f t="shared" si="458"/>
        <v>448.79999999999995</v>
      </c>
      <c r="F605" s="41">
        <v>38.799999999999997</v>
      </c>
      <c r="G605" s="42" t="s">
        <v>118</v>
      </c>
      <c r="H605" s="43">
        <v>6</v>
      </c>
      <c r="I605" s="44">
        <v>20.5</v>
      </c>
      <c r="J605" s="41">
        <f t="shared" si="459"/>
        <v>636.31999999999994</v>
      </c>
      <c r="K605" s="42" t="s">
        <v>120</v>
      </c>
      <c r="L605" s="44">
        <v>159.08000000000001</v>
      </c>
      <c r="M605" s="44">
        <v>39.700000000000003</v>
      </c>
      <c r="N605" s="41">
        <v>98.174999999999997</v>
      </c>
      <c r="O605" s="45" t="s">
        <v>69</v>
      </c>
      <c r="P605" s="45" t="s">
        <v>120</v>
      </c>
      <c r="Q605" s="45" t="s">
        <v>122</v>
      </c>
      <c r="R605" s="45" t="s">
        <v>864</v>
      </c>
      <c r="S605" s="46">
        <f t="shared" si="460"/>
        <v>58631.991511975008</v>
      </c>
      <c r="T605" s="46">
        <f t="shared" si="461"/>
        <v>130.64169231723488</v>
      </c>
      <c r="U605" s="47">
        <f t="shared" si="462"/>
        <v>34307.180606399619</v>
      </c>
      <c r="V605" s="47">
        <f t="shared" si="463"/>
        <v>24324.810905575388</v>
      </c>
      <c r="W605" s="47">
        <f t="shared" si="464"/>
        <v>52422.885049650067</v>
      </c>
      <c r="X605" s="47">
        <f t="shared" si="465"/>
        <v>6209.1064623249404</v>
      </c>
      <c r="Y605" s="48">
        <f t="shared" si="466"/>
        <v>52312.208304475011</v>
      </c>
      <c r="Z605" s="47">
        <f t="shared" si="467"/>
        <v>6319.7832074999969</v>
      </c>
      <c r="AA605" s="48">
        <f t="shared" si="468"/>
        <v>58631.991511975008</v>
      </c>
      <c r="AB605" s="47">
        <f t="shared" si="469"/>
        <v>0</v>
      </c>
      <c r="AC605" s="47">
        <f t="shared" si="470"/>
        <v>36853.700575400326</v>
      </c>
      <c r="AD605" s="47">
        <f t="shared" si="471"/>
        <v>21778.290936574682</v>
      </c>
      <c r="AE605" s="47">
        <f t="shared" si="510"/>
        <v>48.525603691120061</v>
      </c>
      <c r="AF605" s="49">
        <f t="shared" si="472"/>
        <v>0.62855959050739929</v>
      </c>
      <c r="AG605" s="47">
        <f>IF(ISBLANK($D605),"",S605*_xlfn.XLOOKUP(Q605,DATA!$B$24:$B$25,DATA!$C$24:$C$25,"error",0,1)/1000)</f>
        <v>7.8547246081551219</v>
      </c>
      <c r="AH605" s="47">
        <f>IF(ISBLANK($D605),"",V605*_xlfn.XLOOKUP(Q605,DATA!$B$24:$B$25,DATA!$C$24:$C$25,"error",0,1)/1000)</f>
        <v>3.2587105756030819</v>
      </c>
      <c r="AI605" s="47">
        <f>IF(ISBLANK($D605),"",X605*_xlfn.XLOOKUP(Q605,DATA!$B$24:$B$25,DATA!$C$24:$C$25,"error",0,1)/1000)</f>
        <v>0.83181246392283548</v>
      </c>
      <c r="AJ605" s="47">
        <f>IF(ISBLANK($D605),"",Z605*_xlfn.XLOOKUP(Q605,DATA!$B$24:$B$25,DATA!$C$24:$C$25,"error",0,1)/1000)</f>
        <v>0.84663944372445932</v>
      </c>
      <c r="AK605" s="47">
        <f>IF(ISBLANK($D605),"",AB605*_xlfn.XLOOKUP(Q605,DATA!$B$24:$B$25,DATA!$C$24:$C$25,"error",0,1)/1000)</f>
        <v>0</v>
      </c>
      <c r="AL605" s="47">
        <f t="shared" si="473"/>
        <v>4.9371624832503773</v>
      </c>
      <c r="AM605" s="47">
        <f t="shared" si="474"/>
        <v>2.9175621249047445</v>
      </c>
      <c r="AN605" s="47">
        <f t="shared" si="497"/>
        <v>0.79616474058315734</v>
      </c>
      <c r="AO605" s="47">
        <f t="shared" si="498"/>
        <v>0.33030699222311694</v>
      </c>
      <c r="AP605" s="47">
        <f t="shared" si="499"/>
        <v>8.4313554910044067E-2</v>
      </c>
      <c r="AQ605" s="47">
        <f t="shared" si="500"/>
        <v>8.5816436184218248E-2</v>
      </c>
      <c r="AR605" s="47">
        <f t="shared" si="501"/>
        <v>0</v>
      </c>
      <c r="AS605" s="47">
        <f t="shared" si="502"/>
        <v>0.50043698331737918</v>
      </c>
      <c r="AT605" s="47">
        <f t="shared" si="475"/>
        <v>0.29572775726577816</v>
      </c>
      <c r="AU605" s="47">
        <f t="shared" si="503"/>
        <v>4.3300563331472301E-2</v>
      </c>
      <c r="AV605" s="47">
        <f t="shared" si="504"/>
        <v>1.7964220351066082E-2</v>
      </c>
      <c r="AW605" s="47">
        <f t="shared" si="505"/>
        <v>4.5855138239478607E-3</v>
      </c>
      <c r="AX605" s="47">
        <f t="shared" si="506"/>
        <v>4.6672501813560001E-3</v>
      </c>
      <c r="AY605" s="47">
        <f t="shared" si="507"/>
        <v>0</v>
      </c>
      <c r="AZ605" s="47">
        <f t="shared" si="508"/>
        <v>2.721698435636994E-2</v>
      </c>
      <c r="BA605" s="47">
        <f t="shared" si="476"/>
        <v>1.6083578975102361E-2</v>
      </c>
      <c r="BB605" s="23">
        <f>IF(V605&gt;0,J605*DATA!$C$4,0)</f>
        <v>41360.799999999996</v>
      </c>
      <c r="BC605" s="23">
        <f>IF(X605&gt;0,N605*_xlfn.XLOOKUP(Burgas!O605,DATA!$B$5:$B$6,DATA!$C$5:$C$6,"error",0,1),0)</f>
        <v>4712.3999999999996</v>
      </c>
      <c r="BD605" s="23">
        <f>IF(Z605&gt;0,(L605-M605)*DATA!$C$7,"0,00 ")</f>
        <v>17907</v>
      </c>
      <c r="BE605" s="23">
        <f>IF(G605="basement",D605*DATA!$C$8,IF(G605="ground",0,"error"))</f>
        <v>0</v>
      </c>
      <c r="BF605" s="23">
        <f t="shared" si="477"/>
        <v>63980.2</v>
      </c>
      <c r="BG605" s="23">
        <v>1.48</v>
      </c>
      <c r="BH605" s="23">
        <v>2.4132700528036213</v>
      </c>
      <c r="BI605" s="23">
        <f t="shared" si="478"/>
        <v>0.56999999999999995</v>
      </c>
      <c r="BJ605" s="23">
        <v>2.33</v>
      </c>
      <c r="BK605" s="23">
        <f t="shared" si="479"/>
        <v>0.21630769230769231</v>
      </c>
      <c r="BL605" s="23">
        <f t="shared" si="480"/>
        <v>0.23928112965340181</v>
      </c>
      <c r="BM605" s="5">
        <v>1.1000000000000001</v>
      </c>
      <c r="BN605" s="5">
        <f t="shared" si="481"/>
        <v>0.56999999999999995</v>
      </c>
      <c r="BO605" s="50"/>
      <c r="BP605" s="48">
        <f t="shared" si="482"/>
        <v>1916.75</v>
      </c>
      <c r="BQ605" s="51">
        <f t="shared" si="483"/>
        <v>6</v>
      </c>
      <c r="BR605" s="47">
        <f t="shared" si="484"/>
        <v>613.36</v>
      </c>
      <c r="BS605" s="46">
        <f t="shared" si="485"/>
        <v>20.5</v>
      </c>
      <c r="BT605" s="46">
        <f t="shared" si="486"/>
        <v>1533.4</v>
      </c>
      <c r="BU605" s="46">
        <f t="shared" si="492"/>
        <v>50.878159937500001</v>
      </c>
      <c r="BV605" s="46">
        <f t="shared" si="493"/>
        <v>29.770201845192307</v>
      </c>
      <c r="BW605" s="46">
        <f t="shared" si="494"/>
        <v>45.490181403722723</v>
      </c>
      <c r="BX605" s="46">
        <f t="shared" si="495"/>
        <v>45.394141187500004</v>
      </c>
      <c r="BY605" s="46">
        <f t="shared" si="496"/>
        <v>50.878159937500001</v>
      </c>
      <c r="BZ605" s="46">
        <f t="shared" si="487"/>
        <v>58631.991511975008</v>
      </c>
      <c r="CA605" s="46">
        <f t="shared" si="488"/>
        <v>34307.180606399619</v>
      </c>
      <c r="CB605" s="46">
        <f t="shared" si="489"/>
        <v>52422.885049650067</v>
      </c>
      <c r="CC605" s="46">
        <f t="shared" si="490"/>
        <v>52312.208304475011</v>
      </c>
      <c r="CD605" s="46">
        <f t="shared" si="491"/>
        <v>58631.991511975008</v>
      </c>
    </row>
    <row r="606" spans="1:82" ht="15" customHeight="1" x14ac:dyDescent="0.35">
      <c r="A606" s="39">
        <v>603</v>
      </c>
      <c r="B606" s="40" t="s">
        <v>125</v>
      </c>
      <c r="C606" s="40" t="s">
        <v>728</v>
      </c>
      <c r="D606" s="41">
        <v>105.6</v>
      </c>
      <c r="E606" s="41">
        <f t="shared" si="458"/>
        <v>337.92</v>
      </c>
      <c r="F606" s="41">
        <v>41.4</v>
      </c>
      <c r="G606" s="42" t="s">
        <v>118</v>
      </c>
      <c r="H606" s="43">
        <v>4</v>
      </c>
      <c r="I606" s="44">
        <v>14.5</v>
      </c>
      <c r="J606" s="41">
        <f t="shared" si="459"/>
        <v>480.23999999999995</v>
      </c>
      <c r="K606" s="42" t="s">
        <v>120</v>
      </c>
      <c r="L606" s="44">
        <v>120.06</v>
      </c>
      <c r="M606" s="44">
        <v>18.3</v>
      </c>
      <c r="N606" s="41">
        <v>110.88</v>
      </c>
      <c r="O606" s="45" t="s">
        <v>69</v>
      </c>
      <c r="P606" s="45" t="s">
        <v>120</v>
      </c>
      <c r="Q606" s="45" t="s">
        <v>122</v>
      </c>
      <c r="R606" s="45" t="s">
        <v>864</v>
      </c>
      <c r="S606" s="46">
        <f t="shared" si="460"/>
        <v>48335.451659880004</v>
      </c>
      <c r="T606" s="46">
        <f t="shared" si="461"/>
        <v>143.03815003515626</v>
      </c>
      <c r="U606" s="47">
        <f t="shared" si="462"/>
        <v>29977.161508236924</v>
      </c>
      <c r="V606" s="47">
        <f t="shared" si="463"/>
        <v>18358.290151643079</v>
      </c>
      <c r="W606" s="47">
        <f t="shared" si="464"/>
        <v>41322.813773018897</v>
      </c>
      <c r="X606" s="47">
        <f t="shared" si="465"/>
        <v>7012.6378868611064</v>
      </c>
      <c r="Y606" s="48">
        <f t="shared" si="466"/>
        <v>42948.442619879992</v>
      </c>
      <c r="Z606" s="47">
        <f t="shared" si="467"/>
        <v>5387.0090400000117</v>
      </c>
      <c r="AA606" s="48">
        <f t="shared" si="468"/>
        <v>48335.451659880004</v>
      </c>
      <c r="AB606" s="47">
        <f t="shared" si="469"/>
        <v>0</v>
      </c>
      <c r="AC606" s="47">
        <f t="shared" si="470"/>
        <v>30757.937078504197</v>
      </c>
      <c r="AD606" s="47">
        <f t="shared" si="471"/>
        <v>17577.514581375806</v>
      </c>
      <c r="AE606" s="47">
        <f t="shared" si="510"/>
        <v>52.016792676893367</v>
      </c>
      <c r="AF606" s="49">
        <f t="shared" si="472"/>
        <v>0.63634322267095489</v>
      </c>
      <c r="AG606" s="47">
        <f>IF(ISBLANK($D606),"",S606*_xlfn.XLOOKUP(Q606,DATA!$B$24:$B$25,DATA!$C$24:$C$25,"error",0,1)/1000)</f>
        <v>6.4753328653625841</v>
      </c>
      <c r="AH606" s="47">
        <f>IF(ISBLANK($D606),"",V606*_xlfn.XLOOKUP(Q606,DATA!$B$24:$B$25,DATA!$C$24:$C$25,"error",0,1)/1000)</f>
        <v>2.4593964779161808</v>
      </c>
      <c r="AI606" s="47">
        <f>IF(ISBLANK($D606),"",X606*_xlfn.XLOOKUP(Q606,DATA!$B$24:$B$25,DATA!$C$24:$C$25,"error",0,1)/1000)</f>
        <v>0.93945878278343731</v>
      </c>
      <c r="AJ606" s="47">
        <f>IF(ISBLANK($D606),"",Z606*_xlfn.XLOOKUP(Q606,DATA!$B$24:$B$25,DATA!$C$24:$C$25,"error",0,1)/1000)</f>
        <v>0.72167892271235723</v>
      </c>
      <c r="AK606" s="47">
        <f>IF(ISBLANK($D606),"",AB606*_xlfn.XLOOKUP(Q606,DATA!$B$24:$B$25,DATA!$C$24:$C$25,"error",0,1)/1000)</f>
        <v>0</v>
      </c>
      <c r="AL606" s="47">
        <f t="shared" si="473"/>
        <v>4.1205341834119755</v>
      </c>
      <c r="AM606" s="47">
        <f t="shared" si="474"/>
        <v>2.3547986819506086</v>
      </c>
      <c r="AN606" s="47">
        <f t="shared" si="497"/>
        <v>0.65634786299043468</v>
      </c>
      <c r="AO606" s="47">
        <f t="shared" si="498"/>
        <v>0.24928751248621711</v>
      </c>
      <c r="AP606" s="47">
        <f t="shared" si="499"/>
        <v>9.5224720839579141E-2</v>
      </c>
      <c r="AQ606" s="47">
        <f t="shared" si="500"/>
        <v>7.3150281002731382E-2</v>
      </c>
      <c r="AR606" s="47">
        <f t="shared" si="501"/>
        <v>0</v>
      </c>
      <c r="AS606" s="47">
        <f t="shared" si="502"/>
        <v>0.41766251432852763</v>
      </c>
      <c r="AT606" s="47">
        <f t="shared" si="475"/>
        <v>0.23868534866190705</v>
      </c>
      <c r="AU606" s="47">
        <f t="shared" si="503"/>
        <v>3.5696421557273678E-2</v>
      </c>
      <c r="AV606" s="47">
        <f t="shared" si="504"/>
        <v>1.35578595382763E-2</v>
      </c>
      <c r="AW606" s="47">
        <f t="shared" si="505"/>
        <v>5.17893325998817E-3</v>
      </c>
      <c r="AX606" s="47">
        <f t="shared" si="506"/>
        <v>3.9783831333120101E-3</v>
      </c>
      <c r="AY606" s="47">
        <f t="shared" si="507"/>
        <v>0</v>
      </c>
      <c r="AZ606" s="47">
        <f t="shared" si="508"/>
        <v>2.2715175931576483E-2</v>
      </c>
      <c r="BA606" s="47">
        <f t="shared" si="476"/>
        <v>1.2981245625697194E-2</v>
      </c>
      <c r="BB606" s="23">
        <f>IF(V606&gt;0,J606*DATA!$C$4,0)</f>
        <v>31215.599999999999</v>
      </c>
      <c r="BC606" s="23">
        <f>IF(X606&gt;0,N606*_xlfn.XLOOKUP(Burgas!O606,DATA!$B$5:$B$6,DATA!$C$5:$C$6,"error",0,1),0)</f>
        <v>5322.24</v>
      </c>
      <c r="BD606" s="23">
        <f>IF(Z606&gt;0,(L606-M606)*DATA!$C$7,"0,00 ")</f>
        <v>15264</v>
      </c>
      <c r="BE606" s="23">
        <f>IF(G606="basement",D606*DATA!$C$8,IF(G606="ground",0,"error"))</f>
        <v>0</v>
      </c>
      <c r="BF606" s="23">
        <f t="shared" si="477"/>
        <v>51801.84</v>
      </c>
      <c r="BG606" s="23">
        <v>1.48</v>
      </c>
      <c r="BH606" s="23">
        <v>2.5832583708145926</v>
      </c>
      <c r="BI606" s="23">
        <f t="shared" si="478"/>
        <v>0.56999999999999995</v>
      </c>
      <c r="BJ606" s="23">
        <v>2.33</v>
      </c>
      <c r="BK606" s="23">
        <f t="shared" si="479"/>
        <v>0.21630769230769231</v>
      </c>
      <c r="BL606" s="23">
        <f t="shared" si="480"/>
        <v>0.23928112965340181</v>
      </c>
      <c r="BM606" s="5">
        <v>1.1000000000000001</v>
      </c>
      <c r="BN606" s="5">
        <f t="shared" si="481"/>
        <v>0.56999999999999995</v>
      </c>
      <c r="BO606" s="50"/>
      <c r="BP606" s="48">
        <f t="shared" si="482"/>
        <v>1531.1999999999998</v>
      </c>
      <c r="BQ606" s="51">
        <f t="shared" si="483"/>
        <v>4</v>
      </c>
      <c r="BR606" s="47">
        <f t="shared" si="484"/>
        <v>489.98399999999992</v>
      </c>
      <c r="BS606" s="46">
        <f t="shared" si="485"/>
        <v>14.5</v>
      </c>
      <c r="BT606" s="46">
        <f t="shared" si="486"/>
        <v>1224.9599999999998</v>
      </c>
      <c r="BU606" s="46">
        <f t="shared" si="492"/>
        <v>41.943293699999998</v>
      </c>
      <c r="BV606" s="46">
        <f t="shared" si="493"/>
        <v>26.012809361538462</v>
      </c>
      <c r="BW606" s="46">
        <f t="shared" si="494"/>
        <v>35.858047355969191</v>
      </c>
      <c r="BX606" s="46">
        <f t="shared" si="495"/>
        <v>37.268693699999993</v>
      </c>
      <c r="BY606" s="46">
        <f t="shared" si="496"/>
        <v>41.943293699999998</v>
      </c>
      <c r="BZ606" s="46">
        <f t="shared" si="487"/>
        <v>48335.451659880004</v>
      </c>
      <c r="CA606" s="46">
        <f t="shared" si="488"/>
        <v>29977.161508236924</v>
      </c>
      <c r="CB606" s="46">
        <f t="shared" si="489"/>
        <v>41322.813773018897</v>
      </c>
      <c r="CC606" s="46">
        <f t="shared" si="490"/>
        <v>42948.442619879992</v>
      </c>
      <c r="CD606" s="46">
        <f t="shared" si="491"/>
        <v>48335.451659880004</v>
      </c>
    </row>
    <row r="607" spans="1:82" ht="15" customHeight="1" x14ac:dyDescent="0.35">
      <c r="A607" s="39">
        <v>604</v>
      </c>
      <c r="B607" s="40" t="s">
        <v>125</v>
      </c>
      <c r="C607" s="40" t="s">
        <v>729</v>
      </c>
      <c r="D607" s="41">
        <v>140.1</v>
      </c>
      <c r="E607" s="41">
        <f t="shared" si="458"/>
        <v>672.48</v>
      </c>
      <c r="F607" s="41">
        <v>49.6</v>
      </c>
      <c r="G607" s="42" t="s">
        <v>118</v>
      </c>
      <c r="H607" s="43">
        <v>6</v>
      </c>
      <c r="I607" s="44">
        <v>20.5</v>
      </c>
      <c r="J607" s="41">
        <f t="shared" si="459"/>
        <v>813.44</v>
      </c>
      <c r="K607" s="42" t="s">
        <v>120</v>
      </c>
      <c r="L607" s="44">
        <v>203.36</v>
      </c>
      <c r="M607" s="44">
        <v>203.36</v>
      </c>
      <c r="N607" s="41">
        <v>147.10499999999999</v>
      </c>
      <c r="O607" s="45" t="s">
        <v>69</v>
      </c>
      <c r="P607" s="45" t="s">
        <v>120</v>
      </c>
      <c r="Q607" s="45" t="s">
        <v>122</v>
      </c>
      <c r="R607" s="45" t="s">
        <v>864</v>
      </c>
      <c r="S607" s="46">
        <f t="shared" si="460"/>
        <v>70950.823774004995</v>
      </c>
      <c r="T607" s="46">
        <f t="shared" si="461"/>
        <v>105.50622141030959</v>
      </c>
      <c r="U607" s="47">
        <f t="shared" si="462"/>
        <v>39855.189214300393</v>
      </c>
      <c r="V607" s="47">
        <f t="shared" si="463"/>
        <v>31095.634559704602</v>
      </c>
      <c r="W607" s="47">
        <f t="shared" si="464"/>
        <v>61647.125213879612</v>
      </c>
      <c r="X607" s="47">
        <f t="shared" si="465"/>
        <v>9303.6985601253837</v>
      </c>
      <c r="Y607" s="48">
        <f t="shared" si="466"/>
        <v>70950.823774004995</v>
      </c>
      <c r="Z607" s="47">
        <f t="shared" si="467"/>
        <v>0</v>
      </c>
      <c r="AA607" s="48">
        <f t="shared" si="468"/>
        <v>70950.823774004995</v>
      </c>
      <c r="AB607" s="47">
        <f t="shared" si="469"/>
        <v>0</v>
      </c>
      <c r="AC607" s="47">
        <f t="shared" si="470"/>
        <v>40399.333119829986</v>
      </c>
      <c r="AD607" s="47">
        <f t="shared" si="471"/>
        <v>30551.49065417501</v>
      </c>
      <c r="AE607" s="47">
        <f t="shared" si="510"/>
        <v>45.431076989910494</v>
      </c>
      <c r="AF607" s="49">
        <f t="shared" si="472"/>
        <v>0.56939907066493456</v>
      </c>
      <c r="AG607" s="47">
        <f>IF(ISBLANK($D607),"",S607*_xlfn.XLOOKUP(Q607,DATA!$B$24:$B$25,DATA!$C$24:$C$25,"error",0,1)/1000)</f>
        <v>9.5050358532121777</v>
      </c>
      <c r="AH607" s="47">
        <f>IF(ISBLANK($D607),"",V607*_xlfn.XLOOKUP(Q607,DATA!$B$24:$B$25,DATA!$C$24:$C$25,"error",0,1)/1000)</f>
        <v>4.1657743440699173</v>
      </c>
      <c r="AI607" s="47">
        <f>IF(ISBLANK($D607),"",X607*_xlfn.XLOOKUP(Q607,DATA!$B$24:$B$25,DATA!$C$24:$C$25,"error",0,1)/1000)</f>
        <v>1.2463842373859801</v>
      </c>
      <c r="AJ607" s="47">
        <f>IF(ISBLANK($D607),"",Z607*_xlfn.XLOOKUP(Q607,DATA!$B$24:$B$25,DATA!$C$24:$C$25,"error",0,1)/1000)</f>
        <v>0</v>
      </c>
      <c r="AK607" s="47">
        <f>IF(ISBLANK($D607),"",AB607*_xlfn.XLOOKUP(Q607,DATA!$B$24:$B$25,DATA!$C$24:$C$25,"error",0,1)/1000)</f>
        <v>0</v>
      </c>
      <c r="AL607" s="47">
        <f t="shared" si="473"/>
        <v>5.4121585814558975</v>
      </c>
      <c r="AM607" s="47">
        <f t="shared" si="474"/>
        <v>4.0928772717562802</v>
      </c>
      <c r="AN607" s="47">
        <f t="shared" si="497"/>
        <v>0.96344235881284657</v>
      </c>
      <c r="AO607" s="47">
        <f t="shared" si="498"/>
        <v>0.42224811376975746</v>
      </c>
      <c r="AP607" s="47">
        <f t="shared" si="499"/>
        <v>0.12633506997750976</v>
      </c>
      <c r="AQ607" s="47">
        <f t="shared" si="500"/>
        <v>0</v>
      </c>
      <c r="AR607" s="47">
        <f t="shared" si="501"/>
        <v>0</v>
      </c>
      <c r="AS607" s="47">
        <f t="shared" si="502"/>
        <v>0.54858318374726722</v>
      </c>
      <c r="AT607" s="47">
        <f t="shared" si="475"/>
        <v>0.41485917506557934</v>
      </c>
      <c r="AU607" s="47">
        <f t="shared" si="503"/>
        <v>5.2398196940299485E-2</v>
      </c>
      <c r="AV607" s="47">
        <f t="shared" si="504"/>
        <v>2.2964570345692711E-2</v>
      </c>
      <c r="AW607" s="47">
        <f t="shared" si="505"/>
        <v>6.8709142966320294E-3</v>
      </c>
      <c r="AX607" s="47">
        <f t="shared" si="506"/>
        <v>0</v>
      </c>
      <c r="AY607" s="47">
        <f t="shared" si="507"/>
        <v>0</v>
      </c>
      <c r="AZ607" s="47">
        <f t="shared" si="508"/>
        <v>2.9835484642324741E-2</v>
      </c>
      <c r="BA607" s="47">
        <f t="shared" si="476"/>
        <v>2.2562712297974744E-2</v>
      </c>
      <c r="BB607" s="23">
        <f>IF(V607&gt;0,J607*DATA!$C$4,0)</f>
        <v>52873.600000000006</v>
      </c>
      <c r="BC607" s="23">
        <f>IF(X607&gt;0,N607*_xlfn.XLOOKUP(Burgas!O607,DATA!$B$5:$B$6,DATA!$C$5:$C$6,"error",0,1),0)</f>
        <v>7061.0399999999991</v>
      </c>
      <c r="BD607" s="23" t="str">
        <f>IF(Z607&gt;0,(L607-M607)*DATA!$C$7,"0,00 ")</f>
        <v xml:space="preserve">0,00 </v>
      </c>
      <c r="BE607" s="23">
        <f>IF(G607="basement",D607*DATA!$C$8,IF(G607="ground",0,"error"))</f>
        <v>0</v>
      </c>
      <c r="BF607" s="23">
        <f t="shared" si="477"/>
        <v>59934.640000000007</v>
      </c>
      <c r="BG607" s="23">
        <v>1.48</v>
      </c>
      <c r="BH607" s="23">
        <v>1.1000000000000001</v>
      </c>
      <c r="BI607" s="23">
        <f t="shared" si="478"/>
        <v>0.56999999999999995</v>
      </c>
      <c r="BJ607" s="23">
        <v>2.33</v>
      </c>
      <c r="BK607" s="23">
        <f t="shared" si="479"/>
        <v>0.21630769230769231</v>
      </c>
      <c r="BL607" s="23">
        <f t="shared" si="480"/>
        <v>0.23928112965340181</v>
      </c>
      <c r="BM607" s="5">
        <v>1.1000000000000001</v>
      </c>
      <c r="BN607" s="5">
        <f t="shared" si="481"/>
        <v>0.56999999999999995</v>
      </c>
      <c r="BO607" s="50"/>
      <c r="BP607" s="48">
        <f t="shared" si="482"/>
        <v>2872.0499999999997</v>
      </c>
      <c r="BQ607" s="51">
        <f t="shared" si="483"/>
        <v>6</v>
      </c>
      <c r="BR607" s="47">
        <f t="shared" si="484"/>
        <v>919.05599999999993</v>
      </c>
      <c r="BS607" s="46">
        <f t="shared" si="485"/>
        <v>20.5</v>
      </c>
      <c r="BT607" s="46">
        <f t="shared" si="486"/>
        <v>2297.64</v>
      </c>
      <c r="BU607" s="46">
        <f t="shared" si="492"/>
        <v>61.567879012499994</v>
      </c>
      <c r="BV607" s="46">
        <f t="shared" si="493"/>
        <v>34.584509904807696</v>
      </c>
      <c r="BW607" s="46">
        <f t="shared" si="494"/>
        <v>53.494555027663665</v>
      </c>
      <c r="BX607" s="46">
        <f t="shared" si="495"/>
        <v>61.567879012499994</v>
      </c>
      <c r="BY607" s="46">
        <f t="shared" si="496"/>
        <v>61.567879012499994</v>
      </c>
      <c r="BZ607" s="46">
        <f t="shared" si="487"/>
        <v>70950.823774004995</v>
      </c>
      <c r="CA607" s="46">
        <f t="shared" si="488"/>
        <v>39855.189214300393</v>
      </c>
      <c r="CB607" s="46">
        <f t="shared" si="489"/>
        <v>61647.125213879612</v>
      </c>
      <c r="CC607" s="46">
        <f t="shared" si="490"/>
        <v>70950.823774004995</v>
      </c>
      <c r="CD607" s="46">
        <f t="shared" si="491"/>
        <v>70950.823774004995</v>
      </c>
    </row>
    <row r="608" spans="1:82" ht="15" customHeight="1" x14ac:dyDescent="0.35">
      <c r="A608" s="39">
        <v>605</v>
      </c>
      <c r="B608" s="40" t="s">
        <v>125</v>
      </c>
      <c r="C608" s="40" t="s">
        <v>730</v>
      </c>
      <c r="D608" s="41">
        <v>307.10000000000002</v>
      </c>
      <c r="E608" s="41">
        <f t="shared" si="458"/>
        <v>1474.0800000000002</v>
      </c>
      <c r="F608" s="41">
        <v>70.8</v>
      </c>
      <c r="G608" s="42" t="s">
        <v>118</v>
      </c>
      <c r="H608" s="43">
        <v>6</v>
      </c>
      <c r="I608" s="44">
        <v>20.5</v>
      </c>
      <c r="J608" s="41">
        <f t="shared" si="459"/>
        <v>1161.1199999999999</v>
      </c>
      <c r="K608" s="42" t="s">
        <v>121</v>
      </c>
      <c r="L608" s="44">
        <v>290.27999999999997</v>
      </c>
      <c r="M608" s="44">
        <v>290.27999999999997</v>
      </c>
      <c r="N608" s="41">
        <v>322.45500000000004</v>
      </c>
      <c r="O608" s="45" t="s">
        <v>69</v>
      </c>
      <c r="P608" s="45" t="s">
        <v>121</v>
      </c>
      <c r="Q608" s="45" t="s">
        <v>122</v>
      </c>
      <c r="R608" s="45" t="s">
        <v>864</v>
      </c>
      <c r="S608" s="46">
        <f t="shared" si="460"/>
        <v>58720.852658229996</v>
      </c>
      <c r="T608" s="46">
        <f t="shared" si="461"/>
        <v>39.835594172792511</v>
      </c>
      <c r="U608" s="47">
        <f t="shared" si="462"/>
        <v>58720.852658229996</v>
      </c>
      <c r="V608" s="47">
        <f t="shared" si="463"/>
        <v>0</v>
      </c>
      <c r="W608" s="47">
        <f t="shared" si="464"/>
        <v>57750.755050878637</v>
      </c>
      <c r="X608" s="47">
        <f t="shared" si="465"/>
        <v>970.09760735135933</v>
      </c>
      <c r="Y608" s="48">
        <f t="shared" si="466"/>
        <v>58720.852658229996</v>
      </c>
      <c r="Z608" s="47">
        <f t="shared" si="467"/>
        <v>0</v>
      </c>
      <c r="AA608" s="48">
        <f t="shared" si="468"/>
        <v>58720.852658229996</v>
      </c>
      <c r="AB608" s="47">
        <f t="shared" si="469"/>
        <v>0</v>
      </c>
      <c r="AC608" s="47">
        <f t="shared" si="470"/>
        <v>970.09760735135933</v>
      </c>
      <c r="AD608" s="47">
        <f t="shared" si="471"/>
        <v>57750.755050878637</v>
      </c>
      <c r="AE608" s="47">
        <f t="shared" si="510"/>
        <v>39.177490401388411</v>
      </c>
      <c r="AF608" s="49">
        <f t="shared" si="472"/>
        <v>1.6520495930084089E-2</v>
      </c>
      <c r="AG608" s="47">
        <f>IF(ISBLANK($D608),"",S608*_xlfn.XLOOKUP(Q608,DATA!$B$24:$B$25,DATA!$C$24:$C$25,"error",0,1)/1000)</f>
        <v>7.8666290278106512</v>
      </c>
      <c r="AH608" s="47">
        <f>IF(ISBLANK($D608),"",V608*_xlfn.XLOOKUP(Q608,DATA!$B$24:$B$25,DATA!$C$24:$C$25,"error",0,1)/1000)</f>
        <v>0</v>
      </c>
      <c r="AI608" s="47">
        <f>IF(ISBLANK($D608),"",X608*_xlfn.XLOOKUP(Q608,DATA!$B$24:$B$25,DATA!$C$24:$C$25,"error",0,1)/1000)</f>
        <v>0.12996061283742766</v>
      </c>
      <c r="AJ608" s="47">
        <f>IF(ISBLANK($D608),"",Z608*_xlfn.XLOOKUP(Q608,DATA!$B$24:$B$25,DATA!$C$24:$C$25,"error",0,1)/1000)</f>
        <v>0</v>
      </c>
      <c r="AK608" s="47">
        <f>IF(ISBLANK($D608),"",AB608*_xlfn.XLOOKUP(Q608,DATA!$B$24:$B$25,DATA!$C$24:$C$25,"error",0,1)/1000)</f>
        <v>0</v>
      </c>
      <c r="AL608" s="47">
        <f t="shared" si="473"/>
        <v>0.12996061283742766</v>
      </c>
      <c r="AM608" s="47">
        <f t="shared" si="474"/>
        <v>7.7366684149732237</v>
      </c>
      <c r="AN608" s="47">
        <f t="shared" si="497"/>
        <v>0.79737138749436742</v>
      </c>
      <c r="AO608" s="47">
        <f t="shared" si="498"/>
        <v>0</v>
      </c>
      <c r="AP608" s="47">
        <f t="shared" si="499"/>
        <v>1.3172970761866246E-2</v>
      </c>
      <c r="AQ608" s="47">
        <f t="shared" si="500"/>
        <v>0</v>
      </c>
      <c r="AR608" s="47">
        <f t="shared" si="501"/>
        <v>0</v>
      </c>
      <c r="AS608" s="47">
        <f t="shared" si="502"/>
        <v>1.3172970761866246E-2</v>
      </c>
      <c r="AT608" s="47">
        <f t="shared" si="475"/>
        <v>0.78419841673250112</v>
      </c>
      <c r="AU608" s="47">
        <f t="shared" si="503"/>
        <v>4.3366188557426563E-2</v>
      </c>
      <c r="AV608" s="47">
        <f t="shared" si="504"/>
        <v>0</v>
      </c>
      <c r="AW608" s="47">
        <f t="shared" si="505"/>
        <v>7.16430941566227E-4</v>
      </c>
      <c r="AX608" s="47">
        <f t="shared" si="506"/>
        <v>0</v>
      </c>
      <c r="AY608" s="47">
        <f t="shared" si="507"/>
        <v>0</v>
      </c>
      <c r="AZ608" s="47">
        <f t="shared" si="508"/>
        <v>7.16430941566227E-4</v>
      </c>
      <c r="BA608" s="47">
        <f t="shared" si="476"/>
        <v>4.2649757615860338E-2</v>
      </c>
      <c r="BB608" s="23">
        <f>IF(V608&gt;0,J608*DATA!$C$4,0)</f>
        <v>0</v>
      </c>
      <c r="BC608" s="23">
        <f>IF(X608&gt;0,N608*_xlfn.XLOOKUP(Burgas!O608,DATA!$B$5:$B$6,DATA!$C$5:$C$6,"error",0,1),0)</f>
        <v>15477.840000000002</v>
      </c>
      <c r="BD608" s="23" t="str">
        <f>IF(Z608&gt;0,(L608-M608)*DATA!$C$7,"0,00 ")</f>
        <v xml:space="preserve">0,00 </v>
      </c>
      <c r="BE608" s="23">
        <f>IF(G608="basement",D608*DATA!$C$8,IF(G608="ground",0,"error"))</f>
        <v>0</v>
      </c>
      <c r="BF608" s="23">
        <f t="shared" si="477"/>
        <v>15477.840000000002</v>
      </c>
      <c r="BG608" s="23">
        <v>0.25</v>
      </c>
      <c r="BH608" s="23">
        <v>1.1000000000000001</v>
      </c>
      <c r="BI608" s="23">
        <f t="shared" si="478"/>
        <v>0.56999999999999995</v>
      </c>
      <c r="BJ608" s="23">
        <v>0.22</v>
      </c>
      <c r="BK608" s="23">
        <f t="shared" si="479"/>
        <v>0.25</v>
      </c>
      <c r="BL608" s="23">
        <f t="shared" si="480"/>
        <v>0.12054794520547943</v>
      </c>
      <c r="BM608" s="5">
        <v>1.1000000000000001</v>
      </c>
      <c r="BN608" s="5">
        <f t="shared" si="481"/>
        <v>0.56999999999999995</v>
      </c>
      <c r="BO608" s="50"/>
      <c r="BP608" s="48">
        <f t="shared" si="482"/>
        <v>6295.55</v>
      </c>
      <c r="BQ608" s="51">
        <f t="shared" si="483"/>
        <v>6</v>
      </c>
      <c r="BR608" s="47">
        <f t="shared" si="484"/>
        <v>2014.576</v>
      </c>
      <c r="BS608" s="46">
        <f t="shared" si="485"/>
        <v>20.5</v>
      </c>
      <c r="BT608" s="46">
        <f t="shared" si="486"/>
        <v>5036.4400000000005</v>
      </c>
      <c r="BU608" s="46">
        <f t="shared" si="492"/>
        <v>50.955269574999996</v>
      </c>
      <c r="BV608" s="46">
        <f t="shared" si="493"/>
        <v>50.955269574999996</v>
      </c>
      <c r="BW608" s="46">
        <f t="shared" si="494"/>
        <v>50.113463251369865</v>
      </c>
      <c r="BX608" s="46">
        <f t="shared" si="495"/>
        <v>50.955269574999996</v>
      </c>
      <c r="BY608" s="46">
        <f t="shared" si="496"/>
        <v>50.955269574999996</v>
      </c>
      <c r="BZ608" s="46">
        <f t="shared" si="487"/>
        <v>58720.852658229996</v>
      </c>
      <c r="CA608" s="46">
        <f t="shared" si="488"/>
        <v>58720.852658229996</v>
      </c>
      <c r="CB608" s="46">
        <f t="shared" si="489"/>
        <v>57750.755050878637</v>
      </c>
      <c r="CC608" s="46">
        <f t="shared" si="490"/>
        <v>58720.852658229996</v>
      </c>
      <c r="CD608" s="46">
        <f t="shared" si="491"/>
        <v>58720.852658229996</v>
      </c>
    </row>
    <row r="609" spans="1:82" ht="15" customHeight="1" x14ac:dyDescent="0.35">
      <c r="A609" s="39">
        <v>606</v>
      </c>
      <c r="B609" s="40" t="s">
        <v>125</v>
      </c>
      <c r="C609" s="40" t="s">
        <v>731</v>
      </c>
      <c r="D609" s="41">
        <v>204.5</v>
      </c>
      <c r="E609" s="41">
        <f t="shared" si="458"/>
        <v>981.60000000000014</v>
      </c>
      <c r="F609" s="41">
        <v>57.2</v>
      </c>
      <c r="G609" s="42" t="s">
        <v>118</v>
      </c>
      <c r="H609" s="43">
        <v>6</v>
      </c>
      <c r="I609" s="44">
        <v>20.5</v>
      </c>
      <c r="J609" s="41">
        <f t="shared" si="459"/>
        <v>938.08000000000015</v>
      </c>
      <c r="K609" s="42" t="s">
        <v>120</v>
      </c>
      <c r="L609" s="44">
        <v>234.52</v>
      </c>
      <c r="M609" s="44">
        <v>175.89</v>
      </c>
      <c r="N609" s="41">
        <v>214.72500000000002</v>
      </c>
      <c r="O609" s="45" t="s">
        <v>69</v>
      </c>
      <c r="P609" s="45" t="s">
        <v>120</v>
      </c>
      <c r="Q609" s="45" t="s">
        <v>122</v>
      </c>
      <c r="R609" s="45" t="s">
        <v>864</v>
      </c>
      <c r="S609" s="46">
        <f t="shared" si="460"/>
        <v>93434.750104675026</v>
      </c>
      <c r="T609" s="46">
        <f t="shared" si="461"/>
        <v>95.186175738258981</v>
      </c>
      <c r="U609" s="47">
        <f t="shared" si="462"/>
        <v>57574.461862435011</v>
      </c>
      <c r="V609" s="47">
        <f t="shared" si="463"/>
        <v>35860.288242240014</v>
      </c>
      <c r="W609" s="47">
        <f t="shared" si="464"/>
        <v>79854.404954456331</v>
      </c>
      <c r="X609" s="47">
        <f t="shared" si="465"/>
        <v>13580.345150218694</v>
      </c>
      <c r="Y609" s="48">
        <f t="shared" si="466"/>
        <v>90330.973178425033</v>
      </c>
      <c r="Z609" s="47">
        <f t="shared" si="467"/>
        <v>3103.7769262499933</v>
      </c>
      <c r="AA609" s="48">
        <f t="shared" si="468"/>
        <v>93434.750104675026</v>
      </c>
      <c r="AB609" s="47">
        <f t="shared" si="469"/>
        <v>0</v>
      </c>
      <c r="AC609" s="47">
        <f t="shared" si="470"/>
        <v>52544.410318708702</v>
      </c>
      <c r="AD609" s="47">
        <f t="shared" si="471"/>
        <v>40890.339785966324</v>
      </c>
      <c r="AE609" s="47">
        <f t="shared" si="510"/>
        <v>41.656825372826326</v>
      </c>
      <c r="AF609" s="49">
        <f t="shared" si="472"/>
        <v>0.56236475465330793</v>
      </c>
      <c r="AG609" s="47">
        <f>IF(ISBLANK($D609),"",S609*_xlfn.XLOOKUP(Q609,DATA!$B$24:$B$25,DATA!$C$24:$C$25,"error",0,1)/1000)</f>
        <v>12.517129505214276</v>
      </c>
      <c r="AH609" s="47">
        <f>IF(ISBLANK($D609),"",V609*_xlfn.XLOOKUP(Q609,DATA!$B$24:$B$25,DATA!$C$24:$C$25,"error",0,1)/1000)</f>
        <v>4.8040784774354721</v>
      </c>
      <c r="AI609" s="47">
        <f>IF(ISBLANK($D609),"",X609*_xlfn.XLOOKUP(Q609,DATA!$B$24:$B$25,DATA!$C$24:$C$25,"error",0,1)/1000)</f>
        <v>1.8193117526440592</v>
      </c>
      <c r="AJ609" s="47">
        <f>IF(ISBLANK($D609),"",Z609*_xlfn.XLOOKUP(Q609,DATA!$B$24:$B$25,DATA!$C$24:$C$25,"error",0,1)/1000)</f>
        <v>0.41580223308397524</v>
      </c>
      <c r="AK609" s="47">
        <f>IF(ISBLANK($D609),"",AB609*_xlfn.XLOOKUP(Q609,DATA!$B$24:$B$25,DATA!$C$24:$C$25,"error",0,1)/1000)</f>
        <v>0</v>
      </c>
      <c r="AL609" s="47">
        <f t="shared" si="473"/>
        <v>7.0391924631635066</v>
      </c>
      <c r="AM609" s="47">
        <f t="shared" si="474"/>
        <v>5.4779370420507698</v>
      </c>
      <c r="AN609" s="47">
        <f t="shared" si="497"/>
        <v>1.2687519502616147</v>
      </c>
      <c r="AO609" s="47">
        <f t="shared" si="498"/>
        <v>0.48694742152480136</v>
      </c>
      <c r="AP609" s="47">
        <f t="shared" si="499"/>
        <v>0.18440772170164685</v>
      </c>
      <c r="AQ609" s="47">
        <f t="shared" si="500"/>
        <v>4.2146235998330603E-2</v>
      </c>
      <c r="AR609" s="47">
        <f t="shared" si="501"/>
        <v>0</v>
      </c>
      <c r="AS609" s="47">
        <f t="shared" si="502"/>
        <v>0.71350137922477885</v>
      </c>
      <c r="AT609" s="47">
        <f t="shared" si="475"/>
        <v>0.55525057103683584</v>
      </c>
      <c r="AU609" s="47">
        <f t="shared" si="503"/>
        <v>6.9002897734446886E-2</v>
      </c>
      <c r="AV609" s="47">
        <f t="shared" si="504"/>
        <v>2.6483335156726295E-2</v>
      </c>
      <c r="AW609" s="47">
        <f t="shared" si="505"/>
        <v>1.0029278898367227E-2</v>
      </c>
      <c r="AX609" s="47">
        <f t="shared" si="506"/>
        <v>2.292183599705996E-3</v>
      </c>
      <c r="AY609" s="47">
        <f t="shared" si="507"/>
        <v>0</v>
      </c>
      <c r="AZ609" s="47">
        <f t="shared" si="508"/>
        <v>3.8804797654799515E-2</v>
      </c>
      <c r="BA609" s="47">
        <f t="shared" si="476"/>
        <v>3.0198100079647371E-2</v>
      </c>
      <c r="BB609" s="23">
        <f>IF(V609&gt;0,J609*DATA!$C$4,0)</f>
        <v>60975.200000000012</v>
      </c>
      <c r="BC609" s="23">
        <f>IF(X609&gt;0,N609*_xlfn.XLOOKUP(Burgas!O609,DATA!$B$5:$B$6,DATA!$C$5:$C$6,"error",0,1),0)</f>
        <v>10306.800000000001</v>
      </c>
      <c r="BD609" s="23">
        <f>IF(Z609&gt;0,(L609-M609)*DATA!$C$7,"0,00 ")</f>
        <v>8794.5000000000036</v>
      </c>
      <c r="BE609" s="23">
        <f>IF(G609="basement",D609*DATA!$C$8,IF(G609="ground",0,"error"))</f>
        <v>0</v>
      </c>
      <c r="BF609" s="23">
        <f t="shared" si="477"/>
        <v>80076.500000000015</v>
      </c>
      <c r="BG609" s="23">
        <v>1.48</v>
      </c>
      <c r="BH609" s="23">
        <v>1.5375000000000001</v>
      </c>
      <c r="BI609" s="23">
        <f t="shared" si="478"/>
        <v>0.56999999999999995</v>
      </c>
      <c r="BJ609" s="23">
        <v>2.33</v>
      </c>
      <c r="BK609" s="23">
        <f t="shared" si="479"/>
        <v>0.21630769230769231</v>
      </c>
      <c r="BL609" s="23">
        <f t="shared" si="480"/>
        <v>0.23928112965340181</v>
      </c>
      <c r="BM609" s="5">
        <v>1.1000000000000001</v>
      </c>
      <c r="BN609" s="5">
        <f t="shared" si="481"/>
        <v>0.56999999999999995</v>
      </c>
      <c r="BO609" s="50"/>
      <c r="BP609" s="48">
        <f t="shared" si="482"/>
        <v>4192.25</v>
      </c>
      <c r="BQ609" s="51">
        <f t="shared" si="483"/>
        <v>6</v>
      </c>
      <c r="BR609" s="47">
        <f t="shared" si="484"/>
        <v>1341.52</v>
      </c>
      <c r="BS609" s="46">
        <f t="shared" si="485"/>
        <v>20.5</v>
      </c>
      <c r="BT609" s="46">
        <f t="shared" si="486"/>
        <v>3353.8</v>
      </c>
      <c r="BU609" s="46">
        <f t="shared" si="492"/>
        <v>81.078401687500019</v>
      </c>
      <c r="BV609" s="46">
        <f t="shared" si="493"/>
        <v>49.960484087500006</v>
      </c>
      <c r="BW609" s="46">
        <f t="shared" si="494"/>
        <v>69.293999439826734</v>
      </c>
      <c r="BX609" s="46">
        <f t="shared" si="495"/>
        <v>78.385086062500022</v>
      </c>
      <c r="BY609" s="46">
        <f t="shared" si="496"/>
        <v>81.078401687500019</v>
      </c>
      <c r="BZ609" s="46">
        <f t="shared" si="487"/>
        <v>93434.750104675026</v>
      </c>
      <c r="CA609" s="46">
        <f t="shared" si="488"/>
        <v>57574.461862435011</v>
      </c>
      <c r="CB609" s="46">
        <f t="shared" si="489"/>
        <v>79854.404954456331</v>
      </c>
      <c r="CC609" s="46">
        <f t="shared" si="490"/>
        <v>90330.973178425033</v>
      </c>
      <c r="CD609" s="46">
        <f t="shared" si="491"/>
        <v>93434.750104675026</v>
      </c>
    </row>
    <row r="610" spans="1:82" ht="15" customHeight="1" x14ac:dyDescent="0.35">
      <c r="A610" s="39">
        <v>607</v>
      </c>
      <c r="B610" s="40" t="s">
        <v>125</v>
      </c>
      <c r="C610" s="40" t="s">
        <v>732</v>
      </c>
      <c r="D610" s="41">
        <v>182.6</v>
      </c>
      <c r="E610" s="41">
        <f t="shared" si="458"/>
        <v>1022.5600000000001</v>
      </c>
      <c r="F610" s="41">
        <v>55</v>
      </c>
      <c r="G610" s="42" t="s">
        <v>118</v>
      </c>
      <c r="H610" s="43">
        <v>7</v>
      </c>
      <c r="I610" s="44">
        <v>22.25</v>
      </c>
      <c r="J610" s="41">
        <f t="shared" si="459"/>
        <v>979</v>
      </c>
      <c r="K610" s="42" t="s">
        <v>121</v>
      </c>
      <c r="L610" s="44">
        <v>244.75</v>
      </c>
      <c r="M610" s="44">
        <v>244.75</v>
      </c>
      <c r="N610" s="41">
        <v>191.73</v>
      </c>
      <c r="O610" s="45" t="s">
        <v>69</v>
      </c>
      <c r="P610" s="45" t="s">
        <v>121</v>
      </c>
      <c r="Q610" s="45" t="s">
        <v>122</v>
      </c>
      <c r="R610" s="45" t="s">
        <v>864</v>
      </c>
      <c r="S610" s="46">
        <f t="shared" si="460"/>
        <v>41251.442004080003</v>
      </c>
      <c r="T610" s="46">
        <f t="shared" si="461"/>
        <v>40.341341343373493</v>
      </c>
      <c r="U610" s="47">
        <f t="shared" si="462"/>
        <v>41251.442004080003</v>
      </c>
      <c r="V610" s="47">
        <f t="shared" si="463"/>
        <v>0</v>
      </c>
      <c r="W610" s="47">
        <f t="shared" si="464"/>
        <v>40674.627210519728</v>
      </c>
      <c r="X610" s="47">
        <f t="shared" si="465"/>
        <v>576.81479356027558</v>
      </c>
      <c r="Y610" s="48">
        <f t="shared" si="466"/>
        <v>41251.442004080003</v>
      </c>
      <c r="Z610" s="47">
        <f t="shared" si="467"/>
        <v>0</v>
      </c>
      <c r="AA610" s="48">
        <f t="shared" si="468"/>
        <v>41251.442004080003</v>
      </c>
      <c r="AB610" s="47">
        <f t="shared" si="469"/>
        <v>0</v>
      </c>
      <c r="AC610" s="47">
        <f t="shared" si="470"/>
        <v>576.81479356027558</v>
      </c>
      <c r="AD610" s="47">
        <f t="shared" si="471"/>
        <v>40674.627210519728</v>
      </c>
      <c r="AE610" s="47">
        <f t="shared" si="510"/>
        <v>39.777252396455687</v>
      </c>
      <c r="AF610" s="49">
        <f t="shared" si="472"/>
        <v>1.3982900125121045E-2</v>
      </c>
      <c r="AG610" s="47">
        <f>IF(ISBLANK($D610),"",S610*_xlfn.XLOOKUP(Q610,DATA!$B$24:$B$25,DATA!$C$24:$C$25,"error",0,1)/1000)</f>
        <v>5.5263126541617371</v>
      </c>
      <c r="AH610" s="47">
        <f>IF(ISBLANK($D610),"",V610*_xlfn.XLOOKUP(Q610,DATA!$B$24:$B$25,DATA!$C$24:$C$25,"error",0,1)/1000)</f>
        <v>0</v>
      </c>
      <c r="AI610" s="47">
        <f>IF(ISBLANK($D610),"",X610*_xlfn.XLOOKUP(Q610,DATA!$B$24:$B$25,DATA!$C$24:$C$25,"error",0,1)/1000)</f>
        <v>7.727387790333641E-2</v>
      </c>
      <c r="AJ610" s="47">
        <f>IF(ISBLANK($D610),"",Z610*_xlfn.XLOOKUP(Q610,DATA!$B$24:$B$25,DATA!$C$24:$C$25,"error",0,1)/1000)</f>
        <v>0</v>
      </c>
      <c r="AK610" s="47">
        <f>IF(ISBLANK($D610),"",AB610*_xlfn.XLOOKUP(Q610,DATA!$B$24:$B$25,DATA!$C$24:$C$25,"error",0,1)/1000)</f>
        <v>0</v>
      </c>
      <c r="AL610" s="47">
        <f t="shared" si="473"/>
        <v>7.727387790333641E-2</v>
      </c>
      <c r="AM610" s="47">
        <f t="shared" si="474"/>
        <v>5.4490387762584005</v>
      </c>
      <c r="AN610" s="47">
        <f t="shared" si="497"/>
        <v>0.56015398377098735</v>
      </c>
      <c r="AO610" s="47">
        <f t="shared" si="498"/>
        <v>0</v>
      </c>
      <c r="AP610" s="47">
        <f t="shared" si="499"/>
        <v>7.8325772097584141E-3</v>
      </c>
      <c r="AQ610" s="47">
        <f t="shared" si="500"/>
        <v>0</v>
      </c>
      <c r="AR610" s="47">
        <f t="shared" si="501"/>
        <v>0</v>
      </c>
      <c r="AS610" s="47">
        <f t="shared" si="502"/>
        <v>7.8325772097584141E-3</v>
      </c>
      <c r="AT610" s="47">
        <f t="shared" si="475"/>
        <v>0.55232140656122897</v>
      </c>
      <c r="AU610" s="47">
        <f t="shared" si="503"/>
        <v>3.0464779226327437E-2</v>
      </c>
      <c r="AV610" s="47">
        <f t="shared" si="504"/>
        <v>0</v>
      </c>
      <c r="AW610" s="47">
        <f t="shared" si="505"/>
        <v>4.259859652556002E-4</v>
      </c>
      <c r="AX610" s="47">
        <f t="shared" si="506"/>
        <v>0</v>
      </c>
      <c r="AY610" s="47">
        <f t="shared" si="507"/>
        <v>0</v>
      </c>
      <c r="AZ610" s="47">
        <f t="shared" si="508"/>
        <v>4.259859652556002E-4</v>
      </c>
      <c r="BA610" s="47">
        <f t="shared" si="476"/>
        <v>3.0038793261071835E-2</v>
      </c>
      <c r="BB610" s="23">
        <f>IF(V610&gt;0,J610*DATA!$C$4,0)</f>
        <v>0</v>
      </c>
      <c r="BC610" s="23">
        <f>IF(X610&gt;0,N610*_xlfn.XLOOKUP(Burgas!O610,DATA!$B$5:$B$6,DATA!$C$5:$C$6,"error",0,1),0)</f>
        <v>9203.0399999999991</v>
      </c>
      <c r="BD610" s="23" t="str">
        <f>IF(Z610&gt;0,(L610-M610)*DATA!$C$7,"0,00 ")</f>
        <v xml:space="preserve">0,00 </v>
      </c>
      <c r="BE610" s="23">
        <f>IF(G610="basement",D610*DATA!$C$8,IF(G610="ground",0,"error"))</f>
        <v>0</v>
      </c>
      <c r="BF610" s="23">
        <f t="shared" si="477"/>
        <v>9203.0399999999991</v>
      </c>
      <c r="BG610" s="23">
        <v>0.25</v>
      </c>
      <c r="BH610" s="23">
        <v>1.1000000000000001</v>
      </c>
      <c r="BI610" s="23">
        <f t="shared" si="478"/>
        <v>0.56999999999999995</v>
      </c>
      <c r="BJ610" s="23">
        <v>0.22</v>
      </c>
      <c r="BK610" s="23">
        <f t="shared" si="479"/>
        <v>0.25</v>
      </c>
      <c r="BL610" s="23">
        <f t="shared" si="480"/>
        <v>0.12054794520547943</v>
      </c>
      <c r="BM610" s="5">
        <v>1.1000000000000001</v>
      </c>
      <c r="BN610" s="5">
        <f t="shared" si="481"/>
        <v>0.56999999999999995</v>
      </c>
      <c r="BO610" s="50"/>
      <c r="BP610" s="48">
        <f t="shared" si="482"/>
        <v>4062.85</v>
      </c>
      <c r="BQ610" s="51">
        <f t="shared" si="483"/>
        <v>7</v>
      </c>
      <c r="BR610" s="47">
        <f t="shared" si="484"/>
        <v>1300.1120000000001</v>
      </c>
      <c r="BS610" s="46">
        <f t="shared" si="485"/>
        <v>22.25</v>
      </c>
      <c r="BT610" s="46">
        <f t="shared" si="486"/>
        <v>3250.28</v>
      </c>
      <c r="BU610" s="46">
        <f t="shared" si="492"/>
        <v>35.796114199999998</v>
      </c>
      <c r="BV610" s="46">
        <f t="shared" si="493"/>
        <v>35.796114199999998</v>
      </c>
      <c r="BW610" s="46">
        <f t="shared" si="494"/>
        <v>35.295580710273974</v>
      </c>
      <c r="BX610" s="46">
        <f t="shared" si="495"/>
        <v>35.796114199999998</v>
      </c>
      <c r="BY610" s="46">
        <f t="shared" si="496"/>
        <v>35.796114199999998</v>
      </c>
      <c r="BZ610" s="46">
        <f t="shared" si="487"/>
        <v>41251.442004080003</v>
      </c>
      <c r="CA610" s="46">
        <f t="shared" si="488"/>
        <v>41251.442004080003</v>
      </c>
      <c r="CB610" s="46">
        <f t="shared" si="489"/>
        <v>40674.627210519728</v>
      </c>
      <c r="CC610" s="46">
        <f t="shared" si="490"/>
        <v>41251.442004080003</v>
      </c>
      <c r="CD610" s="46">
        <f t="shared" si="491"/>
        <v>41251.442004080003</v>
      </c>
    </row>
    <row r="611" spans="1:82" ht="15" customHeight="1" x14ac:dyDescent="0.35">
      <c r="A611" s="39">
        <v>608</v>
      </c>
      <c r="B611" s="40" t="s">
        <v>125</v>
      </c>
      <c r="C611" s="40" t="s">
        <v>733</v>
      </c>
      <c r="D611" s="41">
        <v>138.6</v>
      </c>
      <c r="E611" s="41">
        <f t="shared" si="458"/>
        <v>665.28</v>
      </c>
      <c r="F611" s="41">
        <v>47.4</v>
      </c>
      <c r="G611" s="42" t="s">
        <v>118</v>
      </c>
      <c r="H611" s="43">
        <v>6</v>
      </c>
      <c r="I611" s="44">
        <v>20.5</v>
      </c>
      <c r="J611" s="41">
        <f t="shared" si="459"/>
        <v>777.3599999999999</v>
      </c>
      <c r="K611" s="42" t="s">
        <v>120</v>
      </c>
      <c r="L611" s="44">
        <v>194.34</v>
      </c>
      <c r="M611" s="44">
        <v>136.1</v>
      </c>
      <c r="N611" s="41">
        <v>145.53</v>
      </c>
      <c r="O611" s="45" t="s">
        <v>69</v>
      </c>
      <c r="P611" s="45" t="s">
        <v>120</v>
      </c>
      <c r="Q611" s="45" t="s">
        <v>122</v>
      </c>
      <c r="R611" s="45" t="s">
        <v>864</v>
      </c>
      <c r="S611" s="46">
        <f t="shared" si="460"/>
        <v>71821.204772729994</v>
      </c>
      <c r="T611" s="46">
        <f t="shared" si="461"/>
        <v>107.95635638036616</v>
      </c>
      <c r="U611" s="47">
        <f t="shared" si="462"/>
        <v>42104.812068496161</v>
      </c>
      <c r="V611" s="47">
        <f t="shared" si="463"/>
        <v>29716.392704233833</v>
      </c>
      <c r="W611" s="47">
        <f t="shared" si="464"/>
        <v>62617.117546224814</v>
      </c>
      <c r="X611" s="47">
        <f t="shared" si="465"/>
        <v>9204.0872265051803</v>
      </c>
      <c r="Y611" s="48">
        <f t="shared" si="466"/>
        <v>68738.073812729985</v>
      </c>
      <c r="Z611" s="47">
        <f t="shared" si="467"/>
        <v>3083.1309600000095</v>
      </c>
      <c r="AA611" s="48">
        <f t="shared" si="468"/>
        <v>71821.204772729994</v>
      </c>
      <c r="AB611" s="47">
        <f t="shared" si="469"/>
        <v>0</v>
      </c>
      <c r="AC611" s="47">
        <f t="shared" si="470"/>
        <v>42003.610890739023</v>
      </c>
      <c r="AD611" s="47">
        <f t="shared" si="471"/>
        <v>29817.593881990972</v>
      </c>
      <c r="AE611" s="47">
        <f t="shared" si="510"/>
        <v>44.819615623483301</v>
      </c>
      <c r="AF611" s="49">
        <f t="shared" si="472"/>
        <v>0.58483578803300018</v>
      </c>
      <c r="AG611" s="47">
        <f>IF(ISBLANK($D611),"",S611*_xlfn.XLOOKUP(Q611,DATA!$B$24:$B$25,DATA!$C$24:$C$25,"error",0,1)/1000)</f>
        <v>9.6216377777393287</v>
      </c>
      <c r="AH611" s="47">
        <f>IF(ISBLANK($D611),"",V611*_xlfn.XLOOKUP(Q611,DATA!$B$24:$B$25,DATA!$C$24:$C$25,"error",0,1)/1000)</f>
        <v>3.9810020949377831</v>
      </c>
      <c r="AI611" s="47">
        <f>IF(ISBLANK($D611),"",X611*_xlfn.XLOOKUP(Q611,DATA!$B$24:$B$25,DATA!$C$24:$C$25,"error",0,1)/1000)</f>
        <v>1.2330396524032585</v>
      </c>
      <c r="AJ611" s="47">
        <f>IF(ISBLANK($D611),"",Z611*_xlfn.XLOOKUP(Q611,DATA!$B$24:$B$25,DATA!$C$24:$C$25,"error",0,1)/1000)</f>
        <v>0.41303636457122367</v>
      </c>
      <c r="AK611" s="47">
        <f>IF(ISBLANK($D611),"",AB611*_xlfn.XLOOKUP(Q611,DATA!$B$24:$B$25,DATA!$C$24:$C$25,"error",0,1)/1000)</f>
        <v>0</v>
      </c>
      <c r="AL611" s="47">
        <f t="shared" si="473"/>
        <v>5.6270781119122653</v>
      </c>
      <c r="AM611" s="47">
        <f t="shared" si="474"/>
        <v>3.9945596658270635</v>
      </c>
      <c r="AN611" s="47">
        <f t="shared" si="497"/>
        <v>0.97526127616817571</v>
      </c>
      <c r="AO611" s="47">
        <f t="shared" si="498"/>
        <v>0.40351936678803435</v>
      </c>
      <c r="AP611" s="47">
        <f t="shared" si="499"/>
        <v>0.12498244610194732</v>
      </c>
      <c r="AQ611" s="47">
        <f t="shared" si="500"/>
        <v>4.1865884095902903E-2</v>
      </c>
      <c r="AR611" s="47">
        <f t="shared" si="501"/>
        <v>0</v>
      </c>
      <c r="AS611" s="47">
        <f t="shared" si="502"/>
        <v>0.57036769698588452</v>
      </c>
      <c r="AT611" s="47">
        <f t="shared" si="475"/>
        <v>0.40489357918229119</v>
      </c>
      <c r="AU611" s="47">
        <f t="shared" si="503"/>
        <v>5.304098574187216E-2</v>
      </c>
      <c r="AV611" s="47">
        <f t="shared" si="504"/>
        <v>2.194598053197247E-2</v>
      </c>
      <c r="AW611" s="47">
        <f t="shared" si="505"/>
        <v>6.7973499037344565E-3</v>
      </c>
      <c r="AX611" s="47">
        <f t="shared" si="506"/>
        <v>2.2769362586880079E-3</v>
      </c>
      <c r="AY611" s="47">
        <f t="shared" si="507"/>
        <v>0</v>
      </c>
      <c r="AZ611" s="47">
        <f t="shared" si="508"/>
        <v>3.1020266694394935E-2</v>
      </c>
      <c r="BA611" s="47">
        <f t="shared" si="476"/>
        <v>2.2020719047477225E-2</v>
      </c>
      <c r="BB611" s="23">
        <f>IF(V611&gt;0,J611*DATA!$C$4,0)</f>
        <v>50528.399999999994</v>
      </c>
      <c r="BC611" s="23">
        <f>IF(X611&gt;0,N611*_xlfn.XLOOKUP(Burgas!O611,DATA!$B$5:$B$6,DATA!$C$5:$C$6,"error",0,1),0)</f>
        <v>6985.4400000000005</v>
      </c>
      <c r="BD611" s="23">
        <f>IF(Z611&gt;0,(L611-M611)*DATA!$C$7,"0,00 ")</f>
        <v>8736.0000000000018</v>
      </c>
      <c r="BE611" s="23">
        <f>IF(G611="basement",D611*DATA!$C$8,IF(G611="ground",0,"error"))</f>
        <v>0</v>
      </c>
      <c r="BF611" s="23">
        <f t="shared" si="477"/>
        <v>66249.84</v>
      </c>
      <c r="BG611" s="23">
        <v>1.48</v>
      </c>
      <c r="BH611" s="23">
        <v>1.6244417001132041</v>
      </c>
      <c r="BI611" s="23">
        <f t="shared" si="478"/>
        <v>0.56999999999999995</v>
      </c>
      <c r="BJ611" s="23">
        <v>2.33</v>
      </c>
      <c r="BK611" s="23">
        <f t="shared" si="479"/>
        <v>0.21630769230769231</v>
      </c>
      <c r="BL611" s="23">
        <f t="shared" si="480"/>
        <v>0.23928112965340181</v>
      </c>
      <c r="BM611" s="5">
        <v>1.1000000000000001</v>
      </c>
      <c r="BN611" s="5">
        <f t="shared" si="481"/>
        <v>0.56999999999999995</v>
      </c>
      <c r="BO611" s="50"/>
      <c r="BP611" s="48">
        <f t="shared" si="482"/>
        <v>2841.2999999999997</v>
      </c>
      <c r="BQ611" s="51">
        <f t="shared" si="483"/>
        <v>6</v>
      </c>
      <c r="BR611" s="47">
        <f t="shared" si="484"/>
        <v>909.21599999999989</v>
      </c>
      <c r="BS611" s="46">
        <f t="shared" si="485"/>
        <v>20.5</v>
      </c>
      <c r="BT611" s="46">
        <f t="shared" si="486"/>
        <v>2273.04</v>
      </c>
      <c r="BU611" s="46">
        <f t="shared" si="492"/>
        <v>62.323155824999994</v>
      </c>
      <c r="BV611" s="46">
        <f t="shared" si="493"/>
        <v>36.536629701923083</v>
      </c>
      <c r="BW611" s="46">
        <f t="shared" si="494"/>
        <v>54.336269998459571</v>
      </c>
      <c r="BX611" s="46">
        <f t="shared" si="495"/>
        <v>59.647755824999983</v>
      </c>
      <c r="BY611" s="46">
        <f t="shared" si="496"/>
        <v>62.323155824999994</v>
      </c>
      <c r="BZ611" s="46">
        <f t="shared" si="487"/>
        <v>71821.204772729994</v>
      </c>
      <c r="CA611" s="46">
        <f t="shared" si="488"/>
        <v>42104.812068496161</v>
      </c>
      <c r="CB611" s="46">
        <f t="shared" si="489"/>
        <v>62617.117546224814</v>
      </c>
      <c r="CC611" s="46">
        <f t="shared" si="490"/>
        <v>68738.073812729985</v>
      </c>
      <c r="CD611" s="46">
        <f t="shared" si="491"/>
        <v>71821.204772729994</v>
      </c>
    </row>
    <row r="612" spans="1:82" ht="15" customHeight="1" x14ac:dyDescent="0.35">
      <c r="A612" s="39">
        <v>609</v>
      </c>
      <c r="B612" s="40" t="s">
        <v>125</v>
      </c>
      <c r="C612" s="40" t="s">
        <v>734</v>
      </c>
      <c r="D612" s="41">
        <v>200.6</v>
      </c>
      <c r="E612" s="41">
        <f t="shared" si="458"/>
        <v>1123.3600000000001</v>
      </c>
      <c r="F612" s="41">
        <v>64.2</v>
      </c>
      <c r="G612" s="42" t="s">
        <v>118</v>
      </c>
      <c r="H612" s="43">
        <v>7</v>
      </c>
      <c r="I612" s="44">
        <v>22.25</v>
      </c>
      <c r="J612" s="41">
        <f t="shared" si="459"/>
        <v>1142.76</v>
      </c>
      <c r="K612" s="42" t="s">
        <v>120</v>
      </c>
      <c r="L612" s="44">
        <v>285.69</v>
      </c>
      <c r="M612" s="44">
        <v>128.5</v>
      </c>
      <c r="N612" s="41">
        <v>210.63</v>
      </c>
      <c r="O612" s="45" t="s">
        <v>69</v>
      </c>
      <c r="P612" s="45" t="s">
        <v>120</v>
      </c>
      <c r="Q612" s="45" t="s">
        <v>122</v>
      </c>
      <c r="R612" s="45" t="s">
        <v>864</v>
      </c>
      <c r="S612" s="46">
        <f t="shared" si="460"/>
        <v>110671.48127378001</v>
      </c>
      <c r="T612" s="46">
        <f t="shared" si="461"/>
        <v>98.518267762587229</v>
      </c>
      <c r="U612" s="47">
        <f t="shared" si="462"/>
        <v>66986.824323730776</v>
      </c>
      <c r="V612" s="47">
        <f t="shared" si="463"/>
        <v>43684.656950049233</v>
      </c>
      <c r="W612" s="47">
        <f t="shared" si="464"/>
        <v>97350.125590973767</v>
      </c>
      <c r="X612" s="47">
        <f t="shared" si="465"/>
        <v>13321.355682806243</v>
      </c>
      <c r="Y612" s="48">
        <f t="shared" si="466"/>
        <v>102350.09810752999</v>
      </c>
      <c r="Z612" s="47">
        <f t="shared" si="467"/>
        <v>8321.3831662500161</v>
      </c>
      <c r="AA612" s="48">
        <f t="shared" si="468"/>
        <v>110671.48127378001</v>
      </c>
      <c r="AB612" s="47">
        <f t="shared" si="469"/>
        <v>0</v>
      </c>
      <c r="AC612" s="47">
        <f t="shared" si="470"/>
        <v>65327.395799105492</v>
      </c>
      <c r="AD612" s="47">
        <f t="shared" si="471"/>
        <v>45344.085474674517</v>
      </c>
      <c r="AE612" s="47">
        <f t="shared" si="510"/>
        <v>40.364696512849406</v>
      </c>
      <c r="AF612" s="49">
        <f t="shared" si="472"/>
        <v>0.59028211285523546</v>
      </c>
      <c r="AG612" s="47">
        <f>IF(ISBLANK($D612),"",S612*_xlfn.XLOOKUP(Q612,DATA!$B$24:$B$25,DATA!$C$24:$C$25,"error",0,1)/1000)</f>
        <v>14.826274615021289</v>
      </c>
      <c r="AH612" s="47">
        <f>IF(ISBLANK($D612),"",V612*_xlfn.XLOOKUP(Q612,DATA!$B$24:$B$25,DATA!$C$24:$C$25,"error",0,1)/1000)</f>
        <v>5.852282023787053</v>
      </c>
      <c r="AI612" s="47">
        <f>IF(ISBLANK($D612),"",X612*_xlfn.XLOOKUP(Q612,DATA!$B$24:$B$25,DATA!$C$24:$C$25,"error",0,1)/1000)</f>
        <v>1.7846158316889935</v>
      </c>
      <c r="AJ612" s="47">
        <f>IF(ISBLANK($D612),"",Z612*_xlfn.XLOOKUP(Q612,DATA!$B$24:$B$25,DATA!$C$24:$C$25,"error",0,1)/1000)</f>
        <v>1.1147868500506621</v>
      </c>
      <c r="AK612" s="47">
        <f>IF(ISBLANK($D612),"",AB612*_xlfn.XLOOKUP(Q612,DATA!$B$24:$B$25,DATA!$C$24:$C$25,"error",0,1)/1000)</f>
        <v>0</v>
      </c>
      <c r="AL612" s="47">
        <f t="shared" si="473"/>
        <v>8.7516847055267082</v>
      </c>
      <c r="AM612" s="47">
        <f t="shared" si="474"/>
        <v>6.0745899094945806</v>
      </c>
      <c r="AN612" s="47">
        <f t="shared" si="497"/>
        <v>1.5028097955754525</v>
      </c>
      <c r="AO612" s="47">
        <f t="shared" si="498"/>
        <v>0.59319464802754751</v>
      </c>
      <c r="AP612" s="47">
        <f t="shared" si="499"/>
        <v>0.18089089962518554</v>
      </c>
      <c r="AQ612" s="47">
        <f t="shared" si="500"/>
        <v>0.11299619369908945</v>
      </c>
      <c r="AR612" s="47">
        <f t="shared" si="501"/>
        <v>0</v>
      </c>
      <c r="AS612" s="47">
        <f t="shared" si="502"/>
        <v>0.88708174135182249</v>
      </c>
      <c r="AT612" s="47">
        <f t="shared" si="475"/>
        <v>0.61572805422362997</v>
      </c>
      <c r="AU612" s="47">
        <f t="shared" si="503"/>
        <v>8.173246994184763E-2</v>
      </c>
      <c r="AV612" s="47">
        <f t="shared" si="504"/>
        <v>3.226174322413923E-2</v>
      </c>
      <c r="AW612" s="47">
        <f t="shared" si="505"/>
        <v>9.8380114768335959E-3</v>
      </c>
      <c r="AX612" s="47">
        <f t="shared" si="506"/>
        <v>6.1454603451780139E-3</v>
      </c>
      <c r="AY612" s="47">
        <f t="shared" si="507"/>
        <v>0</v>
      </c>
      <c r="AZ612" s="47">
        <f t="shared" si="508"/>
        <v>4.8245215046150841E-2</v>
      </c>
      <c r="BA612" s="47">
        <f t="shared" si="476"/>
        <v>3.3487254895696789E-2</v>
      </c>
      <c r="BB612" s="23">
        <f>IF(V612&gt;0,J612*DATA!$C$4,0)</f>
        <v>74279.399999999994</v>
      </c>
      <c r="BC612" s="23">
        <f>IF(X612&gt;0,N612*_xlfn.XLOOKUP(Burgas!O612,DATA!$B$5:$B$6,DATA!$C$5:$C$6,"error",0,1),0)</f>
        <v>10110.24</v>
      </c>
      <c r="BD612" s="23">
        <f>IF(Z612&gt;0,(L612-M612)*DATA!$C$7,"0,00 ")</f>
        <v>23578.5</v>
      </c>
      <c r="BE612" s="23">
        <f>IF(G612="basement",D612*DATA!$C$8,IF(G612="ground",0,"error"))</f>
        <v>0</v>
      </c>
      <c r="BF612" s="23">
        <f t="shared" si="477"/>
        <v>107968.14</v>
      </c>
      <c r="BG612" s="23">
        <v>1.48</v>
      </c>
      <c r="BH612" s="23">
        <v>2.0628705940004899</v>
      </c>
      <c r="BI612" s="23">
        <f t="shared" si="478"/>
        <v>0.56999999999999995</v>
      </c>
      <c r="BJ612" s="23">
        <v>2.33</v>
      </c>
      <c r="BK612" s="23">
        <f t="shared" si="479"/>
        <v>0.21630769230769231</v>
      </c>
      <c r="BL612" s="23">
        <f t="shared" si="480"/>
        <v>0.23928112965340181</v>
      </c>
      <c r="BM612" s="5">
        <v>1.1000000000000001</v>
      </c>
      <c r="BN612" s="5">
        <f t="shared" si="481"/>
        <v>0.56999999999999995</v>
      </c>
      <c r="BO612" s="50"/>
      <c r="BP612" s="48">
        <f t="shared" si="482"/>
        <v>4463.3499999999995</v>
      </c>
      <c r="BQ612" s="51">
        <f t="shared" si="483"/>
        <v>7</v>
      </c>
      <c r="BR612" s="47">
        <f t="shared" si="484"/>
        <v>1428.2719999999999</v>
      </c>
      <c r="BS612" s="46">
        <f t="shared" si="485"/>
        <v>22.25</v>
      </c>
      <c r="BT612" s="46">
        <f t="shared" si="486"/>
        <v>3570.68</v>
      </c>
      <c r="BU612" s="46">
        <f t="shared" si="492"/>
        <v>96.035648449999997</v>
      </c>
      <c r="BV612" s="46">
        <f t="shared" si="493"/>
        <v>58.12810163461539</v>
      </c>
      <c r="BW612" s="46">
        <f t="shared" si="494"/>
        <v>84.475985413896012</v>
      </c>
      <c r="BX612" s="46">
        <f t="shared" si="495"/>
        <v>88.814732824999993</v>
      </c>
      <c r="BY612" s="46">
        <f t="shared" si="496"/>
        <v>96.035648449999997</v>
      </c>
      <c r="BZ612" s="46">
        <f t="shared" si="487"/>
        <v>110671.48127378001</v>
      </c>
      <c r="CA612" s="46">
        <f t="shared" si="488"/>
        <v>66986.824323730776</v>
      </c>
      <c r="CB612" s="46">
        <f t="shared" si="489"/>
        <v>97350.125590973767</v>
      </c>
      <c r="CC612" s="46">
        <f t="shared" si="490"/>
        <v>102350.09810752999</v>
      </c>
      <c r="CD612" s="46">
        <f t="shared" si="491"/>
        <v>110671.48127378001</v>
      </c>
    </row>
    <row r="613" spans="1:82" ht="15" customHeight="1" x14ac:dyDescent="0.35">
      <c r="A613" s="39">
        <v>610</v>
      </c>
      <c r="B613" s="40" t="s">
        <v>125</v>
      </c>
      <c r="C613" s="40" t="s">
        <v>735</v>
      </c>
      <c r="D613" s="41">
        <v>142.6</v>
      </c>
      <c r="E613" s="41">
        <f t="shared" si="458"/>
        <v>684.48</v>
      </c>
      <c r="F613" s="41">
        <v>34.1</v>
      </c>
      <c r="G613" s="42" t="s">
        <v>118</v>
      </c>
      <c r="H613" s="43">
        <v>6</v>
      </c>
      <c r="I613" s="44">
        <v>20.5</v>
      </c>
      <c r="J613" s="41">
        <f t="shared" si="459"/>
        <v>559.24</v>
      </c>
      <c r="K613" s="42" t="s">
        <v>120</v>
      </c>
      <c r="L613" s="44">
        <v>139.81</v>
      </c>
      <c r="M613" s="44">
        <v>90.8</v>
      </c>
      <c r="N613" s="41">
        <v>149.72999999999999</v>
      </c>
      <c r="O613" s="45" t="s">
        <v>69</v>
      </c>
      <c r="P613" s="45" t="s">
        <v>120</v>
      </c>
      <c r="Q613" s="45" t="s">
        <v>122</v>
      </c>
      <c r="R613" s="45" t="s">
        <v>864</v>
      </c>
      <c r="S613" s="46">
        <f t="shared" si="460"/>
        <v>60545.410557380012</v>
      </c>
      <c r="T613" s="46">
        <f t="shared" si="461"/>
        <v>88.454608691824461</v>
      </c>
      <c r="U613" s="47">
        <f t="shared" si="462"/>
        <v>39167.161797583081</v>
      </c>
      <c r="V613" s="47">
        <f t="shared" si="463"/>
        <v>21378.24875979693</v>
      </c>
      <c r="W613" s="47">
        <f t="shared" si="464"/>
        <v>51075.693107887644</v>
      </c>
      <c r="X613" s="47">
        <f t="shared" si="465"/>
        <v>9469.7174494923675</v>
      </c>
      <c r="Y613" s="48">
        <f t="shared" si="466"/>
        <v>57950.900798629998</v>
      </c>
      <c r="Z613" s="47">
        <f t="shared" si="467"/>
        <v>2594.5097587500131</v>
      </c>
      <c r="AA613" s="48">
        <f t="shared" si="468"/>
        <v>60545.410557380012</v>
      </c>
      <c r="AB613" s="47">
        <f t="shared" si="469"/>
        <v>0</v>
      </c>
      <c r="AC613" s="47">
        <f t="shared" si="470"/>
        <v>33442.475968039311</v>
      </c>
      <c r="AD613" s="47">
        <f t="shared" si="471"/>
        <v>27102.934589340701</v>
      </c>
      <c r="AE613" s="47">
        <f t="shared" si="510"/>
        <v>39.5963864383776</v>
      </c>
      <c r="AF613" s="49">
        <f t="shared" si="472"/>
        <v>0.55235360798066191</v>
      </c>
      <c r="AG613" s="47">
        <f>IF(ISBLANK($D613),"",S613*_xlfn.XLOOKUP(Q613,DATA!$B$24:$B$25,DATA!$C$24:$C$25,"error",0,1)/1000)</f>
        <v>8.1110587232701743</v>
      </c>
      <c r="AH613" s="47">
        <f>IF(ISBLANK($D613),"",V613*_xlfn.XLOOKUP(Q613,DATA!$B$24:$B$25,DATA!$C$24:$C$25,"error",0,1)/1000)</f>
        <v>2.8639698615480698</v>
      </c>
      <c r="AI613" s="47">
        <f>IF(ISBLANK($D613),"",X613*_xlfn.XLOOKUP(Q613,DATA!$B$24:$B$25,DATA!$C$24:$C$25,"error",0,1)/1000)</f>
        <v>1.26862521235718</v>
      </c>
      <c r="AJ613" s="47">
        <f>IF(ISBLANK($D613),"",Z613*_xlfn.XLOOKUP(Q613,DATA!$B$24:$B$25,DATA!$C$24:$C$25,"error",0,1)/1000)</f>
        <v>0.34757747643605275</v>
      </c>
      <c r="AK613" s="47">
        <f>IF(ISBLANK($D613),"",AB613*_xlfn.XLOOKUP(Q613,DATA!$B$24:$B$25,DATA!$C$24:$C$25,"error",0,1)/1000)</f>
        <v>0</v>
      </c>
      <c r="AL613" s="47">
        <f t="shared" si="473"/>
        <v>4.4801725503413028</v>
      </c>
      <c r="AM613" s="47">
        <f t="shared" si="474"/>
        <v>3.6308861729288715</v>
      </c>
      <c r="AN613" s="47">
        <f t="shared" si="497"/>
        <v>0.82214708808026749</v>
      </c>
      <c r="AO613" s="47">
        <f t="shared" si="498"/>
        <v>0.29029557821670848</v>
      </c>
      <c r="AP613" s="47">
        <f t="shared" si="499"/>
        <v>0.12858944310344686</v>
      </c>
      <c r="AQ613" s="47">
        <f t="shared" si="500"/>
        <v>3.5230889071775504E-2</v>
      </c>
      <c r="AR613" s="47">
        <f t="shared" si="501"/>
        <v>0</v>
      </c>
      <c r="AS613" s="47">
        <f t="shared" si="502"/>
        <v>0.45411591039193083</v>
      </c>
      <c r="AT613" s="47">
        <f t="shared" si="475"/>
        <v>0.36803117768833665</v>
      </c>
      <c r="AU613" s="47">
        <f t="shared" si="503"/>
        <v>4.471365063106169E-2</v>
      </c>
      <c r="AV613" s="47">
        <f t="shared" si="504"/>
        <v>1.5788142112663751E-2</v>
      </c>
      <c r="AW613" s="47">
        <f t="shared" si="505"/>
        <v>6.9935216181279663E-3</v>
      </c>
      <c r="AX613" s="47">
        <f t="shared" si="506"/>
        <v>1.9160825212620105E-3</v>
      </c>
      <c r="AY613" s="47">
        <f t="shared" si="507"/>
        <v>0</v>
      </c>
      <c r="AZ613" s="47">
        <f t="shared" si="508"/>
        <v>2.4697746252053725E-2</v>
      </c>
      <c r="BA613" s="47">
        <f t="shared" si="476"/>
        <v>2.0015904379007965E-2</v>
      </c>
      <c r="BB613" s="23">
        <f>IF(V613&gt;0,J613*DATA!$C$4,0)</f>
        <v>36350.6</v>
      </c>
      <c r="BC613" s="23">
        <f>IF(X613&gt;0,N613*_xlfn.XLOOKUP(Burgas!O613,DATA!$B$5:$B$6,DATA!$C$5:$C$6,"error",0,1),0)</f>
        <v>7187.0399999999991</v>
      </c>
      <c r="BD613" s="23">
        <f>IF(Z613&gt;0,(L613-M613)*DATA!$C$7,"0,00 ")</f>
        <v>7351.5000000000009</v>
      </c>
      <c r="BE613" s="23">
        <f>IF(G613="basement",D613*DATA!$C$8,IF(G613="ground",0,"error"))</f>
        <v>0</v>
      </c>
      <c r="BF613" s="23">
        <f t="shared" si="477"/>
        <v>50889.14</v>
      </c>
      <c r="BG613" s="23">
        <v>1.48</v>
      </c>
      <c r="BH613" s="23">
        <v>1.7134575495315072</v>
      </c>
      <c r="BI613" s="23">
        <f t="shared" si="478"/>
        <v>0.56999999999999995</v>
      </c>
      <c r="BJ613" s="23">
        <v>2.33</v>
      </c>
      <c r="BK613" s="23">
        <f t="shared" si="479"/>
        <v>0.21630769230769231</v>
      </c>
      <c r="BL613" s="23">
        <f t="shared" si="480"/>
        <v>0.23928112965340181</v>
      </c>
      <c r="BM613" s="5">
        <v>1.1000000000000001</v>
      </c>
      <c r="BN613" s="5">
        <f t="shared" si="481"/>
        <v>0.56999999999999995</v>
      </c>
      <c r="BO613" s="50"/>
      <c r="BP613" s="48">
        <f t="shared" si="482"/>
        <v>2923.2999999999997</v>
      </c>
      <c r="BQ613" s="51">
        <f t="shared" si="483"/>
        <v>6</v>
      </c>
      <c r="BR613" s="47">
        <f t="shared" si="484"/>
        <v>935.4559999999999</v>
      </c>
      <c r="BS613" s="46">
        <f t="shared" si="485"/>
        <v>20.5</v>
      </c>
      <c r="BT613" s="46">
        <f t="shared" si="486"/>
        <v>2338.64</v>
      </c>
      <c r="BU613" s="46">
        <f t="shared" si="492"/>
        <v>52.538537450000007</v>
      </c>
      <c r="BV613" s="46">
        <f t="shared" si="493"/>
        <v>33.987471188461541</v>
      </c>
      <c r="BW613" s="46">
        <f t="shared" si="494"/>
        <v>44.32114986800385</v>
      </c>
      <c r="BX613" s="46">
        <f t="shared" si="495"/>
        <v>50.287140574999995</v>
      </c>
      <c r="BY613" s="46">
        <f t="shared" si="496"/>
        <v>52.538537450000007</v>
      </c>
      <c r="BZ613" s="46">
        <f t="shared" si="487"/>
        <v>60545.410557380012</v>
      </c>
      <c r="CA613" s="46">
        <f t="shared" si="488"/>
        <v>39167.161797583081</v>
      </c>
      <c r="CB613" s="46">
        <f t="shared" si="489"/>
        <v>51075.693107887644</v>
      </c>
      <c r="CC613" s="46">
        <f t="shared" si="490"/>
        <v>57950.900798629998</v>
      </c>
      <c r="CD613" s="46">
        <f t="shared" si="491"/>
        <v>60545.410557380012</v>
      </c>
    </row>
    <row r="614" spans="1:82" ht="15" customHeight="1" x14ac:dyDescent="0.35">
      <c r="A614" s="39">
        <v>611</v>
      </c>
      <c r="B614" s="40" t="s">
        <v>125</v>
      </c>
      <c r="C614" s="40" t="s">
        <v>736</v>
      </c>
      <c r="D614" s="41">
        <v>76.3</v>
      </c>
      <c r="E614" s="41">
        <f t="shared" si="458"/>
        <v>427.28</v>
      </c>
      <c r="F614" s="41">
        <v>35</v>
      </c>
      <c r="G614" s="42" t="s">
        <v>118</v>
      </c>
      <c r="H614" s="43">
        <v>7</v>
      </c>
      <c r="I614" s="44">
        <v>22.25</v>
      </c>
      <c r="J614" s="41">
        <f t="shared" si="459"/>
        <v>623</v>
      </c>
      <c r="K614" s="42" t="s">
        <v>120</v>
      </c>
      <c r="L614" s="44">
        <v>155.75</v>
      </c>
      <c r="M614" s="44">
        <v>58.6</v>
      </c>
      <c r="N614" s="41">
        <v>80.114999999999995</v>
      </c>
      <c r="O614" s="45" t="s">
        <v>70</v>
      </c>
      <c r="P614" s="45" t="s">
        <v>121</v>
      </c>
      <c r="Q614" s="45" t="s">
        <v>122</v>
      </c>
      <c r="R614" s="45" t="s">
        <v>864</v>
      </c>
      <c r="S614" s="46">
        <f t="shared" si="460"/>
        <v>48933.831859465012</v>
      </c>
      <c r="T614" s="46">
        <f t="shared" si="461"/>
        <v>114.52404011295874</v>
      </c>
      <c r="U614" s="47">
        <f t="shared" si="462"/>
        <v>25118.208911618847</v>
      </c>
      <c r="V614" s="47">
        <f t="shared" si="463"/>
        <v>23815.622947846165</v>
      </c>
      <c r="W614" s="47">
        <f t="shared" si="464"/>
        <v>48689.074960051075</v>
      </c>
      <c r="X614" s="47">
        <f t="shared" si="465"/>
        <v>244.75689941393648</v>
      </c>
      <c r="Y614" s="48">
        <f t="shared" si="466"/>
        <v>43790.868728215006</v>
      </c>
      <c r="Z614" s="47">
        <f t="shared" si="467"/>
        <v>5142.963131250006</v>
      </c>
      <c r="AA614" s="48">
        <f t="shared" si="468"/>
        <v>48933.831859465012</v>
      </c>
      <c r="AB614" s="47">
        <f t="shared" si="469"/>
        <v>0</v>
      </c>
      <c r="AC614" s="47">
        <f t="shared" si="470"/>
        <v>29203.342978510107</v>
      </c>
      <c r="AD614" s="47">
        <f t="shared" si="471"/>
        <v>19730.488880954905</v>
      </c>
      <c r="AE614" s="47">
        <f t="shared" si="510"/>
        <v>46.17695394344436</v>
      </c>
      <c r="AF614" s="49">
        <f t="shared" si="472"/>
        <v>0.59679248219065151</v>
      </c>
      <c r="AG614" s="47">
        <f>IF(ISBLANK($D614),"",S614*_xlfn.XLOOKUP(Q614,DATA!$B$24:$B$25,DATA!$C$24:$C$25,"error",0,1)/1000)</f>
        <v>6.555495785937322</v>
      </c>
      <c r="AH614" s="47">
        <f>IF(ISBLANK($D614),"",V614*_xlfn.XLOOKUP(Q614,DATA!$B$24:$B$25,DATA!$C$24:$C$25,"error",0,1)/1000)</f>
        <v>3.1904964304135039</v>
      </c>
      <c r="AI614" s="47">
        <f>IF(ISBLANK($D614),"",X614*_xlfn.XLOOKUP(Q614,DATA!$B$24:$B$25,DATA!$C$24:$C$25,"error",0,1)/1000)</f>
        <v>3.2789233168887731E-2</v>
      </c>
      <c r="AJ614" s="47">
        <f>IF(ISBLANK($D614),"",Z614*_xlfn.XLOOKUP(Q614,DATA!$B$24:$B$25,DATA!$C$24:$C$25,"error",0,1)/1000)</f>
        <v>0.68898493849749831</v>
      </c>
      <c r="AK614" s="47">
        <f>IF(ISBLANK($D614),"",AB614*_xlfn.XLOOKUP(Q614,DATA!$B$24:$B$25,DATA!$C$24:$C$25,"error",0,1)/1000)</f>
        <v>0</v>
      </c>
      <c r="AL614" s="47">
        <f t="shared" si="473"/>
        <v>3.9122706020798903</v>
      </c>
      <c r="AM614" s="47">
        <f t="shared" si="474"/>
        <v>2.6432251838574317</v>
      </c>
      <c r="AN614" s="47">
        <f t="shared" si="497"/>
        <v>0.66447327718987215</v>
      </c>
      <c r="AO614" s="47">
        <f t="shared" si="498"/>
        <v>0.32339272088729237</v>
      </c>
      <c r="AP614" s="47">
        <f t="shared" si="499"/>
        <v>3.3235578103813007E-3</v>
      </c>
      <c r="AQ614" s="47">
        <f t="shared" si="500"/>
        <v>6.9836377745826905E-2</v>
      </c>
      <c r="AR614" s="47">
        <f t="shared" si="501"/>
        <v>0</v>
      </c>
      <c r="AS614" s="47">
        <f t="shared" si="502"/>
        <v>0.39655265644350063</v>
      </c>
      <c r="AT614" s="47">
        <f t="shared" si="475"/>
        <v>0.26792062074637152</v>
      </c>
      <c r="AU614" s="47">
        <f t="shared" si="503"/>
        <v>3.613833388295578E-2</v>
      </c>
      <c r="AV614" s="47">
        <f t="shared" si="504"/>
        <v>1.7588177770169369E-2</v>
      </c>
      <c r="AW614" s="47">
        <f t="shared" si="505"/>
        <v>1.8075646674432666E-4</v>
      </c>
      <c r="AX614" s="47">
        <f t="shared" si="506"/>
        <v>3.7981517433300057E-3</v>
      </c>
      <c r="AY614" s="47">
        <f t="shared" si="507"/>
        <v>0</v>
      </c>
      <c r="AZ614" s="47">
        <f t="shared" si="508"/>
        <v>2.1567085980243698E-2</v>
      </c>
      <c r="BA614" s="47">
        <f t="shared" si="476"/>
        <v>1.4571247902712081E-2</v>
      </c>
      <c r="BB614" s="23">
        <f>IF(V614&gt;0,J614*DATA!$C$4,0)</f>
        <v>40495</v>
      </c>
      <c r="BC614" s="23">
        <f>IF(X614&gt;0,N614*_xlfn.XLOOKUP(Burgas!O614,DATA!$B$5:$B$6,DATA!$C$5:$C$6,"error",0,1),0)</f>
        <v>6809.7749999999996</v>
      </c>
      <c r="BD614" s="23">
        <f>IF(Z614&gt;0,(L614-M614)*DATA!$C$7,"0,00 ")</f>
        <v>14572.5</v>
      </c>
      <c r="BE614" s="23">
        <f>IF(G614="basement",D614*DATA!$C$8,IF(G614="ground",0,"error"))</f>
        <v>0</v>
      </c>
      <c r="BF614" s="23">
        <f t="shared" si="477"/>
        <v>61877.275000000001</v>
      </c>
      <c r="BG614" s="23">
        <v>1.48</v>
      </c>
      <c r="BH614" s="23">
        <v>2.1915730337078649</v>
      </c>
      <c r="BI614" s="23">
        <f t="shared" si="478"/>
        <v>0.56999999999999995</v>
      </c>
      <c r="BJ614" s="23">
        <v>0.21</v>
      </c>
      <c r="BK614" s="23">
        <f t="shared" si="479"/>
        <v>0.21630769230769231</v>
      </c>
      <c r="BL614" s="23">
        <f t="shared" si="480"/>
        <v>0.10900763358778627</v>
      </c>
      <c r="BM614" s="5">
        <v>1.1000000000000001</v>
      </c>
      <c r="BN614" s="5">
        <f t="shared" si="481"/>
        <v>0.56999999999999995</v>
      </c>
      <c r="BO614" s="50"/>
      <c r="BP614" s="48">
        <f t="shared" si="482"/>
        <v>1697.675</v>
      </c>
      <c r="BQ614" s="51">
        <f t="shared" si="483"/>
        <v>7</v>
      </c>
      <c r="BR614" s="47">
        <f t="shared" si="484"/>
        <v>543.25599999999997</v>
      </c>
      <c r="BS614" s="46">
        <f t="shared" si="485"/>
        <v>22.25</v>
      </c>
      <c r="BT614" s="46">
        <f t="shared" si="486"/>
        <v>1358.14</v>
      </c>
      <c r="BU614" s="46">
        <f t="shared" si="492"/>
        <v>42.462540662500004</v>
      </c>
      <c r="BV614" s="46">
        <f t="shared" si="493"/>
        <v>21.796432585576923</v>
      </c>
      <c r="BW614" s="46">
        <f t="shared" si="494"/>
        <v>42.250151822328249</v>
      </c>
      <c r="BX614" s="46">
        <f t="shared" si="495"/>
        <v>37.999712537500002</v>
      </c>
      <c r="BY614" s="46">
        <f t="shared" si="496"/>
        <v>42.462540662500004</v>
      </c>
      <c r="BZ614" s="46">
        <f t="shared" si="487"/>
        <v>48933.831859465012</v>
      </c>
      <c r="CA614" s="46">
        <f t="shared" si="488"/>
        <v>25118.208911618847</v>
      </c>
      <c r="CB614" s="46">
        <f t="shared" si="489"/>
        <v>48689.074960051075</v>
      </c>
      <c r="CC614" s="46">
        <f t="shared" si="490"/>
        <v>43790.868728215006</v>
      </c>
      <c r="CD614" s="46">
        <f t="shared" si="491"/>
        <v>48933.831859465012</v>
      </c>
    </row>
    <row r="615" spans="1:82" ht="15" customHeight="1" x14ac:dyDescent="0.35">
      <c r="A615" s="39">
        <v>612</v>
      </c>
      <c r="B615" s="40" t="s">
        <v>125</v>
      </c>
      <c r="C615" s="40" t="s">
        <v>737</v>
      </c>
      <c r="D615" s="41">
        <v>285.5</v>
      </c>
      <c r="E615" s="41">
        <f t="shared" si="458"/>
        <v>1370.4</v>
      </c>
      <c r="F615" s="41">
        <v>67.599999999999994</v>
      </c>
      <c r="G615" s="42" t="s">
        <v>118</v>
      </c>
      <c r="H615" s="43">
        <v>6</v>
      </c>
      <c r="I615" s="44">
        <v>20.5</v>
      </c>
      <c r="J615" s="41">
        <f t="shared" si="459"/>
        <v>1108.6399999999999</v>
      </c>
      <c r="K615" s="42" t="s">
        <v>121</v>
      </c>
      <c r="L615" s="44">
        <v>277.16000000000003</v>
      </c>
      <c r="M615" s="44">
        <v>166.32</v>
      </c>
      <c r="N615" s="41">
        <v>299.77500000000003</v>
      </c>
      <c r="O615" s="45" t="s">
        <v>69</v>
      </c>
      <c r="P615" s="45" t="s">
        <v>121</v>
      </c>
      <c r="Q615" s="45" t="s">
        <v>122</v>
      </c>
      <c r="R615" s="45" t="s">
        <v>864</v>
      </c>
      <c r="S615" s="46">
        <f t="shared" si="460"/>
        <v>60921.934699150013</v>
      </c>
      <c r="T615" s="46">
        <f t="shared" si="461"/>
        <v>44.455585740769124</v>
      </c>
      <c r="U615" s="47">
        <f t="shared" si="462"/>
        <v>60921.934699150013</v>
      </c>
      <c r="V615" s="47">
        <f t="shared" si="463"/>
        <v>0</v>
      </c>
      <c r="W615" s="47">
        <f t="shared" si="464"/>
        <v>60020.069290817824</v>
      </c>
      <c r="X615" s="47">
        <f t="shared" si="465"/>
        <v>901.86540833218896</v>
      </c>
      <c r="Y615" s="48">
        <f t="shared" si="466"/>
        <v>55054.245214150003</v>
      </c>
      <c r="Z615" s="47">
        <f t="shared" si="467"/>
        <v>5867.6894850000099</v>
      </c>
      <c r="AA615" s="48">
        <f t="shared" si="468"/>
        <v>60921.934699150013</v>
      </c>
      <c r="AB615" s="47">
        <f t="shared" si="469"/>
        <v>0</v>
      </c>
      <c r="AC615" s="47">
        <f t="shared" si="470"/>
        <v>6769.5548933321988</v>
      </c>
      <c r="AD615" s="47">
        <f t="shared" si="471"/>
        <v>54152.379805817814</v>
      </c>
      <c r="AE615" s="47">
        <f t="shared" si="510"/>
        <v>39.515747085389528</v>
      </c>
      <c r="AF615" s="49">
        <f t="shared" si="472"/>
        <v>0.11111851464931644</v>
      </c>
      <c r="AG615" s="47">
        <f>IF(ISBLANK($D615),"",S615*_xlfn.XLOOKUP(Q615,DATA!$B$24:$B$25,DATA!$C$24:$C$25,"error",0,1)/1000)</f>
        <v>8.1615003570209446</v>
      </c>
      <c r="AH615" s="47">
        <f>IF(ISBLANK($D615),"",V615*_xlfn.XLOOKUP(Q615,DATA!$B$24:$B$25,DATA!$C$24:$C$25,"error",0,1)/1000)</f>
        <v>0</v>
      </c>
      <c r="AI615" s="47">
        <f>IF(ISBLANK($D615),"",X615*_xlfn.XLOOKUP(Q615,DATA!$B$24:$B$25,DATA!$C$24:$C$25,"error",0,1)/1000)</f>
        <v>0.12081978171633304</v>
      </c>
      <c r="AJ615" s="47">
        <f>IF(ISBLANK($D615),"",Z615*_xlfn.XLOOKUP(Q615,DATA!$B$24:$B$25,DATA!$C$24:$C$25,"error",0,1)/1000)</f>
        <v>0.78607401526570009</v>
      </c>
      <c r="AK615" s="47">
        <f>IF(ISBLANK($D615),"",AB615*_xlfn.XLOOKUP(Q615,DATA!$B$24:$B$25,DATA!$C$24:$C$25,"error",0,1)/1000)</f>
        <v>0</v>
      </c>
      <c r="AL615" s="47">
        <f t="shared" si="473"/>
        <v>0.9068937969820331</v>
      </c>
      <c r="AM615" s="47">
        <f t="shared" si="474"/>
        <v>7.2546065600389111</v>
      </c>
      <c r="AN615" s="47">
        <f t="shared" si="497"/>
        <v>0.8272599153597977</v>
      </c>
      <c r="AO615" s="47">
        <f t="shared" si="498"/>
        <v>0</v>
      </c>
      <c r="AP615" s="47">
        <f t="shared" si="499"/>
        <v>1.2246444651621108E-2</v>
      </c>
      <c r="AQ615" s="47">
        <f t="shared" si="500"/>
        <v>7.9677448372078824E-2</v>
      </c>
      <c r="AR615" s="47">
        <f t="shared" si="501"/>
        <v>0</v>
      </c>
      <c r="AS615" s="47">
        <f t="shared" si="502"/>
        <v>9.1923893023699951E-2</v>
      </c>
      <c r="AT615" s="47">
        <f t="shared" si="475"/>
        <v>0.73533602233609774</v>
      </c>
      <c r="AU615" s="47">
        <f t="shared" si="503"/>
        <v>4.499171908867515E-2</v>
      </c>
      <c r="AV615" s="47">
        <f t="shared" si="504"/>
        <v>0</v>
      </c>
      <c r="AW615" s="47">
        <f t="shared" si="505"/>
        <v>6.6604048784486944E-4</v>
      </c>
      <c r="AX615" s="47">
        <f t="shared" si="506"/>
        <v>4.333372508808009E-3</v>
      </c>
      <c r="AY615" s="47">
        <f t="shared" si="507"/>
        <v>0</v>
      </c>
      <c r="AZ615" s="47">
        <f t="shared" si="508"/>
        <v>4.9994129966528791E-3</v>
      </c>
      <c r="BA615" s="47">
        <f t="shared" si="476"/>
        <v>3.999230609202227E-2</v>
      </c>
      <c r="BB615" s="23">
        <f>IF(V615&gt;0,J615*DATA!$C$4,0)</f>
        <v>0</v>
      </c>
      <c r="BC615" s="23">
        <f>IF(X615&gt;0,N615*_xlfn.XLOOKUP(Burgas!O615,DATA!$B$5:$B$6,DATA!$C$5:$C$6,"error",0,1),0)</f>
        <v>14389.2</v>
      </c>
      <c r="BD615" s="23">
        <f>IF(Z615&gt;0,(L615-M615)*DATA!$C$7,"0,00 ")</f>
        <v>16626.000000000004</v>
      </c>
      <c r="BE615" s="23">
        <f>IF(G615="basement",D615*DATA!$C$8,IF(G615="ground",0,"error"))</f>
        <v>0</v>
      </c>
      <c r="BF615" s="23">
        <f t="shared" si="477"/>
        <v>31015.200000000004</v>
      </c>
      <c r="BG615" s="23">
        <v>0.25</v>
      </c>
      <c r="BH615" s="23">
        <v>1.7998484629816716</v>
      </c>
      <c r="BI615" s="23">
        <f t="shared" si="478"/>
        <v>0.56999999999999995</v>
      </c>
      <c r="BJ615" s="23">
        <v>0.22</v>
      </c>
      <c r="BK615" s="23">
        <f t="shared" si="479"/>
        <v>0.25</v>
      </c>
      <c r="BL615" s="23">
        <f t="shared" si="480"/>
        <v>0.12054794520547943</v>
      </c>
      <c r="BM615" s="5">
        <v>1.1000000000000001</v>
      </c>
      <c r="BN615" s="5">
        <f t="shared" si="481"/>
        <v>0.56999999999999995</v>
      </c>
      <c r="BO615" s="50"/>
      <c r="BP615" s="48">
        <f t="shared" si="482"/>
        <v>5852.75</v>
      </c>
      <c r="BQ615" s="51">
        <f t="shared" si="483"/>
        <v>6</v>
      </c>
      <c r="BR615" s="47">
        <f t="shared" si="484"/>
        <v>1872.88</v>
      </c>
      <c r="BS615" s="46">
        <f t="shared" si="485"/>
        <v>20.5</v>
      </c>
      <c r="BT615" s="46">
        <f t="shared" si="486"/>
        <v>4682.2</v>
      </c>
      <c r="BU615" s="46">
        <f t="shared" si="492"/>
        <v>52.865267875000008</v>
      </c>
      <c r="BV615" s="46">
        <f t="shared" si="493"/>
        <v>52.865267875000008</v>
      </c>
      <c r="BW615" s="46">
        <f t="shared" si="494"/>
        <v>52.082670332191789</v>
      </c>
      <c r="BX615" s="46">
        <f t="shared" si="495"/>
        <v>47.773555375000001</v>
      </c>
      <c r="BY615" s="46">
        <f t="shared" si="496"/>
        <v>52.865267875000008</v>
      </c>
      <c r="BZ615" s="46">
        <f t="shared" si="487"/>
        <v>60921.934699150013</v>
      </c>
      <c r="CA615" s="46">
        <f t="shared" si="488"/>
        <v>60921.934699150013</v>
      </c>
      <c r="CB615" s="46">
        <f t="shared" si="489"/>
        <v>60020.069290817824</v>
      </c>
      <c r="CC615" s="46">
        <f t="shared" si="490"/>
        <v>55054.245214150003</v>
      </c>
      <c r="CD615" s="46">
        <f t="shared" si="491"/>
        <v>60921.934699150013</v>
      </c>
    </row>
    <row r="616" spans="1:82" ht="15" customHeight="1" x14ac:dyDescent="0.35">
      <c r="A616" s="39">
        <v>613</v>
      </c>
      <c r="B616" s="40" t="s">
        <v>125</v>
      </c>
      <c r="C616" s="40" t="s">
        <v>738</v>
      </c>
      <c r="D616" s="41">
        <v>152.30000000000001</v>
      </c>
      <c r="E616" s="41">
        <f t="shared" si="458"/>
        <v>609.20000000000005</v>
      </c>
      <c r="F616" s="41">
        <v>51.2</v>
      </c>
      <c r="G616" s="42" t="s">
        <v>118</v>
      </c>
      <c r="H616" s="43">
        <v>5</v>
      </c>
      <c r="I616" s="44">
        <v>17.5</v>
      </c>
      <c r="J616" s="41">
        <f t="shared" si="459"/>
        <v>716.8</v>
      </c>
      <c r="K616" s="42" t="s">
        <v>120</v>
      </c>
      <c r="L616" s="44">
        <v>179.2</v>
      </c>
      <c r="M616" s="44">
        <v>134.4</v>
      </c>
      <c r="N616" s="41">
        <v>159.91500000000002</v>
      </c>
      <c r="O616" s="45" t="s">
        <v>69</v>
      </c>
      <c r="P616" s="45" t="s">
        <v>120</v>
      </c>
      <c r="Q616" s="45" t="s">
        <v>122</v>
      </c>
      <c r="R616" s="45" t="s">
        <v>864</v>
      </c>
      <c r="S616" s="46">
        <f t="shared" si="460"/>
        <v>68103.437582215018</v>
      </c>
      <c r="T616" s="46">
        <f t="shared" si="461"/>
        <v>111.79159156634113</v>
      </c>
      <c r="U616" s="47">
        <f t="shared" si="462"/>
        <v>40702.091628738082</v>
      </c>
      <c r="V616" s="47">
        <f t="shared" si="463"/>
        <v>27401.345953476935</v>
      </c>
      <c r="W616" s="47">
        <f t="shared" si="464"/>
        <v>57989.566841978783</v>
      </c>
      <c r="X616" s="47">
        <f t="shared" si="465"/>
        <v>10113.870740236234</v>
      </c>
      <c r="Y616" s="48">
        <f t="shared" si="466"/>
        <v>65731.798382215013</v>
      </c>
      <c r="Z616" s="47">
        <f t="shared" si="467"/>
        <v>2371.6392000000051</v>
      </c>
      <c r="AA616" s="48">
        <f t="shared" si="468"/>
        <v>68103.437582215018</v>
      </c>
      <c r="AB616" s="47">
        <f t="shared" si="469"/>
        <v>0</v>
      </c>
      <c r="AC616" s="47">
        <f t="shared" si="470"/>
        <v>39886.855893713175</v>
      </c>
      <c r="AD616" s="47">
        <f t="shared" si="471"/>
        <v>28216.581688501843</v>
      </c>
      <c r="AE616" s="47">
        <f t="shared" si="510"/>
        <v>46.317435470291926</v>
      </c>
      <c r="AF616" s="49">
        <f t="shared" si="472"/>
        <v>0.58568050761845081</v>
      </c>
      <c r="AG616" s="47">
        <f>IF(ISBLANK($D616),"",S616*_xlfn.XLOOKUP(Q616,DATA!$B$24:$B$25,DATA!$C$24:$C$25,"error",0,1)/1000)</f>
        <v>9.1235813978402174</v>
      </c>
      <c r="AH616" s="47">
        <f>IF(ISBLANK($D616),"",V616*_xlfn.XLOOKUP(Q616,DATA!$B$24:$B$25,DATA!$C$24:$C$25,"error",0,1)/1000)</f>
        <v>3.6708633087004805</v>
      </c>
      <c r="AI616" s="47">
        <f>IF(ISBLANK($D616),"",X616*_xlfn.XLOOKUP(Q616,DATA!$B$24:$B$25,DATA!$C$24:$C$25,"error",0,1)/1000)</f>
        <v>1.3549201952454306</v>
      </c>
      <c r="AJ616" s="47">
        <f>IF(ISBLANK($D616),"",Z616*_xlfn.XLOOKUP(Q616,DATA!$B$24:$B$25,DATA!$C$24:$C$25,"error",0,1)/1000)</f>
        <v>0.31772028043940254</v>
      </c>
      <c r="AK616" s="47">
        <f>IF(ISBLANK($D616),"",AB616*_xlfn.XLOOKUP(Q616,DATA!$B$24:$B$25,DATA!$C$24:$C$25,"error",0,1)/1000)</f>
        <v>0</v>
      </c>
      <c r="AL616" s="47">
        <f t="shared" si="473"/>
        <v>5.3435037843853141</v>
      </c>
      <c r="AM616" s="47">
        <f t="shared" si="474"/>
        <v>3.7800776134549032</v>
      </c>
      <c r="AN616" s="47">
        <f t="shared" si="497"/>
        <v>0.9247776566550916</v>
      </c>
      <c r="AO616" s="47">
        <f t="shared" si="498"/>
        <v>0.37208331032425551</v>
      </c>
      <c r="AP616" s="47">
        <f t="shared" si="499"/>
        <v>0.13733641083208237</v>
      </c>
      <c r="AQ616" s="47">
        <f t="shared" si="500"/>
        <v>3.2204526227617582E-2</v>
      </c>
      <c r="AR616" s="47">
        <f t="shared" si="501"/>
        <v>0</v>
      </c>
      <c r="AS616" s="47">
        <f t="shared" si="502"/>
        <v>0.54162424738395554</v>
      </c>
      <c r="AT616" s="47">
        <f t="shared" si="475"/>
        <v>0.38315340927113606</v>
      </c>
      <c r="AU616" s="47">
        <f t="shared" si="503"/>
        <v>5.0295361560716983E-2</v>
      </c>
      <c r="AV616" s="47">
        <f t="shared" si="504"/>
        <v>2.0236285434442058E-2</v>
      </c>
      <c r="AW616" s="47">
        <f t="shared" si="505"/>
        <v>7.4692380255321801E-3</v>
      </c>
      <c r="AX616" s="47">
        <f t="shared" si="506"/>
        <v>1.7514894297600044E-3</v>
      </c>
      <c r="AY616" s="47">
        <f t="shared" si="507"/>
        <v>0</v>
      </c>
      <c r="AZ616" s="47">
        <f t="shared" si="508"/>
        <v>2.9457012889734246E-2</v>
      </c>
      <c r="BA616" s="47">
        <f t="shared" si="476"/>
        <v>2.0838348670982738E-2</v>
      </c>
      <c r="BB616" s="23">
        <f>IF(V616&gt;0,J616*DATA!$C$4,0)</f>
        <v>46592</v>
      </c>
      <c r="BC616" s="23">
        <f>IF(X616&gt;0,N616*_xlfn.XLOOKUP(Burgas!O616,DATA!$B$5:$B$6,DATA!$C$5:$C$6,"error",0,1),0)</f>
        <v>7675.920000000001</v>
      </c>
      <c r="BD616" s="23">
        <f>IF(Z616&gt;0,(L616-M616)*DATA!$C$7,"0,00 ")</f>
        <v>6719.9999999999973</v>
      </c>
      <c r="BE616" s="23">
        <f>IF(G616="basement",D616*DATA!$C$8,IF(G616="ground",0,"error"))</f>
        <v>0</v>
      </c>
      <c r="BF616" s="23">
        <f t="shared" si="477"/>
        <v>60987.92</v>
      </c>
      <c r="BG616" s="23">
        <v>1.48</v>
      </c>
      <c r="BH616" s="23">
        <v>1.5375000000000001</v>
      </c>
      <c r="BI616" s="23">
        <f t="shared" si="478"/>
        <v>0.56999999999999995</v>
      </c>
      <c r="BJ616" s="23">
        <v>2.33</v>
      </c>
      <c r="BK616" s="23">
        <f t="shared" si="479"/>
        <v>0.21630769230769231</v>
      </c>
      <c r="BL616" s="23">
        <f t="shared" si="480"/>
        <v>0.23928112965340181</v>
      </c>
      <c r="BM616" s="5">
        <v>1.1000000000000001</v>
      </c>
      <c r="BN616" s="5">
        <f t="shared" si="481"/>
        <v>0.56999999999999995</v>
      </c>
      <c r="BO616" s="50"/>
      <c r="BP616" s="48">
        <f t="shared" si="482"/>
        <v>2665.25</v>
      </c>
      <c r="BQ616" s="51">
        <f t="shared" si="483"/>
        <v>5</v>
      </c>
      <c r="BR616" s="47">
        <f t="shared" si="484"/>
        <v>852.88</v>
      </c>
      <c r="BS616" s="46">
        <f t="shared" si="485"/>
        <v>17.5</v>
      </c>
      <c r="BT616" s="46">
        <f t="shared" si="486"/>
        <v>2132.2000000000003</v>
      </c>
      <c r="BU616" s="46">
        <f t="shared" si="492"/>
        <v>59.097047537500011</v>
      </c>
      <c r="BV616" s="46">
        <f t="shared" si="493"/>
        <v>35.319413075961542</v>
      </c>
      <c r="BW616" s="46">
        <f t="shared" si="494"/>
        <v>50.320693198523756</v>
      </c>
      <c r="BX616" s="46">
        <f t="shared" si="495"/>
        <v>57.039047537500011</v>
      </c>
      <c r="BY616" s="46">
        <f t="shared" si="496"/>
        <v>59.097047537500011</v>
      </c>
      <c r="BZ616" s="46">
        <f t="shared" si="487"/>
        <v>68103.437582215018</v>
      </c>
      <c r="CA616" s="46">
        <f t="shared" si="488"/>
        <v>40702.091628738082</v>
      </c>
      <c r="CB616" s="46">
        <f t="shared" si="489"/>
        <v>57989.566841978783</v>
      </c>
      <c r="CC616" s="46">
        <f t="shared" si="490"/>
        <v>65731.798382215013</v>
      </c>
      <c r="CD616" s="46">
        <f t="shared" si="491"/>
        <v>68103.437582215018</v>
      </c>
    </row>
    <row r="617" spans="1:82" ht="15" customHeight="1" x14ac:dyDescent="0.35">
      <c r="A617" s="39">
        <v>614</v>
      </c>
      <c r="B617" s="40" t="s">
        <v>125</v>
      </c>
      <c r="C617" s="40" t="s">
        <v>739</v>
      </c>
      <c r="D617" s="41">
        <v>251.1</v>
      </c>
      <c r="E617" s="41">
        <f t="shared" si="458"/>
        <v>1205.28</v>
      </c>
      <c r="F617" s="41">
        <v>63.4</v>
      </c>
      <c r="G617" s="42" t="s">
        <v>118</v>
      </c>
      <c r="H617" s="43">
        <v>6</v>
      </c>
      <c r="I617" s="44">
        <v>20.5</v>
      </c>
      <c r="J617" s="41">
        <f t="shared" si="459"/>
        <v>1039.76</v>
      </c>
      <c r="K617" s="42" t="s">
        <v>121</v>
      </c>
      <c r="L617" s="44">
        <v>259.94</v>
      </c>
      <c r="M617" s="44">
        <v>259.94</v>
      </c>
      <c r="N617" s="41">
        <v>263.65500000000003</v>
      </c>
      <c r="O617" s="45" t="s">
        <v>69</v>
      </c>
      <c r="P617" s="45" t="s">
        <v>121</v>
      </c>
      <c r="Q617" s="45" t="s">
        <v>122</v>
      </c>
      <c r="R617" s="45" t="s">
        <v>864</v>
      </c>
      <c r="S617" s="46">
        <f t="shared" si="460"/>
        <v>49448.279828430008</v>
      </c>
      <c r="T617" s="46">
        <f t="shared" si="461"/>
        <v>41.026383768443857</v>
      </c>
      <c r="U617" s="47">
        <f t="shared" si="462"/>
        <v>49448.279828430008</v>
      </c>
      <c r="V617" s="47">
        <f t="shared" si="463"/>
        <v>0</v>
      </c>
      <c r="W617" s="47">
        <f t="shared" si="464"/>
        <v>48655.080514832051</v>
      </c>
      <c r="X617" s="47">
        <f t="shared" si="465"/>
        <v>793.19931359795737</v>
      </c>
      <c r="Y617" s="48">
        <f t="shared" si="466"/>
        <v>49448.279828430008</v>
      </c>
      <c r="Z617" s="47">
        <f t="shared" si="467"/>
        <v>0</v>
      </c>
      <c r="AA617" s="48">
        <f t="shared" si="468"/>
        <v>49448.279828430008</v>
      </c>
      <c r="AB617" s="47">
        <f t="shared" si="469"/>
        <v>0</v>
      </c>
      <c r="AC617" s="47">
        <f t="shared" si="470"/>
        <v>793.19931359795737</v>
      </c>
      <c r="AD617" s="47">
        <f t="shared" si="471"/>
        <v>48655.080514832051</v>
      </c>
      <c r="AE617" s="47">
        <f t="shared" si="510"/>
        <v>40.368279997039735</v>
      </c>
      <c r="AF617" s="49">
        <f t="shared" si="472"/>
        <v>1.6040989016202545E-2</v>
      </c>
      <c r="AG617" s="47">
        <f>IF(ISBLANK($D617),"",S617*_xlfn.XLOOKUP(Q617,DATA!$B$24:$B$25,DATA!$C$24:$C$25,"error",0,1)/1000)</f>
        <v>6.6244145965941188</v>
      </c>
      <c r="AH617" s="47">
        <f>IF(ISBLANK($D617),"",V617*_xlfn.XLOOKUP(Q617,DATA!$B$24:$B$25,DATA!$C$24:$C$25,"error",0,1)/1000)</f>
        <v>0</v>
      </c>
      <c r="AI617" s="47">
        <f>IF(ISBLANK($D617),"",X617*_xlfn.XLOOKUP(Q617,DATA!$B$24:$B$25,DATA!$C$24:$C$25,"error",0,1)/1000)</f>
        <v>0.10626216178273831</v>
      </c>
      <c r="AJ617" s="47">
        <f>IF(ISBLANK($D617),"",Z617*_xlfn.XLOOKUP(Q617,DATA!$B$24:$B$25,DATA!$C$24:$C$25,"error",0,1)/1000)</f>
        <v>0</v>
      </c>
      <c r="AK617" s="47">
        <f>IF(ISBLANK($D617),"",AB617*_xlfn.XLOOKUP(Q617,DATA!$B$24:$B$25,DATA!$C$24:$C$25,"error",0,1)/1000)</f>
        <v>0</v>
      </c>
      <c r="AL617" s="47">
        <f t="shared" si="473"/>
        <v>0.10626216178273831</v>
      </c>
      <c r="AM617" s="47">
        <f t="shared" si="474"/>
        <v>6.5181524348113804</v>
      </c>
      <c r="AN617" s="47">
        <f t="shared" si="497"/>
        <v>0.67145897430150603</v>
      </c>
      <c r="AO617" s="47">
        <f t="shared" si="498"/>
        <v>0</v>
      </c>
      <c r="AP617" s="47">
        <f t="shared" si="499"/>
        <v>1.0770866031601109E-2</v>
      </c>
      <c r="AQ617" s="47">
        <f t="shared" si="500"/>
        <v>0</v>
      </c>
      <c r="AR617" s="47">
        <f t="shared" si="501"/>
        <v>0</v>
      </c>
      <c r="AS617" s="47">
        <f t="shared" si="502"/>
        <v>1.0770866031601109E-2</v>
      </c>
      <c r="AT617" s="47">
        <f t="shared" si="475"/>
        <v>0.66068810826990487</v>
      </c>
      <c r="AU617" s="47">
        <f t="shared" si="503"/>
        <v>3.6518261057293125E-2</v>
      </c>
      <c r="AV617" s="47">
        <f t="shared" si="504"/>
        <v>0</v>
      </c>
      <c r="AW617" s="47">
        <f t="shared" si="505"/>
        <v>5.8578902451085751E-4</v>
      </c>
      <c r="AX617" s="47">
        <f t="shared" si="506"/>
        <v>0</v>
      </c>
      <c r="AY617" s="47">
        <f t="shared" si="507"/>
        <v>0</v>
      </c>
      <c r="AZ617" s="47">
        <f t="shared" si="508"/>
        <v>5.8578902451085751E-4</v>
      </c>
      <c r="BA617" s="47">
        <f t="shared" si="476"/>
        <v>3.593247203278227E-2</v>
      </c>
      <c r="BB617" s="23">
        <f>IF(V617&gt;0,J617*DATA!$C$4,0)</f>
        <v>0</v>
      </c>
      <c r="BC617" s="23">
        <f>IF(X617&gt;0,N617*_xlfn.XLOOKUP(Burgas!O617,DATA!$B$5:$B$6,DATA!$C$5:$C$6,"error",0,1),0)</f>
        <v>12655.440000000002</v>
      </c>
      <c r="BD617" s="23" t="str">
        <f>IF(Z617&gt;0,(L617-M617)*DATA!$C$7,"0,00 ")</f>
        <v xml:space="preserve">0,00 </v>
      </c>
      <c r="BE617" s="23">
        <f>IF(G617="basement",D617*DATA!$C$8,IF(G617="ground",0,"error"))</f>
        <v>0</v>
      </c>
      <c r="BF617" s="23">
        <f t="shared" si="477"/>
        <v>12655.440000000002</v>
      </c>
      <c r="BG617" s="23">
        <v>0.25</v>
      </c>
      <c r="BH617" s="23">
        <v>1.1000000000000001</v>
      </c>
      <c r="BI617" s="23">
        <f t="shared" si="478"/>
        <v>0.56999999999999995</v>
      </c>
      <c r="BJ617" s="23">
        <v>0.22</v>
      </c>
      <c r="BK617" s="23">
        <f t="shared" si="479"/>
        <v>0.25</v>
      </c>
      <c r="BL617" s="23">
        <f t="shared" si="480"/>
        <v>0.12054794520547943</v>
      </c>
      <c r="BM617" s="5">
        <v>1.1000000000000001</v>
      </c>
      <c r="BN617" s="5">
        <f t="shared" si="481"/>
        <v>0.56999999999999995</v>
      </c>
      <c r="BO617" s="50"/>
      <c r="BP617" s="48">
        <f t="shared" si="482"/>
        <v>5147.55</v>
      </c>
      <c r="BQ617" s="51">
        <f t="shared" si="483"/>
        <v>6</v>
      </c>
      <c r="BR617" s="47">
        <f t="shared" si="484"/>
        <v>1647.2160000000001</v>
      </c>
      <c r="BS617" s="46">
        <f t="shared" si="485"/>
        <v>20.5</v>
      </c>
      <c r="BT617" s="46">
        <f t="shared" si="486"/>
        <v>4118.04</v>
      </c>
      <c r="BU617" s="46">
        <f t="shared" si="492"/>
        <v>42.908955075000002</v>
      </c>
      <c r="BV617" s="46">
        <f t="shared" si="493"/>
        <v>42.908955075000002</v>
      </c>
      <c r="BW617" s="46">
        <f t="shared" si="494"/>
        <v>42.220652997945201</v>
      </c>
      <c r="BX617" s="46">
        <f t="shared" si="495"/>
        <v>42.908955075000002</v>
      </c>
      <c r="BY617" s="46">
        <f t="shared" si="496"/>
        <v>42.908955075000002</v>
      </c>
      <c r="BZ617" s="46">
        <f t="shared" si="487"/>
        <v>49448.279828430008</v>
      </c>
      <c r="CA617" s="46">
        <f t="shared" si="488"/>
        <v>49448.279828430008</v>
      </c>
      <c r="CB617" s="46">
        <f t="shared" si="489"/>
        <v>48655.080514832051</v>
      </c>
      <c r="CC617" s="46">
        <f t="shared" si="490"/>
        <v>49448.279828430008</v>
      </c>
      <c r="CD617" s="46">
        <f t="shared" si="491"/>
        <v>49448.279828430008</v>
      </c>
    </row>
    <row r="618" spans="1:82" ht="15" customHeight="1" x14ac:dyDescent="0.35">
      <c r="A618" s="39">
        <v>615</v>
      </c>
      <c r="B618" s="40" t="s">
        <v>125</v>
      </c>
      <c r="C618" s="40" t="s">
        <v>740</v>
      </c>
      <c r="D618" s="41">
        <v>180.5</v>
      </c>
      <c r="E618" s="41">
        <f t="shared" si="458"/>
        <v>722</v>
      </c>
      <c r="F618" s="41">
        <v>57.2</v>
      </c>
      <c r="G618" s="42" t="s">
        <v>118</v>
      </c>
      <c r="H618" s="43">
        <v>5</v>
      </c>
      <c r="I618" s="44">
        <v>17.5</v>
      </c>
      <c r="J618" s="41">
        <f t="shared" si="459"/>
        <v>800.8</v>
      </c>
      <c r="K618" s="42" t="s">
        <v>120</v>
      </c>
      <c r="L618" s="44">
        <v>200.2</v>
      </c>
      <c r="M618" s="44">
        <v>90.1</v>
      </c>
      <c r="N618" s="41">
        <v>189.52500000000001</v>
      </c>
      <c r="O618" s="45" t="s">
        <v>69</v>
      </c>
      <c r="P618" s="45" t="s">
        <v>120</v>
      </c>
      <c r="Q618" s="45" t="s">
        <v>122</v>
      </c>
      <c r="R618" s="45" t="s">
        <v>864</v>
      </c>
      <c r="S618" s="46">
        <f t="shared" si="460"/>
        <v>81144.567889525002</v>
      </c>
      <c r="T618" s="46">
        <f t="shared" si="461"/>
        <v>112.38859818493768</v>
      </c>
      <c r="U618" s="47">
        <f t="shared" si="462"/>
        <v>50532.126707125011</v>
      </c>
      <c r="V618" s="47">
        <f t="shared" si="463"/>
        <v>30612.441182399991</v>
      </c>
      <c r="W618" s="47">
        <f t="shared" si="464"/>
        <v>69158.00407722927</v>
      </c>
      <c r="X618" s="47">
        <f t="shared" si="465"/>
        <v>11986.563812295732</v>
      </c>
      <c r="Y618" s="48">
        <f t="shared" si="466"/>
        <v>75316.052802025006</v>
      </c>
      <c r="Z618" s="47">
        <f t="shared" si="467"/>
        <v>5828.5150874999963</v>
      </c>
      <c r="AA618" s="48">
        <f t="shared" si="468"/>
        <v>81144.567889525002</v>
      </c>
      <c r="AB618" s="47">
        <f t="shared" si="469"/>
        <v>0</v>
      </c>
      <c r="AC618" s="47">
        <f t="shared" si="470"/>
        <v>48427.520082195719</v>
      </c>
      <c r="AD618" s="47">
        <f t="shared" si="471"/>
        <v>32717.047807329283</v>
      </c>
      <c r="AE618" s="47">
        <f t="shared" si="510"/>
        <v>45.314470647270475</v>
      </c>
      <c r="AF618" s="49">
        <f t="shared" si="472"/>
        <v>0.59680544664589008</v>
      </c>
      <c r="AG618" s="47">
        <f>IF(ISBLANK($D618),"",S618*_xlfn.XLOOKUP(Q618,DATA!$B$24:$B$25,DATA!$C$24:$C$25,"error",0,1)/1000)</f>
        <v>10.870656407599421</v>
      </c>
      <c r="AH618" s="47">
        <f>IF(ISBLANK($D618),"",V618*_xlfn.XLOOKUP(Q618,DATA!$B$24:$B$25,DATA!$C$24:$C$25,"error",0,1)/1000)</f>
        <v>4.1010426026888149</v>
      </c>
      <c r="AI618" s="47">
        <f>IF(ISBLANK($D618),"",X618*_xlfn.XLOOKUP(Q618,DATA!$B$24:$B$25,DATA!$C$24:$C$25,"error",0,1)/1000)</f>
        <v>1.6057983929205528</v>
      </c>
      <c r="AJ618" s="47">
        <f>IF(ISBLANK($D618),"",Z618*_xlfn.XLOOKUP(Q618,DATA!$B$24:$B$25,DATA!$C$24:$C$25,"error",0,1)/1000)</f>
        <v>0.78082595706201163</v>
      </c>
      <c r="AK618" s="47">
        <f>IF(ISBLANK($D618),"",AB618*_xlfn.XLOOKUP(Q618,DATA!$B$24:$B$25,DATA!$C$24:$C$25,"error",0,1)/1000)</f>
        <v>0</v>
      </c>
      <c r="AL618" s="47">
        <f t="shared" si="473"/>
        <v>6.4876669526713799</v>
      </c>
      <c r="AM618" s="47">
        <f t="shared" si="474"/>
        <v>4.3829894549280413</v>
      </c>
      <c r="AN618" s="47">
        <f t="shared" si="497"/>
        <v>1.1018633714718911</v>
      </c>
      <c r="AO618" s="47">
        <f t="shared" si="498"/>
        <v>0.41568682325287892</v>
      </c>
      <c r="AP618" s="47">
        <f t="shared" si="499"/>
        <v>0.16276573969265179</v>
      </c>
      <c r="AQ618" s="47">
        <f t="shared" si="500"/>
        <v>7.9145498608497455E-2</v>
      </c>
      <c r="AR618" s="47">
        <f t="shared" si="501"/>
        <v>0</v>
      </c>
      <c r="AS618" s="47">
        <f t="shared" si="502"/>
        <v>0.65759806155402811</v>
      </c>
      <c r="AT618" s="47">
        <f t="shared" si="475"/>
        <v>0.44426530991786295</v>
      </c>
      <c r="AU618" s="47">
        <f t="shared" si="503"/>
        <v>5.9926422594526949E-2</v>
      </c>
      <c r="AV618" s="47">
        <f t="shared" si="504"/>
        <v>2.2607725133790724E-2</v>
      </c>
      <c r="AW618" s="47">
        <f t="shared" si="505"/>
        <v>8.8522486120062912E-3</v>
      </c>
      <c r="AX618" s="47">
        <f t="shared" si="506"/>
        <v>4.3044416566199988E-3</v>
      </c>
      <c r="AY618" s="47">
        <f t="shared" si="507"/>
        <v>0</v>
      </c>
      <c r="AZ618" s="47">
        <f t="shared" si="508"/>
        <v>3.5764415402417017E-2</v>
      </c>
      <c r="BA618" s="47">
        <f t="shared" si="476"/>
        <v>2.4162007192109931E-2</v>
      </c>
      <c r="BB618" s="23">
        <f>IF(V618&gt;0,J618*DATA!$C$4,0)</f>
        <v>52052</v>
      </c>
      <c r="BC618" s="23">
        <f>IF(X618&gt;0,N618*_xlfn.XLOOKUP(Burgas!O618,DATA!$B$5:$B$6,DATA!$C$5:$C$6,"error",0,1),0)</f>
        <v>9097.2000000000007</v>
      </c>
      <c r="BD618" s="23">
        <f>IF(Z618&gt;0,(L618-M618)*DATA!$C$7,"0,00 ")</f>
        <v>16515</v>
      </c>
      <c r="BE618" s="23">
        <f>IF(G618="basement",D618*DATA!$C$8,IF(G618="ground",0,"error"))</f>
        <v>0</v>
      </c>
      <c r="BF618" s="23">
        <f t="shared" si="477"/>
        <v>77664.2</v>
      </c>
      <c r="BG618" s="23">
        <v>1.48</v>
      </c>
      <c r="BH618" s="23">
        <v>2.0624125874125876</v>
      </c>
      <c r="BI618" s="23">
        <f t="shared" si="478"/>
        <v>0.56999999999999995</v>
      </c>
      <c r="BJ618" s="23">
        <v>2.33</v>
      </c>
      <c r="BK618" s="23">
        <f t="shared" si="479"/>
        <v>0.21630769230769231</v>
      </c>
      <c r="BL618" s="23">
        <f t="shared" si="480"/>
        <v>0.23928112965340181</v>
      </c>
      <c r="BM618" s="5">
        <v>1.1000000000000001</v>
      </c>
      <c r="BN618" s="5">
        <f t="shared" si="481"/>
        <v>0.56999999999999995</v>
      </c>
      <c r="BO618" s="50"/>
      <c r="BP618" s="48">
        <f t="shared" si="482"/>
        <v>3158.75</v>
      </c>
      <c r="BQ618" s="51">
        <f t="shared" si="483"/>
        <v>5</v>
      </c>
      <c r="BR618" s="47">
        <f t="shared" si="484"/>
        <v>1010.8000000000001</v>
      </c>
      <c r="BS618" s="46">
        <f t="shared" si="485"/>
        <v>17.5</v>
      </c>
      <c r="BT618" s="46">
        <f t="shared" si="486"/>
        <v>2527</v>
      </c>
      <c r="BU618" s="46">
        <f t="shared" si="492"/>
        <v>70.413543812499995</v>
      </c>
      <c r="BV618" s="46">
        <f t="shared" si="493"/>
        <v>43.849467812500009</v>
      </c>
      <c r="BW618" s="46">
        <f t="shared" si="494"/>
        <v>60.012152097560971</v>
      </c>
      <c r="BX618" s="46">
        <f t="shared" si="495"/>
        <v>65.355825062500003</v>
      </c>
      <c r="BY618" s="46">
        <f t="shared" si="496"/>
        <v>70.413543812499995</v>
      </c>
      <c r="BZ618" s="46">
        <f t="shared" si="487"/>
        <v>81144.567889525002</v>
      </c>
      <c r="CA618" s="46">
        <f t="shared" si="488"/>
        <v>50532.126707125011</v>
      </c>
      <c r="CB618" s="46">
        <f t="shared" si="489"/>
        <v>69158.00407722927</v>
      </c>
      <c r="CC618" s="46">
        <f t="shared" si="490"/>
        <v>75316.052802025006</v>
      </c>
      <c r="CD618" s="46">
        <f t="shared" si="491"/>
        <v>81144.567889525002</v>
      </c>
    </row>
    <row r="619" spans="1:82" ht="15" customHeight="1" x14ac:dyDescent="0.35">
      <c r="A619" s="39">
        <v>616</v>
      </c>
      <c r="B619" s="40" t="s">
        <v>125</v>
      </c>
      <c r="C619" s="40" t="s">
        <v>741</v>
      </c>
      <c r="D619" s="41">
        <v>212.3</v>
      </c>
      <c r="E619" s="41">
        <f t="shared" ref="E619:E682" si="511">0.8*D619*H619</f>
        <v>1019.0400000000002</v>
      </c>
      <c r="F619" s="41">
        <v>59.8</v>
      </c>
      <c r="G619" s="42" t="s">
        <v>118</v>
      </c>
      <c r="H619" s="43">
        <v>6</v>
      </c>
      <c r="I619" s="44">
        <v>20.5</v>
      </c>
      <c r="J619" s="41">
        <f t="shared" ref="J619:J682" si="512">F619*I619-L619</f>
        <v>980.7199999999998</v>
      </c>
      <c r="K619" s="42" t="s">
        <v>121</v>
      </c>
      <c r="L619" s="44">
        <v>245.18</v>
      </c>
      <c r="M619" s="44">
        <v>245.18</v>
      </c>
      <c r="N619" s="41">
        <v>222.91500000000002</v>
      </c>
      <c r="O619" s="45" t="s">
        <v>69</v>
      </c>
      <c r="P619" s="45" t="s">
        <v>121</v>
      </c>
      <c r="Q619" s="45" t="s">
        <v>122</v>
      </c>
      <c r="R619" s="45" t="s">
        <v>864</v>
      </c>
      <c r="S619" s="46">
        <f t="shared" ref="S619:S682" si="513">BZ619</f>
        <v>43421.466259990011</v>
      </c>
      <c r="T619" s="46">
        <f t="shared" ref="T619:T682" si="514">S619/E619</f>
        <v>42.610168648914666</v>
      </c>
      <c r="U619" s="47">
        <f t="shared" ref="U619:U682" si="515">CA619</f>
        <v>43421.466259990011</v>
      </c>
      <c r="V619" s="47">
        <f t="shared" ref="V619:V682" si="516">IF(ISBLANK(D619)," ",S619-U619)</f>
        <v>0</v>
      </c>
      <c r="W619" s="47">
        <f t="shared" ref="W619:W682" si="517">CB619</f>
        <v>42750.832192778362</v>
      </c>
      <c r="X619" s="47">
        <f t="shared" ref="X619:X682" si="518">IF(ISBLANK(D619)," ",S619-W619)</f>
        <v>670.63406721164938</v>
      </c>
      <c r="Y619" s="48">
        <f t="shared" ref="Y619:Y682" si="519">CC619</f>
        <v>43421.466259990011</v>
      </c>
      <c r="Z619" s="47">
        <f t="shared" ref="Z619:Z682" si="520">IF(ISBLANK(D619)," ",S619-Y619)</f>
        <v>0</v>
      </c>
      <c r="AA619" s="48">
        <f t="shared" ref="AA619:AA682" si="521">CD619</f>
        <v>43421.466259990011</v>
      </c>
      <c r="AB619" s="47">
        <f t="shared" ref="AB619:AB682" si="522">IF(ISBLANK(D619)," ",S619-AA619)</f>
        <v>0</v>
      </c>
      <c r="AC619" s="47">
        <f t="shared" ref="AC619:AC682" si="523">V619+X619+Z619+AB619</f>
        <v>670.63406721164938</v>
      </c>
      <c r="AD619" s="47">
        <f t="shared" ref="AD619:AD682" si="524">IF(ISBLANK(D619)," ",S619-AC619)</f>
        <v>42750.832192778362</v>
      </c>
      <c r="AE619" s="47">
        <f t="shared" si="510"/>
        <v>41.952064877510551</v>
      </c>
      <c r="AF619" s="49">
        <f t="shared" ref="AF619:AF682" si="525">1-AD619/S619</f>
        <v>1.5444758663748615E-2</v>
      </c>
      <c r="AG619" s="47">
        <f>IF(ISBLANK($D619),"",S619*_xlfn.XLOOKUP(Q619,DATA!$B$24:$B$25,DATA!$C$24:$C$25,"error",0,1)/1000)</f>
        <v>5.8170232796008987</v>
      </c>
      <c r="AH619" s="47">
        <f>IF(ISBLANK($D619),"",V619*_xlfn.XLOOKUP(Q619,DATA!$B$24:$B$25,DATA!$C$24:$C$25,"error",0,1)/1000)</f>
        <v>0</v>
      </c>
      <c r="AI619" s="47">
        <f>IF(ISBLANK($D619),"",X619*_xlfn.XLOOKUP(Q619,DATA!$B$24:$B$25,DATA!$C$24:$C$25,"error",0,1)/1000)</f>
        <v>8.9842520694843428E-2</v>
      </c>
      <c r="AJ619" s="47">
        <f>IF(ISBLANK($D619),"",Z619*_xlfn.XLOOKUP(Q619,DATA!$B$24:$B$25,DATA!$C$24:$C$25,"error",0,1)/1000)</f>
        <v>0</v>
      </c>
      <c r="AK619" s="47">
        <f>IF(ISBLANK($D619),"",AB619*_xlfn.XLOOKUP(Q619,DATA!$B$24:$B$25,DATA!$C$24:$C$25,"error",0,1)/1000)</f>
        <v>0</v>
      </c>
      <c r="AL619" s="47">
        <f t="shared" ref="AL619:AL682" si="526">SUM(AH619:AK619)</f>
        <v>8.9842520694843428E-2</v>
      </c>
      <c r="AM619" s="47">
        <f t="shared" ref="AM619:AM682" si="527">IF(ISBLANK($D619),"",AG619-AL619)</f>
        <v>5.727180758906055</v>
      </c>
      <c r="AN619" s="47">
        <f t="shared" si="497"/>
        <v>0.58962077748228203</v>
      </c>
      <c r="AO619" s="47">
        <f t="shared" si="498"/>
        <v>0</v>
      </c>
      <c r="AP619" s="47">
        <f t="shared" si="499"/>
        <v>9.1065506113456769E-3</v>
      </c>
      <c r="AQ619" s="47">
        <f t="shared" si="500"/>
        <v>0</v>
      </c>
      <c r="AR619" s="47">
        <f t="shared" si="501"/>
        <v>0</v>
      </c>
      <c r="AS619" s="47">
        <f t="shared" si="502"/>
        <v>9.1065506113456769E-3</v>
      </c>
      <c r="AT619" s="47">
        <f t="shared" ref="AT619:AT682" si="528">IF(ISBLANK($D619),"",AN619-AS619)</f>
        <v>0.58051422687093635</v>
      </c>
      <c r="AU619" s="47">
        <f t="shared" si="503"/>
        <v>3.2067373139663492E-2</v>
      </c>
      <c r="AV619" s="47">
        <f t="shared" si="504"/>
        <v>0</v>
      </c>
      <c r="AW619" s="47">
        <f t="shared" si="505"/>
        <v>4.9527283912247772E-4</v>
      </c>
      <c r="AX619" s="47">
        <f t="shared" si="506"/>
        <v>0</v>
      </c>
      <c r="AY619" s="47">
        <f t="shared" si="507"/>
        <v>0</v>
      </c>
      <c r="AZ619" s="47">
        <f t="shared" si="508"/>
        <v>4.9527283912247772E-4</v>
      </c>
      <c r="BA619" s="47">
        <f t="shared" ref="BA619:BA682" si="529">IF(ISBLANK($D619),"",AU619-AZ619)</f>
        <v>3.1572100300541014E-2</v>
      </c>
      <c r="BB619" s="23">
        <f>IF(V619&gt;0,J619*DATA!$C$4,0)</f>
        <v>0</v>
      </c>
      <c r="BC619" s="23">
        <f>IF(X619&gt;0,N619*_xlfn.XLOOKUP(Burgas!O619,DATA!$B$5:$B$6,DATA!$C$5:$C$6,"error",0,1),0)</f>
        <v>10699.920000000002</v>
      </c>
      <c r="BD619" s="23" t="str">
        <f>IF(Z619&gt;0,(L619-M619)*DATA!$C$7,"0,00 ")</f>
        <v xml:space="preserve">0,00 </v>
      </c>
      <c r="BE619" s="23">
        <f>IF(G619="basement",D619*DATA!$C$8,IF(G619="ground",0,"error"))</f>
        <v>0</v>
      </c>
      <c r="BF619" s="23">
        <f t="shared" ref="BF619:BF682" si="530">BB619+BC619+BD619+BE619</f>
        <v>10699.920000000002</v>
      </c>
      <c r="BG619" s="23">
        <v>0.25</v>
      </c>
      <c r="BH619" s="23">
        <v>1.1000000000000001</v>
      </c>
      <c r="BI619" s="23">
        <f t="shared" ref="BI619:BI682" si="531">IF(G619="ground",0.57,IF(G619="basement",0.85,"error"))</f>
        <v>0.56999999999999995</v>
      </c>
      <c r="BJ619" s="23">
        <v>0.22</v>
      </c>
      <c r="BK619" s="23">
        <f t="shared" ref="BK619:BK682" si="532">IF(K619="N",1/((1/BG619)+0.15/0.038),BG619)</f>
        <v>0.25</v>
      </c>
      <c r="BL619" s="23">
        <f t="shared" ref="BL619:BL682" si="533">IF(O619="sloped",1/(1/BJ619+0.15/0.04),IF(O619="flat",1/(1/BJ619+0.15/0.034),"error"))</f>
        <v>0.12054794520547943</v>
      </c>
      <c r="BM619" s="5">
        <v>1.1000000000000001</v>
      </c>
      <c r="BN619" s="5">
        <f t="shared" ref="BN619:BN682" si="534">IF(BI619=0.85,1/(1/BI619+0.05/0.038),BI619)</f>
        <v>0.56999999999999995</v>
      </c>
      <c r="BO619" s="50"/>
      <c r="BP619" s="48">
        <f t="shared" ref="BP619:BP682" si="535">D619*BS619</f>
        <v>4352.1500000000005</v>
      </c>
      <c r="BQ619" s="51">
        <f t="shared" ref="BQ619:BQ682" si="536">H619</f>
        <v>6</v>
      </c>
      <c r="BR619" s="47">
        <f t="shared" ref="BR619:BR682" si="537">0.32*BP619</f>
        <v>1392.6880000000001</v>
      </c>
      <c r="BS619" s="46">
        <f t="shared" ref="BS619:BS682" si="538">I619</f>
        <v>20.5</v>
      </c>
      <c r="BT619" s="46">
        <f t="shared" ref="BT619:BT682" si="539">IF(BQ619&lt;=3,0.76*BP619,0.8*BP619)</f>
        <v>3481.7200000000007</v>
      </c>
      <c r="BU619" s="46">
        <f t="shared" si="492"/>
        <v>37.679161975000007</v>
      </c>
      <c r="BV619" s="46">
        <f t="shared" si="493"/>
        <v>37.679161975000007</v>
      </c>
      <c r="BW619" s="46">
        <f t="shared" si="494"/>
        <v>37.097216411643835</v>
      </c>
      <c r="BX619" s="46">
        <f t="shared" si="495"/>
        <v>37.679161975000007</v>
      </c>
      <c r="BY619" s="46">
        <f t="shared" si="496"/>
        <v>37.679161975000007</v>
      </c>
      <c r="BZ619" s="46">
        <f t="shared" ref="BZ619:BZ682" si="540">BU619*1152.4</f>
        <v>43421.466259990011</v>
      </c>
      <c r="CA619" s="46">
        <f t="shared" ref="CA619:CA682" si="541">BV619*1152.4</f>
        <v>43421.466259990011</v>
      </c>
      <c r="CB619" s="46">
        <f t="shared" ref="CB619:CB682" si="542">BW619*1152.4</f>
        <v>42750.832192778362</v>
      </c>
      <c r="CC619" s="46">
        <f t="shared" ref="CC619:CC682" si="543">BX619*1152.4</f>
        <v>43421.466259990011</v>
      </c>
      <c r="CD619" s="46">
        <f t="shared" ref="CD619:CD682" si="544">BY619*1152.4</f>
        <v>43421.466259990011</v>
      </c>
    </row>
    <row r="620" spans="1:82" ht="15" customHeight="1" x14ac:dyDescent="0.35">
      <c r="A620" s="39">
        <v>617</v>
      </c>
      <c r="B620" s="40" t="s">
        <v>125</v>
      </c>
      <c r="C620" s="40" t="s">
        <v>742</v>
      </c>
      <c r="D620" s="41">
        <v>105.1</v>
      </c>
      <c r="E620" s="41">
        <f t="shared" si="511"/>
        <v>504.48</v>
      </c>
      <c r="F620" s="41">
        <v>41</v>
      </c>
      <c r="G620" s="42" t="s">
        <v>118</v>
      </c>
      <c r="H620" s="43">
        <v>6</v>
      </c>
      <c r="I620" s="44">
        <v>20.5</v>
      </c>
      <c r="J620" s="41">
        <f t="shared" si="512"/>
        <v>672.4</v>
      </c>
      <c r="K620" s="42" t="s">
        <v>120</v>
      </c>
      <c r="L620" s="44">
        <v>168.1</v>
      </c>
      <c r="M620" s="44">
        <v>55.6</v>
      </c>
      <c r="N620" s="41">
        <v>110.355</v>
      </c>
      <c r="O620" s="45" t="s">
        <v>69</v>
      </c>
      <c r="P620" s="45" t="s">
        <v>120</v>
      </c>
      <c r="Q620" s="45" t="s">
        <v>122</v>
      </c>
      <c r="R620" s="45" t="s">
        <v>864</v>
      </c>
      <c r="S620" s="46">
        <f t="shared" si="513"/>
        <v>62482.185207155002</v>
      </c>
      <c r="T620" s="46">
        <f t="shared" si="514"/>
        <v>123.85463290349469</v>
      </c>
      <c r="U620" s="47">
        <f t="shared" si="515"/>
        <v>36778.132446108852</v>
      </c>
      <c r="V620" s="47">
        <f t="shared" si="516"/>
        <v>25704.05276104615</v>
      </c>
      <c r="W620" s="47">
        <f t="shared" si="517"/>
        <v>55502.751098167289</v>
      </c>
      <c r="X620" s="47">
        <f t="shared" si="518"/>
        <v>6979.4341089877125</v>
      </c>
      <c r="Y620" s="48">
        <f t="shared" si="519"/>
        <v>56526.618019655005</v>
      </c>
      <c r="Z620" s="47">
        <f t="shared" si="520"/>
        <v>5955.5671874999971</v>
      </c>
      <c r="AA620" s="48">
        <f t="shared" si="521"/>
        <v>62482.185207155002</v>
      </c>
      <c r="AB620" s="47">
        <f t="shared" si="522"/>
        <v>0</v>
      </c>
      <c r="AC620" s="47">
        <f t="shared" si="523"/>
        <v>38639.05405753386</v>
      </c>
      <c r="AD620" s="47">
        <f t="shared" si="524"/>
        <v>23843.131149621142</v>
      </c>
      <c r="AE620" s="47">
        <f t="shared" si="510"/>
        <v>47.262787721259798</v>
      </c>
      <c r="AF620" s="49">
        <f t="shared" si="525"/>
        <v>0.61840113192950874</v>
      </c>
      <c r="AG620" s="47">
        <f>IF(ISBLANK($D620),"",S620*_xlfn.XLOOKUP(Q620,DATA!$B$24:$B$25,DATA!$C$24:$C$25,"error",0,1)/1000)</f>
        <v>8.3705217077217871</v>
      </c>
      <c r="AH620" s="47">
        <f>IF(ISBLANK($D620),"",V620*_xlfn.XLOOKUP(Q620,DATA!$B$24:$B$25,DATA!$C$24:$C$25,"error",0,1)/1000)</f>
        <v>3.4434828247352143</v>
      </c>
      <c r="AI620" s="47">
        <f>IF(ISBLANK($D620),"",X620*_xlfn.XLOOKUP(Q620,DATA!$B$24:$B$25,DATA!$C$24:$C$25,"error",0,1)/1000)</f>
        <v>0.93501058778919777</v>
      </c>
      <c r="AJ620" s="47">
        <f>IF(ISBLANK($D620),"",Z620*_xlfn.XLOOKUP(Q620,DATA!$B$24:$B$25,DATA!$C$24:$C$25,"error",0,1)/1000)</f>
        <v>0.79784668637126532</v>
      </c>
      <c r="AK620" s="47">
        <f>IF(ISBLANK($D620),"",AB620*_xlfn.XLOOKUP(Q620,DATA!$B$24:$B$25,DATA!$C$24:$C$25,"error",0,1)/1000)</f>
        <v>0</v>
      </c>
      <c r="AL620" s="47">
        <f t="shared" si="526"/>
        <v>5.1763400988956771</v>
      </c>
      <c r="AM620" s="47">
        <f t="shared" si="527"/>
        <v>3.1941816088261099</v>
      </c>
      <c r="AN620" s="47">
        <f t="shared" si="497"/>
        <v>0.84844658169871645</v>
      </c>
      <c r="AO620" s="47">
        <f t="shared" si="498"/>
        <v>0.34903573920483993</v>
      </c>
      <c r="AP620" s="47">
        <f t="shared" si="499"/>
        <v>9.4773846214391749E-2</v>
      </c>
      <c r="AQ620" s="47">
        <f t="shared" si="500"/>
        <v>8.087074108497698E-2</v>
      </c>
      <c r="AR620" s="47">
        <f t="shared" si="501"/>
        <v>0</v>
      </c>
      <c r="AS620" s="47">
        <f t="shared" si="502"/>
        <v>0.5246803265042087</v>
      </c>
      <c r="AT620" s="47">
        <f t="shared" si="528"/>
        <v>0.32376625519450775</v>
      </c>
      <c r="AU620" s="47">
        <f t="shared" si="503"/>
        <v>4.6143986378129803E-2</v>
      </c>
      <c r="AV620" s="47">
        <f t="shared" si="504"/>
        <v>1.8982810164786319E-2</v>
      </c>
      <c r="AW620" s="47">
        <f t="shared" si="505"/>
        <v>5.1544117956889846E-3</v>
      </c>
      <c r="AX620" s="47">
        <f t="shared" si="506"/>
        <v>4.3982714475000002E-3</v>
      </c>
      <c r="AY620" s="47">
        <f t="shared" si="507"/>
        <v>0</v>
      </c>
      <c r="AZ620" s="47">
        <f t="shared" si="508"/>
        <v>2.8535493407975301E-2</v>
      </c>
      <c r="BA620" s="47">
        <f t="shared" si="529"/>
        <v>1.7608492970154502E-2</v>
      </c>
      <c r="BB620" s="23">
        <f>IF(V620&gt;0,J620*DATA!$C$4,0)</f>
        <v>43706</v>
      </c>
      <c r="BC620" s="23">
        <f>IF(X620&gt;0,N620*_xlfn.XLOOKUP(Burgas!O620,DATA!$B$5:$B$6,DATA!$C$5:$C$6,"error",0,1),0)</f>
        <v>5297.04</v>
      </c>
      <c r="BD620" s="23">
        <f>IF(Z620&gt;0,(L620-M620)*DATA!$C$7,"0,00 ")</f>
        <v>16875</v>
      </c>
      <c r="BE620" s="23">
        <f>IF(G620="basement",D620*DATA!$C$8,IF(G620="ground",0,"error"))</f>
        <v>0</v>
      </c>
      <c r="BF620" s="23">
        <f t="shared" si="530"/>
        <v>65878.040000000008</v>
      </c>
      <c r="BG620" s="23">
        <v>1.48</v>
      </c>
      <c r="BH620" s="23">
        <v>2.2711778703152889</v>
      </c>
      <c r="BI620" s="23">
        <f t="shared" si="531"/>
        <v>0.56999999999999995</v>
      </c>
      <c r="BJ620" s="23">
        <v>2.33</v>
      </c>
      <c r="BK620" s="23">
        <f t="shared" si="532"/>
        <v>0.21630769230769231</v>
      </c>
      <c r="BL620" s="23">
        <f t="shared" si="533"/>
        <v>0.23928112965340181</v>
      </c>
      <c r="BM620" s="5">
        <v>1.1000000000000001</v>
      </c>
      <c r="BN620" s="5">
        <f t="shared" si="534"/>
        <v>0.56999999999999995</v>
      </c>
      <c r="BO620" s="50"/>
      <c r="BP620" s="48">
        <f t="shared" si="535"/>
        <v>2154.5499999999997</v>
      </c>
      <c r="BQ620" s="51">
        <f t="shared" si="536"/>
        <v>6</v>
      </c>
      <c r="BR620" s="47">
        <f t="shared" si="537"/>
        <v>689.4559999999999</v>
      </c>
      <c r="BS620" s="46">
        <f t="shared" si="538"/>
        <v>20.5</v>
      </c>
      <c r="BT620" s="46">
        <f t="shared" si="539"/>
        <v>1723.6399999999999</v>
      </c>
      <c r="BU620" s="46">
        <f t="shared" si="492"/>
        <v>54.2191818875</v>
      </c>
      <c r="BV620" s="46">
        <f t="shared" si="493"/>
        <v>31.914380810576922</v>
      </c>
      <c r="BW620" s="46">
        <f t="shared" si="494"/>
        <v>48.162748262901147</v>
      </c>
      <c r="BX620" s="46">
        <f t="shared" si="495"/>
        <v>49.0512131375</v>
      </c>
      <c r="BY620" s="46">
        <f t="shared" si="496"/>
        <v>54.2191818875</v>
      </c>
      <c r="BZ620" s="46">
        <f t="shared" si="540"/>
        <v>62482.185207155002</v>
      </c>
      <c r="CA620" s="46">
        <f t="shared" si="541"/>
        <v>36778.132446108852</v>
      </c>
      <c r="CB620" s="46">
        <f t="shared" si="542"/>
        <v>55502.751098167289</v>
      </c>
      <c r="CC620" s="46">
        <f t="shared" si="543"/>
        <v>56526.618019655005</v>
      </c>
      <c r="CD620" s="46">
        <f t="shared" si="544"/>
        <v>62482.185207155002</v>
      </c>
    </row>
    <row r="621" spans="1:82" ht="15" customHeight="1" x14ac:dyDescent="0.35">
      <c r="A621" s="39">
        <v>618</v>
      </c>
      <c r="B621" s="40" t="s">
        <v>125</v>
      </c>
      <c r="C621" s="40" t="s">
        <v>743</v>
      </c>
      <c r="D621" s="41">
        <v>114.3</v>
      </c>
      <c r="E621" s="41">
        <f t="shared" si="511"/>
        <v>548.64</v>
      </c>
      <c r="F621" s="41">
        <v>42.8</v>
      </c>
      <c r="G621" s="42" t="s">
        <v>118</v>
      </c>
      <c r="H621" s="43">
        <v>6</v>
      </c>
      <c r="I621" s="44">
        <v>20.5</v>
      </c>
      <c r="J621" s="41">
        <f t="shared" si="512"/>
        <v>701.92</v>
      </c>
      <c r="K621" s="42" t="s">
        <v>120</v>
      </c>
      <c r="L621" s="44">
        <v>175.48</v>
      </c>
      <c r="M621" s="44">
        <v>70.2</v>
      </c>
      <c r="N621" s="41">
        <v>120.015</v>
      </c>
      <c r="O621" s="45" t="s">
        <v>69</v>
      </c>
      <c r="P621" s="45" t="s">
        <v>120</v>
      </c>
      <c r="Q621" s="45" t="s">
        <v>122</v>
      </c>
      <c r="R621" s="45" t="s">
        <v>864</v>
      </c>
      <c r="S621" s="46">
        <f t="shared" si="513"/>
        <v>65490.469976715009</v>
      </c>
      <c r="T621" s="46">
        <f t="shared" si="514"/>
        <v>119.36874813486988</v>
      </c>
      <c r="U621" s="47">
        <f t="shared" si="515"/>
        <v>38657.946606647311</v>
      </c>
      <c r="V621" s="47">
        <f t="shared" si="516"/>
        <v>26832.523370067698</v>
      </c>
      <c r="W621" s="47">
        <f t="shared" si="517"/>
        <v>57900.086354856823</v>
      </c>
      <c r="X621" s="47">
        <f t="shared" si="518"/>
        <v>7590.3836218581855</v>
      </c>
      <c r="Y621" s="48">
        <f t="shared" si="519"/>
        <v>59917.117856715005</v>
      </c>
      <c r="Z621" s="47">
        <f t="shared" si="520"/>
        <v>5573.3521200000032</v>
      </c>
      <c r="AA621" s="48">
        <f t="shared" si="521"/>
        <v>65490.469976715009</v>
      </c>
      <c r="AB621" s="47">
        <f t="shared" si="522"/>
        <v>0</v>
      </c>
      <c r="AC621" s="47">
        <f t="shared" si="523"/>
        <v>39996.259111925887</v>
      </c>
      <c r="AD621" s="47">
        <f t="shared" si="524"/>
        <v>25494.210864789122</v>
      </c>
      <c r="AE621" s="47">
        <f t="shared" si="510"/>
        <v>46.468013387265096</v>
      </c>
      <c r="AF621" s="49">
        <f t="shared" si="525"/>
        <v>0.61071876757254095</v>
      </c>
      <c r="AG621" s="47">
        <f>IF(ISBLANK($D621),"",S621*_xlfn.XLOOKUP(Q621,DATA!$B$24:$B$25,DATA!$C$24:$C$25,"error",0,1)/1000)</f>
        <v>8.7735311876739601</v>
      </c>
      <c r="AH621" s="47">
        <f>IF(ISBLANK($D621),"",V621*_xlfn.XLOOKUP(Q621,DATA!$B$24:$B$25,DATA!$C$24:$C$25,"error",0,1)/1000)</f>
        <v>3.5946601194796886</v>
      </c>
      <c r="AI621" s="47">
        <f>IF(ISBLANK($D621),"",X621*_xlfn.XLOOKUP(Q621,DATA!$B$24:$B$25,DATA!$C$24:$C$25,"error",0,1)/1000)</f>
        <v>1.0168573756832091</v>
      </c>
      <c r="AJ621" s="47">
        <f>IF(ISBLANK($D621),"",Z621*_xlfn.XLOOKUP(Q621,DATA!$B$24:$B$25,DATA!$C$24:$C$25,"error",0,1)/1000)</f>
        <v>0.74664265903259475</v>
      </c>
      <c r="AK621" s="47">
        <f>IF(ISBLANK($D621),"",AB621*_xlfn.XLOOKUP(Q621,DATA!$B$24:$B$25,DATA!$C$24:$C$25,"error",0,1)/1000)</f>
        <v>0</v>
      </c>
      <c r="AL621" s="47">
        <f t="shared" si="526"/>
        <v>5.3581601541954917</v>
      </c>
      <c r="AM621" s="47">
        <f t="shared" si="527"/>
        <v>3.4153710334784684</v>
      </c>
      <c r="AN621" s="47">
        <f t="shared" si="497"/>
        <v>0.88929612819020543</v>
      </c>
      <c r="AO621" s="47">
        <f t="shared" si="498"/>
        <v>0.36435925946261355</v>
      </c>
      <c r="AP621" s="47">
        <f t="shared" si="499"/>
        <v>0.10306993931783991</v>
      </c>
      <c r="AQ621" s="47">
        <f t="shared" si="500"/>
        <v>7.5680636634901211E-2</v>
      </c>
      <c r="AR621" s="47">
        <f t="shared" si="501"/>
        <v>0</v>
      </c>
      <c r="AS621" s="47">
        <f t="shared" si="502"/>
        <v>0.54310983541535462</v>
      </c>
      <c r="AT621" s="47">
        <f t="shared" si="528"/>
        <v>0.3461862927748508</v>
      </c>
      <c r="AU621" s="47">
        <f t="shared" si="503"/>
        <v>4.8365647655946573E-2</v>
      </c>
      <c r="AV621" s="47">
        <f t="shared" si="504"/>
        <v>1.981620183055743E-2</v>
      </c>
      <c r="AW621" s="47">
        <f t="shared" si="505"/>
        <v>5.6056067387940138E-3</v>
      </c>
      <c r="AX621" s="47">
        <f t="shared" si="506"/>
        <v>4.1160001599360035E-3</v>
      </c>
      <c r="AY621" s="47">
        <f t="shared" si="507"/>
        <v>0</v>
      </c>
      <c r="AZ621" s="47">
        <f t="shared" si="508"/>
        <v>2.9537808729287449E-2</v>
      </c>
      <c r="BA621" s="47">
        <f t="shared" si="529"/>
        <v>1.8827838926659124E-2</v>
      </c>
      <c r="BB621" s="23">
        <f>IF(V621&gt;0,J621*DATA!$C$4,0)</f>
        <v>45624.799999999996</v>
      </c>
      <c r="BC621" s="23">
        <f>IF(X621&gt;0,N621*_xlfn.XLOOKUP(Burgas!O621,DATA!$B$5:$B$6,DATA!$C$5:$C$6,"error",0,1),0)</f>
        <v>5760.72</v>
      </c>
      <c r="BD621" s="23">
        <f>IF(Z621&gt;0,(L621-M621)*DATA!$C$7,"0,00 ")</f>
        <v>15791.999999999998</v>
      </c>
      <c r="BE621" s="23">
        <f>IF(G621="basement",D621*DATA!$C$8,IF(G621="ground",0,"error"))</f>
        <v>0</v>
      </c>
      <c r="BF621" s="23">
        <f t="shared" si="530"/>
        <v>67177.51999999999</v>
      </c>
      <c r="BG621" s="23">
        <v>1.48</v>
      </c>
      <c r="BH621" s="23">
        <v>2.1499202188283566</v>
      </c>
      <c r="BI621" s="23">
        <f t="shared" si="531"/>
        <v>0.56999999999999995</v>
      </c>
      <c r="BJ621" s="23">
        <v>2.33</v>
      </c>
      <c r="BK621" s="23">
        <f t="shared" si="532"/>
        <v>0.21630769230769231</v>
      </c>
      <c r="BL621" s="23">
        <f t="shared" si="533"/>
        <v>0.23928112965340181</v>
      </c>
      <c r="BM621" s="5">
        <v>1.1000000000000001</v>
      </c>
      <c r="BN621" s="5">
        <f t="shared" si="534"/>
        <v>0.56999999999999995</v>
      </c>
      <c r="BO621" s="50"/>
      <c r="BP621" s="48">
        <f t="shared" si="535"/>
        <v>2343.15</v>
      </c>
      <c r="BQ621" s="51">
        <f t="shared" si="536"/>
        <v>6</v>
      </c>
      <c r="BR621" s="47">
        <f t="shared" si="537"/>
        <v>749.80799999999999</v>
      </c>
      <c r="BS621" s="46">
        <f t="shared" si="538"/>
        <v>20.5</v>
      </c>
      <c r="BT621" s="46">
        <f t="shared" si="539"/>
        <v>1874.5200000000002</v>
      </c>
      <c r="BU621" s="46">
        <f t="shared" si="492"/>
        <v>56.829633787500001</v>
      </c>
      <c r="BV621" s="46">
        <f t="shared" si="493"/>
        <v>33.545597541346154</v>
      </c>
      <c r="BW621" s="46">
        <f t="shared" si="494"/>
        <v>50.243046125353018</v>
      </c>
      <c r="BX621" s="46">
        <f t="shared" si="495"/>
        <v>51.993333787499999</v>
      </c>
      <c r="BY621" s="46">
        <f t="shared" si="496"/>
        <v>56.829633787500001</v>
      </c>
      <c r="BZ621" s="46">
        <f t="shared" si="540"/>
        <v>65490.469976715009</v>
      </c>
      <c r="CA621" s="46">
        <f t="shared" si="541"/>
        <v>38657.946606647311</v>
      </c>
      <c r="CB621" s="46">
        <f t="shared" si="542"/>
        <v>57900.086354856823</v>
      </c>
      <c r="CC621" s="46">
        <f t="shared" si="543"/>
        <v>59917.117856715005</v>
      </c>
      <c r="CD621" s="46">
        <f t="shared" si="544"/>
        <v>65490.469976715009</v>
      </c>
    </row>
    <row r="622" spans="1:82" ht="15" customHeight="1" x14ac:dyDescent="0.35">
      <c r="A622" s="39">
        <v>619</v>
      </c>
      <c r="B622" s="40" t="s">
        <v>125</v>
      </c>
      <c r="C622" s="40" t="s">
        <v>744</v>
      </c>
      <c r="D622" s="41">
        <v>189.9</v>
      </c>
      <c r="E622" s="41">
        <f t="shared" si="511"/>
        <v>911.5200000000001</v>
      </c>
      <c r="F622" s="41">
        <v>55.4</v>
      </c>
      <c r="G622" s="42" t="s">
        <v>118</v>
      </c>
      <c r="H622" s="43">
        <v>6</v>
      </c>
      <c r="I622" s="44">
        <v>20.5</v>
      </c>
      <c r="J622" s="41">
        <f t="shared" si="512"/>
        <v>908.56000000000006</v>
      </c>
      <c r="K622" s="42" t="s">
        <v>121</v>
      </c>
      <c r="L622" s="44">
        <v>227.14</v>
      </c>
      <c r="M622" s="44">
        <v>170.4</v>
      </c>
      <c r="N622" s="41">
        <v>199.39500000000001</v>
      </c>
      <c r="O622" s="45" t="s">
        <v>69</v>
      </c>
      <c r="P622" s="45" t="s">
        <v>121</v>
      </c>
      <c r="Q622" s="45" t="s">
        <v>122</v>
      </c>
      <c r="R622" s="45" t="s">
        <v>864</v>
      </c>
      <c r="S622" s="46">
        <f t="shared" si="513"/>
        <v>42341.102726370009</v>
      </c>
      <c r="T622" s="46">
        <f t="shared" si="514"/>
        <v>46.451095671373096</v>
      </c>
      <c r="U622" s="47">
        <f t="shared" si="515"/>
        <v>42341.102726370009</v>
      </c>
      <c r="V622" s="47">
        <f t="shared" si="516"/>
        <v>0</v>
      </c>
      <c r="W622" s="47">
        <f t="shared" si="517"/>
        <v>41741.227976659735</v>
      </c>
      <c r="X622" s="47">
        <f t="shared" si="518"/>
        <v>599.87474971027405</v>
      </c>
      <c r="Y622" s="48">
        <f t="shared" si="519"/>
        <v>39337.379328870011</v>
      </c>
      <c r="Z622" s="47">
        <f t="shared" si="520"/>
        <v>3003.7233974999981</v>
      </c>
      <c r="AA622" s="48">
        <f t="shared" si="521"/>
        <v>42341.102726370009</v>
      </c>
      <c r="AB622" s="47">
        <f t="shared" si="522"/>
        <v>0</v>
      </c>
      <c r="AC622" s="47">
        <f t="shared" si="523"/>
        <v>3603.5981472102721</v>
      </c>
      <c r="AD622" s="47">
        <f t="shared" si="524"/>
        <v>38737.504579159737</v>
      </c>
      <c r="AE622" s="47">
        <f t="shared" si="510"/>
        <v>42.497701179524014</v>
      </c>
      <c r="AF622" s="49">
        <f t="shared" si="525"/>
        <v>8.5108745761738325E-2</v>
      </c>
      <c r="AG622" s="47">
        <f>IF(ISBLANK($D622),"",S622*_xlfn.XLOOKUP(Q622,DATA!$B$24:$B$25,DATA!$C$24:$C$25,"error",0,1)/1000)</f>
        <v>5.6722907229463075</v>
      </c>
      <c r="AH622" s="47">
        <f>IF(ISBLANK($D622),"",V622*_xlfn.XLOOKUP(Q622,DATA!$B$24:$B$25,DATA!$C$24:$C$25,"error",0,1)/1000)</f>
        <v>0</v>
      </c>
      <c r="AI622" s="47">
        <f>IF(ISBLANK($D622),"",X622*_xlfn.XLOOKUP(Q622,DATA!$B$24:$B$25,DATA!$C$24:$C$25,"error",0,1)/1000)</f>
        <v>8.0363140272965747E-2</v>
      </c>
      <c r="AJ622" s="47">
        <f>IF(ISBLANK($D622),"",Z622*_xlfn.XLOOKUP(Q622,DATA!$B$24:$B$25,DATA!$C$24:$C$25,"error",0,1)/1000)</f>
        <v>0.40239840875293864</v>
      </c>
      <c r="AK622" s="47">
        <f>IF(ISBLANK($D622),"",AB622*_xlfn.XLOOKUP(Q622,DATA!$B$24:$B$25,DATA!$C$24:$C$25,"error",0,1)/1000)</f>
        <v>0</v>
      </c>
      <c r="AL622" s="47">
        <f t="shared" si="526"/>
        <v>0.4827615490259044</v>
      </c>
      <c r="AM622" s="47">
        <f t="shared" si="527"/>
        <v>5.1895291739204028</v>
      </c>
      <c r="AN622" s="47">
        <f t="shared" si="497"/>
        <v>0.574950503962673</v>
      </c>
      <c r="AO622" s="47">
        <f t="shared" si="498"/>
        <v>0</v>
      </c>
      <c r="AP622" s="47">
        <f t="shared" si="499"/>
        <v>8.1457087192394247E-3</v>
      </c>
      <c r="AQ622" s="47">
        <f t="shared" si="500"/>
        <v>4.0787607548103053E-2</v>
      </c>
      <c r="AR622" s="47">
        <f t="shared" si="501"/>
        <v>0</v>
      </c>
      <c r="AS622" s="47">
        <f t="shared" si="502"/>
        <v>4.8933316267342479E-2</v>
      </c>
      <c r="AT622" s="47">
        <f t="shared" si="528"/>
        <v>0.52601718769533057</v>
      </c>
      <c r="AU622" s="47">
        <f t="shared" si="503"/>
        <v>3.1269509236320353E-2</v>
      </c>
      <c r="AV622" s="47">
        <f t="shared" si="504"/>
        <v>0</v>
      </c>
      <c r="AW622" s="47">
        <f t="shared" si="505"/>
        <v>4.4301607230031912E-4</v>
      </c>
      <c r="AX622" s="47">
        <f t="shared" si="506"/>
        <v>2.2182926393879993E-3</v>
      </c>
      <c r="AY622" s="47">
        <f t="shared" si="507"/>
        <v>0</v>
      </c>
      <c r="AZ622" s="47">
        <f t="shared" si="508"/>
        <v>2.6613087116883183E-3</v>
      </c>
      <c r="BA622" s="47">
        <f t="shared" si="529"/>
        <v>2.8608200524632036E-2</v>
      </c>
      <c r="BB622" s="23">
        <f>IF(V622&gt;0,J622*DATA!$C$4,0)</f>
        <v>0</v>
      </c>
      <c r="BC622" s="23">
        <f>IF(X622&gt;0,N622*_xlfn.XLOOKUP(Burgas!O622,DATA!$B$5:$B$6,DATA!$C$5:$C$6,"error",0,1),0)</f>
        <v>9570.9600000000009</v>
      </c>
      <c r="BD622" s="23">
        <f>IF(Z622&gt;0,(L622-M622)*DATA!$C$7,"0,00 ")</f>
        <v>8510.9999999999964</v>
      </c>
      <c r="BE622" s="23">
        <f>IF(G622="basement",D622*DATA!$C$8,IF(G622="ground",0,"error"))</f>
        <v>0</v>
      </c>
      <c r="BF622" s="23">
        <f t="shared" si="530"/>
        <v>18081.96</v>
      </c>
      <c r="BG622" s="23">
        <v>0.25</v>
      </c>
      <c r="BH622" s="23">
        <v>1.5371532975257551</v>
      </c>
      <c r="BI622" s="23">
        <f t="shared" si="531"/>
        <v>0.56999999999999995</v>
      </c>
      <c r="BJ622" s="23">
        <v>0.22</v>
      </c>
      <c r="BK622" s="23">
        <f t="shared" si="532"/>
        <v>0.25</v>
      </c>
      <c r="BL622" s="23">
        <f t="shared" si="533"/>
        <v>0.12054794520547943</v>
      </c>
      <c r="BM622" s="5">
        <v>1.1000000000000001</v>
      </c>
      <c r="BN622" s="5">
        <f t="shared" si="534"/>
        <v>0.56999999999999995</v>
      </c>
      <c r="BO622" s="50"/>
      <c r="BP622" s="48">
        <f t="shared" si="535"/>
        <v>3892.9500000000003</v>
      </c>
      <c r="BQ622" s="51">
        <f t="shared" si="536"/>
        <v>6</v>
      </c>
      <c r="BR622" s="47">
        <f t="shared" si="537"/>
        <v>1245.7440000000001</v>
      </c>
      <c r="BS622" s="46">
        <f t="shared" si="538"/>
        <v>20.5</v>
      </c>
      <c r="BT622" s="46">
        <f t="shared" si="539"/>
        <v>3114.3600000000006</v>
      </c>
      <c r="BU622" s="46">
        <f t="shared" si="492"/>
        <v>36.741671925000006</v>
      </c>
      <c r="BV622" s="46">
        <f t="shared" si="493"/>
        <v>36.741671925000006</v>
      </c>
      <c r="BW622" s="46">
        <f t="shared" si="494"/>
        <v>36.221128060273976</v>
      </c>
      <c r="BX622" s="46">
        <f t="shared" si="495"/>
        <v>34.135178175000007</v>
      </c>
      <c r="BY622" s="46">
        <f t="shared" si="496"/>
        <v>36.741671925000006</v>
      </c>
      <c r="BZ622" s="46">
        <f t="shared" si="540"/>
        <v>42341.102726370009</v>
      </c>
      <c r="CA622" s="46">
        <f t="shared" si="541"/>
        <v>42341.102726370009</v>
      </c>
      <c r="CB622" s="46">
        <f t="shared" si="542"/>
        <v>41741.227976659735</v>
      </c>
      <c r="CC622" s="46">
        <f t="shared" si="543"/>
        <v>39337.379328870011</v>
      </c>
      <c r="CD622" s="46">
        <f t="shared" si="544"/>
        <v>42341.102726370009</v>
      </c>
    </row>
    <row r="623" spans="1:82" ht="15" customHeight="1" x14ac:dyDescent="0.35">
      <c r="A623" s="39">
        <v>620</v>
      </c>
      <c r="B623" s="40" t="s">
        <v>125</v>
      </c>
      <c r="C623" s="40" t="s">
        <v>745</v>
      </c>
      <c r="D623" s="41">
        <v>259.89999999999998</v>
      </c>
      <c r="E623" s="41">
        <f t="shared" si="511"/>
        <v>1247.52</v>
      </c>
      <c r="F623" s="41">
        <v>65.599999999999994</v>
      </c>
      <c r="G623" s="42" t="s">
        <v>118</v>
      </c>
      <c r="H623" s="43">
        <v>6</v>
      </c>
      <c r="I623" s="44">
        <v>20.5</v>
      </c>
      <c r="J623" s="41">
        <f t="shared" si="512"/>
        <v>1075.8399999999999</v>
      </c>
      <c r="K623" s="42" t="s">
        <v>120</v>
      </c>
      <c r="L623" s="44">
        <v>268.95999999999998</v>
      </c>
      <c r="M623" s="44">
        <v>67.239999999999995</v>
      </c>
      <c r="N623" s="41">
        <v>272.89499999999998</v>
      </c>
      <c r="O623" s="45" t="s">
        <v>69</v>
      </c>
      <c r="P623" s="45" t="s">
        <v>120</v>
      </c>
      <c r="Q623" s="45" t="s">
        <v>122</v>
      </c>
      <c r="R623" s="45" t="s">
        <v>864</v>
      </c>
      <c r="S623" s="46">
        <f t="shared" si="513"/>
        <v>119302.730294195</v>
      </c>
      <c r="T623" s="46">
        <f t="shared" si="514"/>
        <v>95.631917960589817</v>
      </c>
      <c r="U623" s="47">
        <f t="shared" si="515"/>
        <v>78176.245876521178</v>
      </c>
      <c r="V623" s="47">
        <f t="shared" si="516"/>
        <v>41126.484417673826</v>
      </c>
      <c r="W623" s="47">
        <f t="shared" si="517"/>
        <v>102043.40655560409</v>
      </c>
      <c r="X623" s="47">
        <f t="shared" si="518"/>
        <v>17259.323738590916</v>
      </c>
      <c r="Y623" s="48">
        <f t="shared" si="519"/>
        <v>108624.00128919499</v>
      </c>
      <c r="Z623" s="47">
        <f t="shared" si="520"/>
        <v>10678.729005000016</v>
      </c>
      <c r="AA623" s="48">
        <f t="shared" si="521"/>
        <v>119302.730294195</v>
      </c>
      <c r="AB623" s="47">
        <f t="shared" si="522"/>
        <v>0</v>
      </c>
      <c r="AC623" s="47">
        <f t="shared" si="523"/>
        <v>69064.537161264758</v>
      </c>
      <c r="AD623" s="47">
        <f t="shared" si="524"/>
        <v>50238.193132930246</v>
      </c>
      <c r="AE623" s="47">
        <f t="shared" si="510"/>
        <v>40.270451081289472</v>
      </c>
      <c r="AF623" s="49">
        <f t="shared" si="525"/>
        <v>0.57890156403759419</v>
      </c>
      <c r="AG623" s="47">
        <f>IF(ISBLANK($D623),"",S623*_xlfn.XLOOKUP(Q623,DATA!$B$24:$B$25,DATA!$C$24:$C$25,"error",0,1)/1000)</f>
        <v>15.982573119156555</v>
      </c>
      <c r="AH623" s="47">
        <f>IF(ISBLANK($D623),"",V623*_xlfn.XLOOKUP(Q623,DATA!$B$24:$B$25,DATA!$C$24:$C$25,"error",0,1)/1000)</f>
        <v>5.5095725195763405</v>
      </c>
      <c r="AI623" s="47">
        <f>IF(ISBLANK($D623),"",X623*_xlfn.XLOOKUP(Q623,DATA!$B$24:$B$25,DATA!$C$24:$C$25,"error",0,1)/1000)</f>
        <v>2.3121717580058263</v>
      </c>
      <c r="AJ623" s="47">
        <f>IF(ISBLANK($D623),"",Z623*_xlfn.XLOOKUP(Q623,DATA!$B$24:$B$25,DATA!$C$24:$C$25,"error",0,1)/1000)</f>
        <v>1.430592298442773</v>
      </c>
      <c r="AK623" s="47">
        <f>IF(ISBLANK($D623),"",AB623*_xlfn.XLOOKUP(Q623,DATA!$B$24:$B$25,DATA!$C$24:$C$25,"error",0,1)/1000)</f>
        <v>0</v>
      </c>
      <c r="AL623" s="47">
        <f t="shared" si="526"/>
        <v>9.2523365760249394</v>
      </c>
      <c r="AM623" s="47">
        <f t="shared" si="527"/>
        <v>6.7302365431316158</v>
      </c>
      <c r="AN623" s="47">
        <f t="shared" si="497"/>
        <v>1.6200136626118264</v>
      </c>
      <c r="AO623" s="47">
        <f t="shared" si="498"/>
        <v>0.5584571827277437</v>
      </c>
      <c r="AP623" s="47">
        <f t="shared" si="499"/>
        <v>0.23436463017241105</v>
      </c>
      <c r="AQ623" s="47">
        <f t="shared" si="500"/>
        <v>0.14500663014810303</v>
      </c>
      <c r="AR623" s="47">
        <f t="shared" si="501"/>
        <v>0</v>
      </c>
      <c r="AS623" s="47">
        <f t="shared" si="502"/>
        <v>0.93782844304825774</v>
      </c>
      <c r="AT623" s="47">
        <f t="shared" si="528"/>
        <v>0.6821852195635687</v>
      </c>
      <c r="AU623" s="47">
        <f t="shared" si="503"/>
        <v>8.8106770646981525E-2</v>
      </c>
      <c r="AV623" s="47">
        <f t="shared" si="504"/>
        <v>3.0372496263658101E-2</v>
      </c>
      <c r="AW623" s="47">
        <f t="shared" si="505"/>
        <v>1.2746257142717092E-2</v>
      </c>
      <c r="AX623" s="47">
        <f t="shared" si="506"/>
        <v>7.8863939234640138E-3</v>
      </c>
      <c r="AY623" s="47">
        <f t="shared" si="507"/>
        <v>0</v>
      </c>
      <c r="AZ623" s="47">
        <f t="shared" si="508"/>
        <v>5.1005147329839205E-2</v>
      </c>
      <c r="BA623" s="47">
        <f t="shared" si="529"/>
        <v>3.710162331714232E-2</v>
      </c>
      <c r="BB623" s="23">
        <f>IF(V623&gt;0,J623*DATA!$C$4,0)</f>
        <v>69929.599999999991</v>
      </c>
      <c r="BC623" s="23">
        <f>IF(X623&gt;0,N623*_xlfn.XLOOKUP(Burgas!O623,DATA!$B$5:$B$6,DATA!$C$5:$C$6,"error",0,1),0)</f>
        <v>13098.96</v>
      </c>
      <c r="BD623" s="23">
        <f>IF(Z623&gt;0,(L623-M623)*DATA!$C$7,"0,00 ")</f>
        <v>30257.999999999996</v>
      </c>
      <c r="BE623" s="23">
        <f>IF(G623="basement",D623*DATA!$C$8,IF(G623="ground",0,"error"))</f>
        <v>0</v>
      </c>
      <c r="BF623" s="23">
        <f t="shared" si="530"/>
        <v>113286.56</v>
      </c>
      <c r="BG623" s="23">
        <v>1.48</v>
      </c>
      <c r="BH623" s="23">
        <v>2.4125000000000001</v>
      </c>
      <c r="BI623" s="23">
        <f t="shared" si="531"/>
        <v>0.56999999999999995</v>
      </c>
      <c r="BJ623" s="23">
        <v>2.33</v>
      </c>
      <c r="BK623" s="23">
        <f t="shared" si="532"/>
        <v>0.21630769230769231</v>
      </c>
      <c r="BL623" s="23">
        <f t="shared" si="533"/>
        <v>0.23928112965340181</v>
      </c>
      <c r="BM623" s="5">
        <v>1.1000000000000001</v>
      </c>
      <c r="BN623" s="5">
        <f t="shared" si="534"/>
        <v>0.56999999999999995</v>
      </c>
      <c r="BO623" s="50"/>
      <c r="BP623" s="48">
        <f t="shared" si="535"/>
        <v>5327.95</v>
      </c>
      <c r="BQ623" s="51">
        <f t="shared" si="536"/>
        <v>6</v>
      </c>
      <c r="BR623" s="47">
        <f t="shared" si="537"/>
        <v>1704.944</v>
      </c>
      <c r="BS623" s="46">
        <f t="shared" si="538"/>
        <v>20.5</v>
      </c>
      <c r="BT623" s="46">
        <f t="shared" si="539"/>
        <v>4262.3599999999997</v>
      </c>
      <c r="BU623" s="46">
        <f t="shared" si="492"/>
        <v>103.52545148749999</v>
      </c>
      <c r="BV623" s="46">
        <f t="shared" si="493"/>
        <v>67.837769764423086</v>
      </c>
      <c r="BW623" s="46">
        <f t="shared" si="494"/>
        <v>88.548599926765078</v>
      </c>
      <c r="BX623" s="46">
        <f t="shared" si="495"/>
        <v>94.258938987499988</v>
      </c>
      <c r="BY623" s="46">
        <f t="shared" si="496"/>
        <v>103.52545148749999</v>
      </c>
      <c r="BZ623" s="46">
        <f t="shared" si="540"/>
        <v>119302.730294195</v>
      </c>
      <c r="CA623" s="46">
        <f t="shared" si="541"/>
        <v>78176.245876521178</v>
      </c>
      <c r="CB623" s="46">
        <f t="shared" si="542"/>
        <v>102043.40655560409</v>
      </c>
      <c r="CC623" s="46">
        <f t="shared" si="543"/>
        <v>108624.00128919499</v>
      </c>
      <c r="CD623" s="46">
        <f t="shared" si="544"/>
        <v>119302.730294195</v>
      </c>
    </row>
    <row r="624" spans="1:82" ht="15" customHeight="1" x14ac:dyDescent="0.35">
      <c r="A624" s="39">
        <v>621</v>
      </c>
      <c r="B624" s="40" t="s">
        <v>125</v>
      </c>
      <c r="C624" s="40" t="s">
        <v>746</v>
      </c>
      <c r="D624" s="41">
        <v>227.5</v>
      </c>
      <c r="E624" s="41">
        <f t="shared" si="511"/>
        <v>1092</v>
      </c>
      <c r="F624" s="41">
        <v>60.8</v>
      </c>
      <c r="G624" s="42" t="s">
        <v>118</v>
      </c>
      <c r="H624" s="43">
        <v>6</v>
      </c>
      <c r="I624" s="44">
        <v>20.5</v>
      </c>
      <c r="J624" s="41">
        <f t="shared" si="512"/>
        <v>997.11999999999989</v>
      </c>
      <c r="K624" s="42" t="s">
        <v>120</v>
      </c>
      <c r="L624" s="44">
        <v>249.28</v>
      </c>
      <c r="M624" s="44">
        <v>87.25</v>
      </c>
      <c r="N624" s="41">
        <v>238.875</v>
      </c>
      <c r="O624" s="45" t="s">
        <v>69</v>
      </c>
      <c r="P624" s="45" t="s">
        <v>120</v>
      </c>
      <c r="Q624" s="45" t="s">
        <v>122</v>
      </c>
      <c r="R624" s="45" t="s">
        <v>864</v>
      </c>
      <c r="S624" s="46">
        <f t="shared" si="513"/>
        <v>106601.22477042499</v>
      </c>
      <c r="T624" s="46">
        <f t="shared" si="514"/>
        <v>97.62016920368589</v>
      </c>
      <c r="U624" s="47">
        <f t="shared" si="515"/>
        <v>68483.995310141938</v>
      </c>
      <c r="V624" s="47">
        <f t="shared" si="516"/>
        <v>38117.229460283052</v>
      </c>
      <c r="W624" s="47">
        <f t="shared" si="517"/>
        <v>91493.505838030105</v>
      </c>
      <c r="X624" s="47">
        <f t="shared" si="518"/>
        <v>15107.718932394884</v>
      </c>
      <c r="Y624" s="48">
        <f t="shared" si="519"/>
        <v>98023.619869175003</v>
      </c>
      <c r="Z624" s="47">
        <f t="shared" si="520"/>
        <v>8577.6049012499861</v>
      </c>
      <c r="AA624" s="48">
        <f t="shared" si="521"/>
        <v>106601.22477042499</v>
      </c>
      <c r="AB624" s="47">
        <f t="shared" si="522"/>
        <v>0</v>
      </c>
      <c r="AC624" s="47">
        <f t="shared" si="523"/>
        <v>61802.553293927922</v>
      </c>
      <c r="AD624" s="47">
        <f t="shared" si="524"/>
        <v>44798.671476497067</v>
      </c>
      <c r="AE624" s="47">
        <f t="shared" si="510"/>
        <v>41.024424429026617</v>
      </c>
      <c r="AF624" s="49">
        <f t="shared" si="525"/>
        <v>0.57975462690062984</v>
      </c>
      <c r="AG624" s="47">
        <f>IF(ISBLANK($D624),"",S624*_xlfn.XLOOKUP(Q624,DATA!$B$24:$B$25,DATA!$C$24:$C$25,"error",0,1)/1000)</f>
        <v>14.28099646406719</v>
      </c>
      <c r="AH624" s="47">
        <f>IF(ISBLANK($D624),"",V624*_xlfn.XLOOKUP(Q624,DATA!$B$24:$B$25,DATA!$C$24:$C$25,"error",0,1)/1000)</f>
        <v>5.1064330669244127</v>
      </c>
      <c r="AI624" s="47">
        <f>IF(ISBLANK($D624),"",X624*_xlfn.XLOOKUP(Q624,DATA!$B$24:$B$25,DATA!$C$24:$C$25,"error",0,1)/1000)</f>
        <v>2.0239287223790883</v>
      </c>
      <c r="AJ624" s="47">
        <f>IF(ISBLANK($D624),"",Z624*_xlfn.XLOOKUP(Q624,DATA!$B$24:$B$25,DATA!$C$24:$C$25,"error",0,1)/1000)</f>
        <v>1.1491119874909865</v>
      </c>
      <c r="AK624" s="47">
        <f>IF(ISBLANK($D624),"",AB624*_xlfn.XLOOKUP(Q624,DATA!$B$24:$B$25,DATA!$C$24:$C$25,"error",0,1)/1000)</f>
        <v>0</v>
      </c>
      <c r="AL624" s="47">
        <f t="shared" si="526"/>
        <v>8.2794737767944877</v>
      </c>
      <c r="AM624" s="47">
        <f t="shared" si="527"/>
        <v>6.0015226872727023</v>
      </c>
      <c r="AN624" s="47">
        <f t="shared" si="497"/>
        <v>1.4475397181052252</v>
      </c>
      <c r="AO624" s="47">
        <f t="shared" si="498"/>
        <v>0.51759446204034776</v>
      </c>
      <c r="AP624" s="47">
        <f t="shared" si="499"/>
        <v>0.20514795446026729</v>
      </c>
      <c r="AQ624" s="47">
        <f t="shared" si="500"/>
        <v>0.11647543269332272</v>
      </c>
      <c r="AR624" s="47">
        <f t="shared" si="501"/>
        <v>0</v>
      </c>
      <c r="AS624" s="47">
        <f t="shared" si="502"/>
        <v>0.83921784919393783</v>
      </c>
      <c r="AT624" s="47">
        <f t="shared" si="528"/>
        <v>0.60832186891128737</v>
      </c>
      <c r="AU624" s="47">
        <f t="shared" si="503"/>
        <v>7.872652736759847E-2</v>
      </c>
      <c r="AV624" s="47">
        <f t="shared" si="504"/>
        <v>2.8150118488268479E-2</v>
      </c>
      <c r="AW624" s="47">
        <f t="shared" si="505"/>
        <v>1.1157266256129804E-2</v>
      </c>
      <c r="AX624" s="47">
        <f t="shared" si="506"/>
        <v>6.3346837567859922E-3</v>
      </c>
      <c r="AY624" s="47">
        <f t="shared" si="507"/>
        <v>0</v>
      </c>
      <c r="AZ624" s="47">
        <f t="shared" si="508"/>
        <v>4.5642068501184276E-2</v>
      </c>
      <c r="BA624" s="47">
        <f t="shared" si="529"/>
        <v>3.3084458866414194E-2</v>
      </c>
      <c r="BB624" s="23">
        <f>IF(V624&gt;0,J624*DATA!$C$4,0)</f>
        <v>64812.799999999996</v>
      </c>
      <c r="BC624" s="23">
        <f>IF(X624&gt;0,N624*_xlfn.XLOOKUP(Burgas!O624,DATA!$B$5:$B$6,DATA!$C$5:$C$6,"error",0,1),0)</f>
        <v>11466</v>
      </c>
      <c r="BD624" s="23">
        <f>IF(Z624&gt;0,(L624-M624)*DATA!$C$7,"0,00 ")</f>
        <v>24304.5</v>
      </c>
      <c r="BE624" s="23">
        <f>IF(G624="basement",D624*DATA!$C$8,IF(G624="ground",0,"error"))</f>
        <v>0</v>
      </c>
      <c r="BF624" s="23">
        <f t="shared" si="530"/>
        <v>100583.29999999999</v>
      </c>
      <c r="BG624" s="23">
        <v>1.48</v>
      </c>
      <c r="BH624" s="23">
        <v>2.2374859595635428</v>
      </c>
      <c r="BI624" s="23">
        <f t="shared" si="531"/>
        <v>0.56999999999999995</v>
      </c>
      <c r="BJ624" s="23">
        <v>2.33</v>
      </c>
      <c r="BK624" s="23">
        <f t="shared" si="532"/>
        <v>0.21630769230769231</v>
      </c>
      <c r="BL624" s="23">
        <f t="shared" si="533"/>
        <v>0.23928112965340181</v>
      </c>
      <c r="BM624" s="5">
        <v>1.1000000000000001</v>
      </c>
      <c r="BN624" s="5">
        <f t="shared" si="534"/>
        <v>0.56999999999999995</v>
      </c>
      <c r="BO624" s="50"/>
      <c r="BP624" s="48">
        <f t="shared" si="535"/>
        <v>4663.75</v>
      </c>
      <c r="BQ624" s="51">
        <f t="shared" si="536"/>
        <v>6</v>
      </c>
      <c r="BR624" s="47">
        <f t="shared" si="537"/>
        <v>1492.4</v>
      </c>
      <c r="BS624" s="46">
        <f t="shared" si="538"/>
        <v>20.5</v>
      </c>
      <c r="BT624" s="46">
        <f t="shared" si="539"/>
        <v>3731</v>
      </c>
      <c r="BU624" s="46">
        <f t="shared" si="492"/>
        <v>92.503666062499988</v>
      </c>
      <c r="BV624" s="46">
        <f t="shared" si="493"/>
        <v>59.427278124038466</v>
      </c>
      <c r="BW624" s="46">
        <f t="shared" si="494"/>
        <v>79.393878720956351</v>
      </c>
      <c r="BX624" s="46">
        <f t="shared" si="495"/>
        <v>85.06041293749999</v>
      </c>
      <c r="BY624" s="46">
        <f t="shared" si="496"/>
        <v>92.503666062499988</v>
      </c>
      <c r="BZ624" s="46">
        <f t="shared" si="540"/>
        <v>106601.22477042499</v>
      </c>
      <c r="CA624" s="46">
        <f t="shared" si="541"/>
        <v>68483.995310141938</v>
      </c>
      <c r="CB624" s="46">
        <f t="shared" si="542"/>
        <v>91493.505838030105</v>
      </c>
      <c r="CC624" s="46">
        <f t="shared" si="543"/>
        <v>98023.619869175003</v>
      </c>
      <c r="CD624" s="46">
        <f t="shared" si="544"/>
        <v>106601.22477042499</v>
      </c>
    </row>
    <row r="625" spans="1:82" ht="15" customHeight="1" x14ac:dyDescent="0.35">
      <c r="A625" s="39">
        <v>622</v>
      </c>
      <c r="B625" s="40" t="s">
        <v>125</v>
      </c>
      <c r="C625" s="40" t="s">
        <v>747</v>
      </c>
      <c r="D625" s="41">
        <v>295.2</v>
      </c>
      <c r="E625" s="41">
        <f t="shared" si="511"/>
        <v>1180.8</v>
      </c>
      <c r="F625" s="41">
        <v>68.8</v>
      </c>
      <c r="G625" s="42" t="s">
        <v>118</v>
      </c>
      <c r="H625" s="43">
        <v>5</v>
      </c>
      <c r="I625" s="44">
        <v>17.5</v>
      </c>
      <c r="J625" s="41">
        <f t="shared" si="512"/>
        <v>963.2</v>
      </c>
      <c r="K625" s="42" t="s">
        <v>120</v>
      </c>
      <c r="L625" s="44">
        <v>240.8</v>
      </c>
      <c r="M625" s="44">
        <v>132.5</v>
      </c>
      <c r="N625" s="41">
        <v>309.95999999999998</v>
      </c>
      <c r="O625" s="45" t="s">
        <v>69</v>
      </c>
      <c r="P625" s="45" t="s">
        <v>120</v>
      </c>
      <c r="Q625" s="45" t="s">
        <v>122</v>
      </c>
      <c r="R625" s="45" t="s">
        <v>864</v>
      </c>
      <c r="S625" s="46">
        <f t="shared" si="513"/>
        <v>110515.22009766001</v>
      </c>
      <c r="T625" s="46">
        <f t="shared" si="514"/>
        <v>93.593512955335385</v>
      </c>
      <c r="U625" s="47">
        <f t="shared" si="515"/>
        <v>73694.661472675405</v>
      </c>
      <c r="V625" s="47">
        <f t="shared" si="516"/>
        <v>36820.558624984609</v>
      </c>
      <c r="W625" s="47">
        <f t="shared" si="517"/>
        <v>90911.709641207373</v>
      </c>
      <c r="X625" s="47">
        <f t="shared" si="518"/>
        <v>19603.510456452641</v>
      </c>
      <c r="Y625" s="48">
        <f t="shared" si="519"/>
        <v>104781.99408516001</v>
      </c>
      <c r="Z625" s="47">
        <f t="shared" si="520"/>
        <v>5733.226012500003</v>
      </c>
      <c r="AA625" s="48">
        <f t="shared" si="521"/>
        <v>110515.22009766001</v>
      </c>
      <c r="AB625" s="47">
        <f t="shared" si="522"/>
        <v>0</v>
      </c>
      <c r="AC625" s="47">
        <f t="shared" si="523"/>
        <v>62157.295093937253</v>
      </c>
      <c r="AD625" s="47">
        <f t="shared" si="524"/>
        <v>48357.925003722761</v>
      </c>
      <c r="AE625" s="47">
        <f t="shared" si="510"/>
        <v>40.953527272800443</v>
      </c>
      <c r="AF625" s="49">
        <f t="shared" si="525"/>
        <v>0.56243198935866157</v>
      </c>
      <c r="AG625" s="47">
        <f>IF(ISBLANK($D625),"",S625*_xlfn.XLOOKUP(Q625,DATA!$B$24:$B$25,DATA!$C$24:$C$25,"error",0,1)/1000)</f>
        <v>14.805340847060869</v>
      </c>
      <c r="AH625" s="47">
        <f>IF(ISBLANK($D625),"",V625*_xlfn.XLOOKUP(Q625,DATA!$B$24:$B$25,DATA!$C$24:$C$25,"error",0,1)/1000)</f>
        <v>4.9327225710662681</v>
      </c>
      <c r="AI625" s="47">
        <f>IF(ISBLANK($D625),"",X625*_xlfn.XLOOKUP(Q625,DATA!$B$24:$B$25,DATA!$C$24:$C$25,"error",0,1)/1000)</f>
        <v>2.6262143245991547</v>
      </c>
      <c r="AJ625" s="47">
        <f>IF(ISBLANK($D625),"",Z625*_xlfn.XLOOKUP(Q625,DATA!$B$24:$B$25,DATA!$C$24:$C$25,"error",0,1)/1000)</f>
        <v>0.76806041008007231</v>
      </c>
      <c r="AK625" s="47">
        <f>IF(ISBLANK($D625),"",AB625*_xlfn.XLOOKUP(Q625,DATA!$B$24:$B$25,DATA!$C$24:$C$25,"error",0,1)/1000)</f>
        <v>0</v>
      </c>
      <c r="AL625" s="47">
        <f t="shared" si="526"/>
        <v>8.3269973057454951</v>
      </c>
      <c r="AM625" s="47">
        <f t="shared" si="527"/>
        <v>6.4783435413153736</v>
      </c>
      <c r="AN625" s="47">
        <f t="shared" si="497"/>
        <v>1.5006879225921104</v>
      </c>
      <c r="AO625" s="47">
        <f t="shared" si="498"/>
        <v>0.49998694824821804</v>
      </c>
      <c r="AP625" s="47">
        <f t="shared" si="499"/>
        <v>0.26619637871064167</v>
      </c>
      <c r="AQ625" s="47">
        <f t="shared" si="500"/>
        <v>7.7851566751137927E-2</v>
      </c>
      <c r="AR625" s="47">
        <f t="shared" si="501"/>
        <v>0</v>
      </c>
      <c r="AS625" s="47">
        <f t="shared" si="502"/>
        <v>0.84403489370999774</v>
      </c>
      <c r="AT625" s="47">
        <f t="shared" si="528"/>
        <v>0.65665302888211263</v>
      </c>
      <c r="AU625" s="47">
        <f t="shared" si="503"/>
        <v>8.161706883098048E-2</v>
      </c>
      <c r="AV625" s="47">
        <f t="shared" si="504"/>
        <v>2.7192508552531504E-2</v>
      </c>
      <c r="AW625" s="47">
        <f t="shared" si="505"/>
        <v>1.4477472522239658E-2</v>
      </c>
      <c r="AX625" s="47">
        <f t="shared" si="506"/>
        <v>4.2340693134600036E-3</v>
      </c>
      <c r="AY625" s="47">
        <f t="shared" si="507"/>
        <v>0</v>
      </c>
      <c r="AZ625" s="47">
        <f t="shared" si="508"/>
        <v>4.5904050388231164E-2</v>
      </c>
      <c r="BA625" s="47">
        <f t="shared" si="529"/>
        <v>3.5713018442749316E-2</v>
      </c>
      <c r="BB625" s="23">
        <f>IF(V625&gt;0,J625*DATA!$C$4,0)</f>
        <v>62608</v>
      </c>
      <c r="BC625" s="23">
        <f>IF(X625&gt;0,N625*_xlfn.XLOOKUP(Burgas!O625,DATA!$B$5:$B$6,DATA!$C$5:$C$6,"error",0,1),0)</f>
        <v>14878.079999999998</v>
      </c>
      <c r="BD625" s="23">
        <f>IF(Z625&gt;0,(L625-M625)*DATA!$C$7,"0,00 ")</f>
        <v>16245.000000000002</v>
      </c>
      <c r="BE625" s="23">
        <f>IF(G625="basement",D625*DATA!$C$8,IF(G625="ground",0,"error"))</f>
        <v>0</v>
      </c>
      <c r="BF625" s="23">
        <f t="shared" si="530"/>
        <v>93731.08</v>
      </c>
      <c r="BG625" s="23">
        <v>1.48</v>
      </c>
      <c r="BH625" s="23">
        <v>1.8870639534883722</v>
      </c>
      <c r="BI625" s="23">
        <f t="shared" si="531"/>
        <v>0.56999999999999995</v>
      </c>
      <c r="BJ625" s="23">
        <v>2.33</v>
      </c>
      <c r="BK625" s="23">
        <f t="shared" si="532"/>
        <v>0.21630769230769231</v>
      </c>
      <c r="BL625" s="23">
        <f t="shared" si="533"/>
        <v>0.23928112965340181</v>
      </c>
      <c r="BM625" s="5">
        <v>1.1000000000000001</v>
      </c>
      <c r="BN625" s="5">
        <f t="shared" si="534"/>
        <v>0.56999999999999995</v>
      </c>
      <c r="BO625" s="50"/>
      <c r="BP625" s="48">
        <f t="shared" si="535"/>
        <v>5166</v>
      </c>
      <c r="BQ625" s="51">
        <f t="shared" si="536"/>
        <v>5</v>
      </c>
      <c r="BR625" s="47">
        <f t="shared" si="537"/>
        <v>1653.1200000000001</v>
      </c>
      <c r="BS625" s="46">
        <f t="shared" si="538"/>
        <v>17.5</v>
      </c>
      <c r="BT625" s="46">
        <f t="shared" si="539"/>
        <v>4132.8</v>
      </c>
      <c r="BU625" s="46">
        <f t="shared" si="492"/>
        <v>95.900052150000008</v>
      </c>
      <c r="BV625" s="46">
        <f t="shared" si="493"/>
        <v>63.948855842307701</v>
      </c>
      <c r="BW625" s="46">
        <f t="shared" si="494"/>
        <v>78.889022597368424</v>
      </c>
      <c r="BX625" s="46">
        <f t="shared" si="495"/>
        <v>90.925020900000007</v>
      </c>
      <c r="BY625" s="46">
        <f t="shared" si="496"/>
        <v>95.900052150000008</v>
      </c>
      <c r="BZ625" s="46">
        <f t="shared" si="540"/>
        <v>110515.22009766001</v>
      </c>
      <c r="CA625" s="46">
        <f t="shared" si="541"/>
        <v>73694.661472675405</v>
      </c>
      <c r="CB625" s="46">
        <f t="shared" si="542"/>
        <v>90911.709641207373</v>
      </c>
      <c r="CC625" s="46">
        <f t="shared" si="543"/>
        <v>104781.99408516001</v>
      </c>
      <c r="CD625" s="46">
        <f t="shared" si="544"/>
        <v>110515.22009766001</v>
      </c>
    </row>
    <row r="626" spans="1:82" ht="15" customHeight="1" x14ac:dyDescent="0.35">
      <c r="A626" s="39">
        <v>623</v>
      </c>
      <c r="B626" s="40" t="s">
        <v>125</v>
      </c>
      <c r="C626" s="40" t="s">
        <v>748</v>
      </c>
      <c r="D626" s="41">
        <v>161.19999999999999</v>
      </c>
      <c r="E626" s="41">
        <f t="shared" si="511"/>
        <v>773.76</v>
      </c>
      <c r="F626" s="41">
        <v>51.8</v>
      </c>
      <c r="G626" s="42" t="s">
        <v>118</v>
      </c>
      <c r="H626" s="43">
        <v>6</v>
      </c>
      <c r="I626" s="44">
        <v>20.5</v>
      </c>
      <c r="J626" s="41">
        <f t="shared" si="512"/>
        <v>849.51999999999987</v>
      </c>
      <c r="K626" s="42" t="s">
        <v>120</v>
      </c>
      <c r="L626" s="44">
        <v>212.38</v>
      </c>
      <c r="M626" s="44">
        <v>127.5</v>
      </c>
      <c r="N626" s="41">
        <v>169.26</v>
      </c>
      <c r="O626" s="45" t="s">
        <v>69</v>
      </c>
      <c r="P626" s="45" t="s">
        <v>120</v>
      </c>
      <c r="Q626" s="45" t="s">
        <v>122</v>
      </c>
      <c r="R626" s="45" t="s">
        <v>864</v>
      </c>
      <c r="S626" s="46">
        <f t="shared" si="513"/>
        <v>81541.392032660005</v>
      </c>
      <c r="T626" s="46">
        <f t="shared" si="514"/>
        <v>105.38331269729633</v>
      </c>
      <c r="U626" s="47">
        <f t="shared" si="515"/>
        <v>49066.515617484627</v>
      </c>
      <c r="V626" s="47">
        <f t="shared" si="516"/>
        <v>32474.876415175378</v>
      </c>
      <c r="W626" s="47">
        <f t="shared" si="517"/>
        <v>70836.494046277337</v>
      </c>
      <c r="X626" s="47">
        <f t="shared" si="518"/>
        <v>10704.897986382668</v>
      </c>
      <c r="Y626" s="48">
        <f t="shared" si="519"/>
        <v>77047.982762660002</v>
      </c>
      <c r="Z626" s="47">
        <f t="shared" si="520"/>
        <v>4493.4092700000037</v>
      </c>
      <c r="AA626" s="48">
        <f t="shared" si="521"/>
        <v>81541.392032660005</v>
      </c>
      <c r="AB626" s="47">
        <f t="shared" si="522"/>
        <v>0</v>
      </c>
      <c r="AC626" s="47">
        <f t="shared" si="523"/>
        <v>47673.18367155805</v>
      </c>
      <c r="AD626" s="47">
        <f t="shared" si="524"/>
        <v>33868.208361101955</v>
      </c>
      <c r="AE626" s="47">
        <f t="shared" si="510"/>
        <v>43.770947530373704</v>
      </c>
      <c r="AF626" s="49">
        <f t="shared" si="525"/>
        <v>0.58465010816179563</v>
      </c>
      <c r="AG626" s="47">
        <f>IF(ISBLANK($D626),"",S626*_xlfn.XLOOKUP(Q626,DATA!$B$24:$B$25,DATA!$C$24:$C$25,"error",0,1)/1000)</f>
        <v>10.923817562146866</v>
      </c>
      <c r="AH626" s="47">
        <f>IF(ISBLANK($D626),"",V626*_xlfn.XLOOKUP(Q626,DATA!$B$24:$B$25,DATA!$C$24:$C$25,"error",0,1)/1000)</f>
        <v>4.3505465932020515</v>
      </c>
      <c r="AI626" s="47">
        <f>IF(ISBLANK($D626),"",X626*_xlfn.XLOOKUP(Q626,DATA!$B$24:$B$25,DATA!$C$24:$C$25,"error",0,1)/1000)</f>
        <v>1.4340980661428977</v>
      </c>
      <c r="AJ626" s="47">
        <f>IF(ISBLANK($D626),"",Z626*_xlfn.XLOOKUP(Q626,DATA!$B$24:$B$25,DATA!$C$24:$C$25,"error",0,1)/1000)</f>
        <v>0.6019664599039386</v>
      </c>
      <c r="AK626" s="47">
        <f>IF(ISBLANK($D626),"",AB626*_xlfn.XLOOKUP(Q626,DATA!$B$24:$B$25,DATA!$C$24:$C$25,"error",0,1)/1000)</f>
        <v>0</v>
      </c>
      <c r="AL626" s="47">
        <f t="shared" si="526"/>
        <v>6.3866111192488884</v>
      </c>
      <c r="AM626" s="47">
        <f t="shared" si="527"/>
        <v>4.5372064428979773</v>
      </c>
      <c r="AN626" s="47">
        <f t="shared" si="497"/>
        <v>1.107251852791201</v>
      </c>
      <c r="AO626" s="47">
        <f t="shared" si="498"/>
        <v>0.44097686075148068</v>
      </c>
      <c r="AP626" s="47">
        <f t="shared" si="499"/>
        <v>0.14536197916041807</v>
      </c>
      <c r="AQ626" s="47">
        <f t="shared" si="500"/>
        <v>6.1016075584825386E-2</v>
      </c>
      <c r="AR626" s="47">
        <f t="shared" si="501"/>
        <v>0</v>
      </c>
      <c r="AS626" s="47">
        <f t="shared" si="502"/>
        <v>0.64735491549672419</v>
      </c>
      <c r="AT626" s="47">
        <f t="shared" si="528"/>
        <v>0.45989693729447678</v>
      </c>
      <c r="AU626" s="47">
        <f t="shared" si="503"/>
        <v>6.0219482893148477E-2</v>
      </c>
      <c r="AV626" s="47">
        <f t="shared" si="504"/>
        <v>2.3983160159412958E-2</v>
      </c>
      <c r="AW626" s="47">
        <f t="shared" si="505"/>
        <v>7.9057200900576937E-3</v>
      </c>
      <c r="AX626" s="47">
        <f t="shared" si="506"/>
        <v>3.318446937456004E-3</v>
      </c>
      <c r="AY626" s="47">
        <f t="shared" si="507"/>
        <v>0</v>
      </c>
      <c r="AZ626" s="47">
        <f t="shared" si="508"/>
        <v>3.5207327186926658E-2</v>
      </c>
      <c r="BA626" s="47">
        <f t="shared" si="529"/>
        <v>2.5012155706221818E-2</v>
      </c>
      <c r="BB626" s="23">
        <f>IF(V626&gt;0,J626*DATA!$C$4,0)</f>
        <v>55218.799999999988</v>
      </c>
      <c r="BC626" s="23">
        <f>IF(X626&gt;0,N626*_xlfn.XLOOKUP(Burgas!O626,DATA!$B$5:$B$6,DATA!$C$5:$C$6,"error",0,1),0)</f>
        <v>8124.48</v>
      </c>
      <c r="BD626" s="23">
        <f>IF(Z626&gt;0,(L626-M626)*DATA!$C$7,"0,00 ")</f>
        <v>12732</v>
      </c>
      <c r="BE626" s="23">
        <f>IF(G626="basement",D626*DATA!$C$8,IF(G626="ground",0,"error"))</f>
        <v>0</v>
      </c>
      <c r="BF626" s="23">
        <f t="shared" si="530"/>
        <v>76075.279999999984</v>
      </c>
      <c r="BG626" s="23">
        <v>1.48</v>
      </c>
      <c r="BH626" s="23">
        <v>1.7994067237969678</v>
      </c>
      <c r="BI626" s="23">
        <f t="shared" si="531"/>
        <v>0.56999999999999995</v>
      </c>
      <c r="BJ626" s="23">
        <v>2.33</v>
      </c>
      <c r="BK626" s="23">
        <f t="shared" si="532"/>
        <v>0.21630769230769231</v>
      </c>
      <c r="BL626" s="23">
        <f t="shared" si="533"/>
        <v>0.23928112965340181</v>
      </c>
      <c r="BM626" s="5">
        <v>1.1000000000000001</v>
      </c>
      <c r="BN626" s="5">
        <f t="shared" si="534"/>
        <v>0.56999999999999995</v>
      </c>
      <c r="BO626" s="50"/>
      <c r="BP626" s="48">
        <f t="shared" si="535"/>
        <v>3304.6</v>
      </c>
      <c r="BQ626" s="51">
        <f t="shared" si="536"/>
        <v>6</v>
      </c>
      <c r="BR626" s="47">
        <f t="shared" si="537"/>
        <v>1057.472</v>
      </c>
      <c r="BS626" s="46">
        <f t="shared" si="538"/>
        <v>20.5</v>
      </c>
      <c r="BT626" s="46">
        <f t="shared" si="539"/>
        <v>2643.6800000000003</v>
      </c>
      <c r="BU626" s="46">
        <f t="shared" si="492"/>
        <v>70.757889649999996</v>
      </c>
      <c r="BV626" s="46">
        <f t="shared" si="493"/>
        <v>42.577677557692311</v>
      </c>
      <c r="BW626" s="46">
        <f t="shared" si="494"/>
        <v>61.468668905134784</v>
      </c>
      <c r="BX626" s="46">
        <f t="shared" si="495"/>
        <v>66.858714649999996</v>
      </c>
      <c r="BY626" s="46">
        <f t="shared" si="496"/>
        <v>70.757889649999996</v>
      </c>
      <c r="BZ626" s="46">
        <f t="shared" si="540"/>
        <v>81541.392032660005</v>
      </c>
      <c r="CA626" s="46">
        <f t="shared" si="541"/>
        <v>49066.515617484627</v>
      </c>
      <c r="CB626" s="46">
        <f t="shared" si="542"/>
        <v>70836.494046277337</v>
      </c>
      <c r="CC626" s="46">
        <f t="shared" si="543"/>
        <v>77047.982762660002</v>
      </c>
      <c r="CD626" s="46">
        <f t="shared" si="544"/>
        <v>81541.392032660005</v>
      </c>
    </row>
    <row r="627" spans="1:82" ht="15" customHeight="1" x14ac:dyDescent="0.35">
      <c r="A627" s="39">
        <v>624</v>
      </c>
      <c r="B627" s="40" t="s">
        <v>125</v>
      </c>
      <c r="C627" s="40" t="s">
        <v>749</v>
      </c>
      <c r="D627" s="41">
        <v>204.2</v>
      </c>
      <c r="E627" s="41">
        <f t="shared" si="511"/>
        <v>816.80000000000007</v>
      </c>
      <c r="F627" s="41">
        <v>58.4</v>
      </c>
      <c r="G627" s="42" t="s">
        <v>118</v>
      </c>
      <c r="H627" s="43">
        <v>5</v>
      </c>
      <c r="I627" s="44">
        <v>17.5</v>
      </c>
      <c r="J627" s="41">
        <f t="shared" si="512"/>
        <v>817.6</v>
      </c>
      <c r="K627" s="42" t="s">
        <v>121</v>
      </c>
      <c r="L627" s="44">
        <v>204.4</v>
      </c>
      <c r="M627" s="44">
        <v>204.4</v>
      </c>
      <c r="N627" s="41">
        <v>214.41</v>
      </c>
      <c r="O627" s="45" t="s">
        <v>69</v>
      </c>
      <c r="P627" s="45" t="s">
        <v>121</v>
      </c>
      <c r="Q627" s="45" t="s">
        <v>122</v>
      </c>
      <c r="R627" s="45" t="s">
        <v>864</v>
      </c>
      <c r="S627" s="46">
        <f t="shared" si="513"/>
        <v>36408.073573060006</v>
      </c>
      <c r="T627" s="46">
        <f t="shared" si="514"/>
        <v>44.574037185430953</v>
      </c>
      <c r="U627" s="47">
        <f t="shared" si="515"/>
        <v>36408.073573060006</v>
      </c>
      <c r="V627" s="47">
        <f t="shared" si="516"/>
        <v>0</v>
      </c>
      <c r="W627" s="47">
        <f t="shared" si="517"/>
        <v>35763.026580480553</v>
      </c>
      <c r="X627" s="47">
        <f t="shared" si="518"/>
        <v>645.04699257945322</v>
      </c>
      <c r="Y627" s="48">
        <f t="shared" si="519"/>
        <v>36408.073573060006</v>
      </c>
      <c r="Z627" s="47">
        <f t="shared" si="520"/>
        <v>0</v>
      </c>
      <c r="AA627" s="48">
        <f t="shared" si="521"/>
        <v>36408.073573060006</v>
      </c>
      <c r="AB627" s="47">
        <f t="shared" si="522"/>
        <v>0</v>
      </c>
      <c r="AC627" s="47">
        <f t="shared" si="523"/>
        <v>645.04699257945322</v>
      </c>
      <c r="AD627" s="47">
        <f t="shared" si="524"/>
        <v>35763.026580480553</v>
      </c>
      <c r="AE627" s="47">
        <f t="shared" si="510"/>
        <v>43.784312659746021</v>
      </c>
      <c r="AF627" s="49">
        <f t="shared" si="525"/>
        <v>1.771714153689119E-2</v>
      </c>
      <c r="AG627" s="47">
        <f>IF(ISBLANK($D627),"",S627*_xlfn.XLOOKUP(Q627,DATA!$B$24:$B$25,DATA!$C$24:$C$25,"error",0,1)/1000)</f>
        <v>4.8774633788693489</v>
      </c>
      <c r="AH627" s="47">
        <f>IF(ISBLANK($D627),"",V627*_xlfn.XLOOKUP(Q627,DATA!$B$24:$B$25,DATA!$C$24:$C$25,"error",0,1)/1000)</f>
        <v>0</v>
      </c>
      <c r="AI627" s="47">
        <f>IF(ISBLANK($D627),"",X627*_xlfn.XLOOKUP(Q627,DATA!$B$24:$B$25,DATA!$C$24:$C$25,"error",0,1)/1000)</f>
        <v>8.6414709024431977E-2</v>
      </c>
      <c r="AJ627" s="47">
        <f>IF(ISBLANK($D627),"",Z627*_xlfn.XLOOKUP(Q627,DATA!$B$24:$B$25,DATA!$C$24:$C$25,"error",0,1)/1000)</f>
        <v>0</v>
      </c>
      <c r="AK627" s="47">
        <f>IF(ISBLANK($D627),"",AB627*_xlfn.XLOOKUP(Q627,DATA!$B$24:$B$25,DATA!$C$24:$C$25,"error",0,1)/1000)</f>
        <v>0</v>
      </c>
      <c r="AL627" s="47">
        <f t="shared" si="526"/>
        <v>8.6414709024431977E-2</v>
      </c>
      <c r="AM627" s="47">
        <f t="shared" si="527"/>
        <v>4.7910486698449173</v>
      </c>
      <c r="AN627" s="47">
        <f t="shared" si="497"/>
        <v>0.49438580720062275</v>
      </c>
      <c r="AO627" s="47">
        <f t="shared" si="498"/>
        <v>0</v>
      </c>
      <c r="AP627" s="47">
        <f t="shared" si="499"/>
        <v>8.759103320003651E-3</v>
      </c>
      <c r="AQ627" s="47">
        <f t="shared" si="500"/>
        <v>0</v>
      </c>
      <c r="AR627" s="47">
        <f t="shared" si="501"/>
        <v>0</v>
      </c>
      <c r="AS627" s="47">
        <f t="shared" si="502"/>
        <v>8.759103320003651E-3</v>
      </c>
      <c r="AT627" s="47">
        <f t="shared" si="528"/>
        <v>0.48562670388061913</v>
      </c>
      <c r="AU627" s="47">
        <f t="shared" si="503"/>
        <v>2.6887882449041584E-2</v>
      </c>
      <c r="AV627" s="47">
        <f t="shared" si="504"/>
        <v>0</v>
      </c>
      <c r="AW627" s="47">
        <f t="shared" si="505"/>
        <v>4.7637641897696324E-4</v>
      </c>
      <c r="AX627" s="47">
        <f t="shared" si="506"/>
        <v>0</v>
      </c>
      <c r="AY627" s="47">
        <f t="shared" si="507"/>
        <v>0</v>
      </c>
      <c r="AZ627" s="47">
        <f t="shared" si="508"/>
        <v>4.7637641897696324E-4</v>
      </c>
      <c r="BA627" s="47">
        <f t="shared" si="529"/>
        <v>2.6411506030064619E-2</v>
      </c>
      <c r="BB627" s="23">
        <f>IF(V627&gt;0,J627*DATA!$C$4,0)</f>
        <v>0</v>
      </c>
      <c r="BC627" s="23">
        <f>IF(X627&gt;0,N627*_xlfn.XLOOKUP(Burgas!O627,DATA!$B$5:$B$6,DATA!$C$5:$C$6,"error",0,1),0)</f>
        <v>10291.68</v>
      </c>
      <c r="BD627" s="23" t="str">
        <f>IF(Z627&gt;0,(L627-M627)*DATA!$C$7,"0,00 ")</f>
        <v xml:space="preserve">0,00 </v>
      </c>
      <c r="BE627" s="23">
        <f>IF(G627="basement",D627*DATA!$C$8,IF(G627="ground",0,"error"))</f>
        <v>0</v>
      </c>
      <c r="BF627" s="23">
        <f t="shared" si="530"/>
        <v>10291.68</v>
      </c>
      <c r="BG627" s="23">
        <v>0.25</v>
      </c>
      <c r="BH627" s="23">
        <v>1.1000000000000001</v>
      </c>
      <c r="BI627" s="23">
        <f t="shared" si="531"/>
        <v>0.56999999999999995</v>
      </c>
      <c r="BJ627" s="23">
        <v>0.22</v>
      </c>
      <c r="BK627" s="23">
        <f t="shared" si="532"/>
        <v>0.25</v>
      </c>
      <c r="BL627" s="23">
        <f t="shared" si="533"/>
        <v>0.12054794520547943</v>
      </c>
      <c r="BM627" s="5">
        <v>1.1000000000000001</v>
      </c>
      <c r="BN627" s="5">
        <f t="shared" si="534"/>
        <v>0.56999999999999995</v>
      </c>
      <c r="BO627" s="50"/>
      <c r="BP627" s="48">
        <f t="shared" si="535"/>
        <v>3573.5</v>
      </c>
      <c r="BQ627" s="51">
        <f t="shared" si="536"/>
        <v>5</v>
      </c>
      <c r="BR627" s="47">
        <f t="shared" si="537"/>
        <v>1143.52</v>
      </c>
      <c r="BS627" s="46">
        <f t="shared" si="538"/>
        <v>17.5</v>
      </c>
      <c r="BT627" s="46">
        <f t="shared" si="539"/>
        <v>2858.8</v>
      </c>
      <c r="BU627" s="46">
        <f t="shared" si="492"/>
        <v>31.593260650000005</v>
      </c>
      <c r="BV627" s="46">
        <f t="shared" si="493"/>
        <v>31.593260650000005</v>
      </c>
      <c r="BW627" s="46">
        <f t="shared" si="494"/>
        <v>31.033518379452055</v>
      </c>
      <c r="BX627" s="46">
        <f t="shared" si="495"/>
        <v>31.593260650000005</v>
      </c>
      <c r="BY627" s="46">
        <f t="shared" si="496"/>
        <v>31.593260650000005</v>
      </c>
      <c r="BZ627" s="46">
        <f t="shared" si="540"/>
        <v>36408.073573060006</v>
      </c>
      <c r="CA627" s="46">
        <f t="shared" si="541"/>
        <v>36408.073573060006</v>
      </c>
      <c r="CB627" s="46">
        <f t="shared" si="542"/>
        <v>35763.026580480553</v>
      </c>
      <c r="CC627" s="46">
        <f t="shared" si="543"/>
        <v>36408.073573060006</v>
      </c>
      <c r="CD627" s="46">
        <f t="shared" si="544"/>
        <v>36408.073573060006</v>
      </c>
    </row>
    <row r="628" spans="1:82" ht="15" customHeight="1" x14ac:dyDescent="0.35">
      <c r="A628" s="39">
        <v>625</v>
      </c>
      <c r="B628" s="40" t="s">
        <v>125</v>
      </c>
      <c r="C628" s="40" t="s">
        <v>750</v>
      </c>
      <c r="D628" s="41">
        <v>116.2</v>
      </c>
      <c r="E628" s="41">
        <f t="shared" si="511"/>
        <v>557.76</v>
      </c>
      <c r="F628" s="41">
        <v>98.6</v>
      </c>
      <c r="G628" s="42" t="s">
        <v>118</v>
      </c>
      <c r="H628" s="43">
        <v>6</v>
      </c>
      <c r="I628" s="44">
        <v>20.5</v>
      </c>
      <c r="J628" s="41">
        <f t="shared" si="512"/>
        <v>1617.04</v>
      </c>
      <c r="K628" s="42" t="s">
        <v>120</v>
      </c>
      <c r="L628" s="44">
        <v>404.26</v>
      </c>
      <c r="M628" s="44">
        <v>141.5</v>
      </c>
      <c r="N628" s="41">
        <v>122.01</v>
      </c>
      <c r="O628" s="45" t="s">
        <v>69</v>
      </c>
      <c r="P628" s="45" t="s">
        <v>120</v>
      </c>
      <c r="Q628" s="45" t="s">
        <v>122</v>
      </c>
      <c r="R628" s="45" t="s">
        <v>864</v>
      </c>
      <c r="S628" s="46">
        <f t="shared" si="513"/>
        <v>122787.13504421004</v>
      </c>
      <c r="T628" s="46">
        <f t="shared" si="514"/>
        <v>220.14331440800709</v>
      </c>
      <c r="U628" s="47">
        <f t="shared" si="515"/>
        <v>60972.022794474608</v>
      </c>
      <c r="V628" s="47">
        <f t="shared" si="516"/>
        <v>61815.11224973543</v>
      </c>
      <c r="W628" s="47">
        <f t="shared" si="517"/>
        <v>115070.57706643295</v>
      </c>
      <c r="X628" s="47">
        <f t="shared" si="518"/>
        <v>7716.5579777770909</v>
      </c>
      <c r="Y628" s="48">
        <f t="shared" si="519"/>
        <v>108877.04762921004</v>
      </c>
      <c r="Z628" s="47">
        <f t="shared" si="520"/>
        <v>13910.087415000002</v>
      </c>
      <c r="AA628" s="48">
        <f t="shared" si="521"/>
        <v>122787.13504421004</v>
      </c>
      <c r="AB628" s="47">
        <f t="shared" si="522"/>
        <v>0</v>
      </c>
      <c r="AC628" s="47">
        <f t="shared" si="523"/>
        <v>83441.757642512515</v>
      </c>
      <c r="AD628" s="47">
        <f t="shared" si="524"/>
        <v>39345.377401697522</v>
      </c>
      <c r="AE628" s="47">
        <f t="shared" si="510"/>
        <v>70.541769581356718</v>
      </c>
      <c r="AF628" s="49">
        <f t="shared" si="525"/>
        <v>0.67956433393831484</v>
      </c>
      <c r="AG628" s="47">
        <f>IF(ISBLANK($D628),"",S628*_xlfn.XLOOKUP(Q628,DATA!$B$24:$B$25,DATA!$C$24:$C$25,"error",0,1)/1000)</f>
        <v>16.44936674203948</v>
      </c>
      <c r="AH628" s="47">
        <f>IF(ISBLANK($D628),"",V628*_xlfn.XLOOKUP(Q628,DATA!$B$24:$B$25,DATA!$C$24:$C$25,"error",0,1)/1000)</f>
        <v>8.2811562565583525</v>
      </c>
      <c r="AI628" s="47">
        <f>IF(ISBLANK($D628),"",X628*_xlfn.XLOOKUP(Q628,DATA!$B$24:$B$25,DATA!$C$24:$C$25,"error",0,1)/1000)</f>
        <v>1.0337605166613204</v>
      </c>
      <c r="AJ628" s="47">
        <f>IF(ISBLANK($D628),"",Z628*_xlfn.XLOOKUP(Q628,DATA!$B$24:$B$25,DATA!$C$24:$C$25,"error",0,1)/1000)</f>
        <v>1.8634861805414562</v>
      </c>
      <c r="AK628" s="47">
        <f>IF(ISBLANK($D628),"",AB628*_xlfn.XLOOKUP(Q628,DATA!$B$24:$B$25,DATA!$C$24:$C$25,"error",0,1)/1000)</f>
        <v>0</v>
      </c>
      <c r="AL628" s="47">
        <f t="shared" si="526"/>
        <v>11.178402953761129</v>
      </c>
      <c r="AM628" s="47">
        <f t="shared" si="527"/>
        <v>5.2709637882783511</v>
      </c>
      <c r="AN628" s="47">
        <f t="shared" si="497"/>
        <v>1.6673284498524381</v>
      </c>
      <c r="AO628" s="47">
        <f t="shared" si="498"/>
        <v>0.83938838745359146</v>
      </c>
      <c r="AP628" s="47">
        <f t="shared" si="499"/>
        <v>0.10478326289355208</v>
      </c>
      <c r="AQ628" s="47">
        <f t="shared" si="500"/>
        <v>0.18888529713323168</v>
      </c>
      <c r="AR628" s="47">
        <f t="shared" si="501"/>
        <v>0</v>
      </c>
      <c r="AS628" s="47">
        <f t="shared" si="502"/>
        <v>1.1330569474803751</v>
      </c>
      <c r="AT628" s="47">
        <f t="shared" si="528"/>
        <v>0.534271502372063</v>
      </c>
      <c r="AU628" s="47">
        <f t="shared" si="503"/>
        <v>9.0680053332078361E-2</v>
      </c>
      <c r="AV628" s="47">
        <f t="shared" si="504"/>
        <v>4.5651343469461772E-2</v>
      </c>
      <c r="AW628" s="47">
        <f t="shared" si="505"/>
        <v>5.6987883031309238E-3</v>
      </c>
      <c r="AX628" s="47">
        <f t="shared" si="506"/>
        <v>1.0272798271512005E-2</v>
      </c>
      <c r="AY628" s="47">
        <f t="shared" si="507"/>
        <v>0</v>
      </c>
      <c r="AZ628" s="47">
        <f t="shared" si="508"/>
        <v>6.1622930044104698E-2</v>
      </c>
      <c r="BA628" s="47">
        <f t="shared" si="529"/>
        <v>2.9057123287973663E-2</v>
      </c>
      <c r="BB628" s="23">
        <f>IF(V628&gt;0,J628*DATA!$C$4,0)</f>
        <v>105107.59999999999</v>
      </c>
      <c r="BC628" s="23">
        <f>IF(X628&gt;0,N628*_xlfn.XLOOKUP(Burgas!O628,DATA!$B$5:$B$6,DATA!$C$5:$C$6,"error",0,1),0)</f>
        <v>5856.4800000000005</v>
      </c>
      <c r="BD628" s="23">
        <f>IF(Z628&gt;0,(L628-M628)*DATA!$C$7,"0,00 ")</f>
        <v>39414</v>
      </c>
      <c r="BE628" s="23">
        <f>IF(G628="basement",D628*DATA!$C$8,IF(G628="ground",0,"error"))</f>
        <v>0</v>
      </c>
      <c r="BF628" s="23">
        <f t="shared" si="530"/>
        <v>150378.07999999999</v>
      </c>
      <c r="BG628" s="23">
        <v>1.48</v>
      </c>
      <c r="BH628" s="23">
        <v>2.2374610399248009</v>
      </c>
      <c r="BI628" s="23">
        <f t="shared" si="531"/>
        <v>0.56999999999999995</v>
      </c>
      <c r="BJ628" s="23">
        <v>2.33</v>
      </c>
      <c r="BK628" s="23">
        <f t="shared" si="532"/>
        <v>0.21630769230769231</v>
      </c>
      <c r="BL628" s="23">
        <f t="shared" si="533"/>
        <v>0.23928112965340181</v>
      </c>
      <c r="BM628" s="5">
        <v>1.1000000000000001</v>
      </c>
      <c r="BN628" s="5">
        <f t="shared" si="534"/>
        <v>0.56999999999999995</v>
      </c>
      <c r="BO628" s="50"/>
      <c r="BP628" s="48">
        <f t="shared" si="535"/>
        <v>2382.1</v>
      </c>
      <c r="BQ628" s="51">
        <f t="shared" si="536"/>
        <v>6</v>
      </c>
      <c r="BR628" s="47">
        <f t="shared" si="537"/>
        <v>762.27199999999993</v>
      </c>
      <c r="BS628" s="46">
        <f t="shared" si="538"/>
        <v>20.5</v>
      </c>
      <c r="BT628" s="46">
        <f t="shared" si="539"/>
        <v>1905.68</v>
      </c>
      <c r="BU628" s="46">
        <f t="shared" si="492"/>
        <v>106.54905852500002</v>
      </c>
      <c r="BV628" s="46">
        <f t="shared" si="493"/>
        <v>52.908732032692299</v>
      </c>
      <c r="BW628" s="46">
        <f t="shared" si="494"/>
        <v>99.85298252901157</v>
      </c>
      <c r="BX628" s="46">
        <f t="shared" si="495"/>
        <v>94.47852102500002</v>
      </c>
      <c r="BY628" s="46">
        <f t="shared" si="496"/>
        <v>106.54905852500002</v>
      </c>
      <c r="BZ628" s="46">
        <f t="shared" si="540"/>
        <v>122787.13504421004</v>
      </c>
      <c r="CA628" s="46">
        <f t="shared" si="541"/>
        <v>60972.022794474608</v>
      </c>
      <c r="CB628" s="46">
        <f t="shared" si="542"/>
        <v>115070.57706643295</v>
      </c>
      <c r="CC628" s="46">
        <f t="shared" si="543"/>
        <v>108877.04762921004</v>
      </c>
      <c r="CD628" s="46">
        <f t="shared" si="544"/>
        <v>122787.13504421004</v>
      </c>
    </row>
    <row r="629" spans="1:82" ht="15" customHeight="1" x14ac:dyDescent="0.35">
      <c r="A629" s="39">
        <v>626</v>
      </c>
      <c r="B629" s="40" t="s">
        <v>125</v>
      </c>
      <c r="C629" s="40" t="s">
        <v>751</v>
      </c>
      <c r="D629" s="41">
        <v>95.6</v>
      </c>
      <c r="E629" s="41">
        <f t="shared" si="511"/>
        <v>458.88</v>
      </c>
      <c r="F629" s="41">
        <v>40.799999999999997</v>
      </c>
      <c r="G629" s="42" t="s">
        <v>118</v>
      </c>
      <c r="H629" s="43">
        <v>6</v>
      </c>
      <c r="I629" s="44">
        <v>20.5</v>
      </c>
      <c r="J629" s="41">
        <f t="shared" si="512"/>
        <v>669.12</v>
      </c>
      <c r="K629" s="42" t="s">
        <v>120</v>
      </c>
      <c r="L629" s="44">
        <v>167.28</v>
      </c>
      <c r="M629" s="44">
        <v>58.54</v>
      </c>
      <c r="N629" s="41">
        <v>100.38</v>
      </c>
      <c r="O629" s="45" t="s">
        <v>69</v>
      </c>
      <c r="P629" s="45" t="s">
        <v>120</v>
      </c>
      <c r="Q629" s="45" t="s">
        <v>122</v>
      </c>
      <c r="R629" s="45" t="s">
        <v>864</v>
      </c>
      <c r="S629" s="46">
        <f t="shared" si="513"/>
        <v>60226.253665480013</v>
      </c>
      <c r="T629" s="46">
        <f t="shared" si="514"/>
        <v>131.24619435468972</v>
      </c>
      <c r="U629" s="47">
        <f t="shared" si="515"/>
        <v>34647.586527658474</v>
      </c>
      <c r="V629" s="47">
        <f t="shared" si="516"/>
        <v>25578.66713782154</v>
      </c>
      <c r="W629" s="47">
        <f t="shared" si="517"/>
        <v>53877.691336086813</v>
      </c>
      <c r="X629" s="47">
        <f t="shared" si="518"/>
        <v>6348.5623293932003</v>
      </c>
      <c r="Y629" s="48">
        <f t="shared" si="519"/>
        <v>54469.73476798</v>
      </c>
      <c r="Z629" s="47">
        <f t="shared" si="520"/>
        <v>5756.5188975000128</v>
      </c>
      <c r="AA629" s="48">
        <f t="shared" si="521"/>
        <v>60226.253665480013</v>
      </c>
      <c r="AB629" s="47">
        <f t="shared" si="522"/>
        <v>0</v>
      </c>
      <c r="AC629" s="47">
        <f t="shared" si="523"/>
        <v>37683.748364714753</v>
      </c>
      <c r="AD629" s="47">
        <f t="shared" si="524"/>
        <v>22542.50530076526</v>
      </c>
      <c r="AE629" s="47">
        <f t="shared" si="510"/>
        <v>49.125055135907559</v>
      </c>
      <c r="AF629" s="49">
        <f t="shared" si="525"/>
        <v>0.62570301274299611</v>
      </c>
      <c r="AG629" s="47">
        <f>IF(ISBLANK($D629),"",S629*_xlfn.XLOOKUP(Q629,DATA!$B$24:$B$25,DATA!$C$24:$C$25,"error",0,1)/1000)</f>
        <v>8.0683023810750232</v>
      </c>
      <c r="AH629" s="47">
        <f>IF(ISBLANK($D629),"",V629*_xlfn.XLOOKUP(Q629,DATA!$B$24:$B$25,DATA!$C$24:$C$25,"error",0,1)/1000)</f>
        <v>3.4266853475413845</v>
      </c>
      <c r="AI629" s="47">
        <f>IF(ISBLANK($D629),"",X629*_xlfn.XLOOKUP(Q629,DATA!$B$24:$B$25,DATA!$C$24:$C$25,"error",0,1)/1000)</f>
        <v>0.85049488289864239</v>
      </c>
      <c r="AJ629" s="47">
        <f>IF(ISBLANK($D629),"",Z629*_xlfn.XLOOKUP(Q629,DATA!$B$24:$B$25,DATA!$C$24:$C$25,"error",0,1)/1000)</f>
        <v>0.77118087712010341</v>
      </c>
      <c r="AK629" s="47">
        <f>IF(ISBLANK($D629),"",AB629*_xlfn.XLOOKUP(Q629,DATA!$B$24:$B$25,DATA!$C$24:$C$25,"error",0,1)/1000)</f>
        <v>0</v>
      </c>
      <c r="AL629" s="47">
        <f t="shared" si="526"/>
        <v>5.0483611075601296</v>
      </c>
      <c r="AM629" s="47">
        <f t="shared" si="527"/>
        <v>3.0199412735148936</v>
      </c>
      <c r="AN629" s="47">
        <f t="shared" si="497"/>
        <v>0.81781325159454976</v>
      </c>
      <c r="AO629" s="47">
        <f t="shared" si="498"/>
        <v>0.34733312584286519</v>
      </c>
      <c r="AP629" s="47">
        <f t="shared" si="499"/>
        <v>8.6207228335831138E-2</v>
      </c>
      <c r="AQ629" s="47">
        <f t="shared" si="500"/>
        <v>7.8167861205159297E-2</v>
      </c>
      <c r="AR629" s="47">
        <f t="shared" si="501"/>
        <v>0</v>
      </c>
      <c r="AS629" s="47">
        <f t="shared" si="502"/>
        <v>0.51170821538385558</v>
      </c>
      <c r="AT629" s="47">
        <f t="shared" si="528"/>
        <v>0.30610503621069418</v>
      </c>
      <c r="AU629" s="47">
        <f t="shared" si="503"/>
        <v>4.4477948707009371E-2</v>
      </c>
      <c r="AV629" s="47">
        <f t="shared" si="504"/>
        <v>1.8890211090811754E-2</v>
      </c>
      <c r="AW629" s="47">
        <f t="shared" si="505"/>
        <v>4.6885039740044432E-3</v>
      </c>
      <c r="AX629" s="47">
        <f t="shared" si="506"/>
        <v>4.2512714417880116E-3</v>
      </c>
      <c r="AY629" s="47">
        <f t="shared" si="507"/>
        <v>0</v>
      </c>
      <c r="AZ629" s="47">
        <f t="shared" si="508"/>
        <v>2.7829986506604208E-2</v>
      </c>
      <c r="BA629" s="47">
        <f t="shared" si="529"/>
        <v>1.6647962200405163E-2</v>
      </c>
      <c r="BB629" s="23">
        <f>IF(V629&gt;0,J629*DATA!$C$4,0)</f>
        <v>43492.800000000003</v>
      </c>
      <c r="BC629" s="23">
        <f>IF(X629&gt;0,N629*_xlfn.XLOOKUP(Burgas!O629,DATA!$B$5:$B$6,DATA!$C$5:$C$6,"error",0,1),0)</f>
        <v>4818.24</v>
      </c>
      <c r="BD629" s="23">
        <f>IF(Z629&gt;0,(L629-M629)*DATA!$C$7,"0,00 ")</f>
        <v>16311.000000000002</v>
      </c>
      <c r="BE629" s="23">
        <f>IF(G629="basement",D629*DATA!$C$8,IF(G629="ground",0,"error"))</f>
        <v>0</v>
      </c>
      <c r="BF629" s="23">
        <f t="shared" si="530"/>
        <v>64622.04</v>
      </c>
      <c r="BG629" s="23">
        <v>1.48</v>
      </c>
      <c r="BH629" s="23">
        <v>2.2375836920133909</v>
      </c>
      <c r="BI629" s="23">
        <f t="shared" si="531"/>
        <v>0.56999999999999995</v>
      </c>
      <c r="BJ629" s="23">
        <v>2.33</v>
      </c>
      <c r="BK629" s="23">
        <f t="shared" si="532"/>
        <v>0.21630769230769231</v>
      </c>
      <c r="BL629" s="23">
        <f t="shared" si="533"/>
        <v>0.23928112965340181</v>
      </c>
      <c r="BM629" s="5">
        <v>1.1000000000000001</v>
      </c>
      <c r="BN629" s="5">
        <f t="shared" si="534"/>
        <v>0.56999999999999995</v>
      </c>
      <c r="BO629" s="50"/>
      <c r="BP629" s="48">
        <f t="shared" si="535"/>
        <v>1959.8</v>
      </c>
      <c r="BQ629" s="51">
        <f t="shared" si="536"/>
        <v>6</v>
      </c>
      <c r="BR629" s="47">
        <f t="shared" si="537"/>
        <v>627.13599999999997</v>
      </c>
      <c r="BS629" s="46">
        <f t="shared" si="538"/>
        <v>20.5</v>
      </c>
      <c r="BT629" s="46">
        <f t="shared" si="539"/>
        <v>1567.8400000000001</v>
      </c>
      <c r="BU629" s="46">
        <f t="shared" si="492"/>
        <v>52.261587700000007</v>
      </c>
      <c r="BV629" s="46">
        <f t="shared" si="493"/>
        <v>30.065590530769239</v>
      </c>
      <c r="BW629" s="46">
        <f t="shared" si="494"/>
        <v>46.752595744608477</v>
      </c>
      <c r="BX629" s="46">
        <f t="shared" si="495"/>
        <v>47.26634395</v>
      </c>
      <c r="BY629" s="46">
        <f t="shared" si="496"/>
        <v>52.261587700000007</v>
      </c>
      <c r="BZ629" s="46">
        <f t="shared" si="540"/>
        <v>60226.253665480013</v>
      </c>
      <c r="CA629" s="46">
        <f t="shared" si="541"/>
        <v>34647.586527658474</v>
      </c>
      <c r="CB629" s="46">
        <f t="shared" si="542"/>
        <v>53877.691336086813</v>
      </c>
      <c r="CC629" s="46">
        <f t="shared" si="543"/>
        <v>54469.73476798</v>
      </c>
      <c r="CD629" s="46">
        <f t="shared" si="544"/>
        <v>60226.253665480013</v>
      </c>
    </row>
    <row r="630" spans="1:82" ht="15" customHeight="1" x14ac:dyDescent="0.35">
      <c r="A630" s="39">
        <v>627</v>
      </c>
      <c r="B630" s="40" t="s">
        <v>125</v>
      </c>
      <c r="C630" s="40" t="s">
        <v>752</v>
      </c>
      <c r="D630" s="41">
        <v>274.2</v>
      </c>
      <c r="E630" s="41">
        <f t="shared" si="511"/>
        <v>1316.16</v>
      </c>
      <c r="F630" s="41">
        <v>71.599999999999994</v>
      </c>
      <c r="G630" s="42" t="s">
        <v>118</v>
      </c>
      <c r="H630" s="43">
        <v>6</v>
      </c>
      <c r="I630" s="44">
        <v>20.5</v>
      </c>
      <c r="J630" s="41">
        <f t="shared" si="512"/>
        <v>1174.24</v>
      </c>
      <c r="K630" s="42" t="s">
        <v>120</v>
      </c>
      <c r="L630" s="44">
        <v>293.56</v>
      </c>
      <c r="M630" s="44">
        <v>102.7</v>
      </c>
      <c r="N630" s="41">
        <v>287.91000000000003</v>
      </c>
      <c r="O630" s="45" t="s">
        <v>69</v>
      </c>
      <c r="P630" s="45" t="s">
        <v>120</v>
      </c>
      <c r="Q630" s="45" t="s">
        <v>122</v>
      </c>
      <c r="R630" s="45" t="s">
        <v>864</v>
      </c>
      <c r="S630" s="46">
        <f t="shared" si="513"/>
        <v>126785.87200461002</v>
      </c>
      <c r="T630" s="46">
        <f t="shared" si="514"/>
        <v>96.330136157161746</v>
      </c>
      <c r="U630" s="47">
        <f t="shared" si="515"/>
        <v>81897.818890197697</v>
      </c>
      <c r="V630" s="47">
        <f t="shared" si="516"/>
        <v>44888.053114412323</v>
      </c>
      <c r="W630" s="47">
        <f t="shared" si="517"/>
        <v>108576.92021883998</v>
      </c>
      <c r="X630" s="47">
        <f t="shared" si="518"/>
        <v>18208.951785770041</v>
      </c>
      <c r="Y630" s="48">
        <f t="shared" si="519"/>
        <v>116682.05375211001</v>
      </c>
      <c r="Z630" s="47">
        <f t="shared" si="520"/>
        <v>10103.818252500016</v>
      </c>
      <c r="AA630" s="48">
        <f t="shared" si="521"/>
        <v>126785.87200461002</v>
      </c>
      <c r="AB630" s="47">
        <f t="shared" si="522"/>
        <v>0</v>
      </c>
      <c r="AC630" s="47">
        <f t="shared" si="523"/>
        <v>73200.82315268238</v>
      </c>
      <c r="AD630" s="47">
        <f t="shared" si="524"/>
        <v>53585.04885192764</v>
      </c>
      <c r="AE630" s="47">
        <f t="shared" si="510"/>
        <v>40.713172298145849</v>
      </c>
      <c r="AF630" s="49">
        <f t="shared" si="525"/>
        <v>0.57735788692624013</v>
      </c>
      <c r="AG630" s="47">
        <f>IF(ISBLANK($D630),"",S630*_xlfn.XLOOKUP(Q630,DATA!$B$24:$B$25,DATA!$C$24:$C$25,"error",0,1)/1000)</f>
        <v>16.985063667803601</v>
      </c>
      <c r="AH630" s="47">
        <f>IF(ISBLANK($D630),"",V630*_xlfn.XLOOKUP(Q630,DATA!$B$24:$B$25,DATA!$C$24:$C$25,"error",0,1)/1000)</f>
        <v>6.0134968353912557</v>
      </c>
      <c r="AI630" s="47">
        <f>IF(ISBLANK($D630),"",X630*_xlfn.XLOOKUP(Q630,DATA!$B$24:$B$25,DATA!$C$24:$C$25,"error",0,1)/1000)</f>
        <v>2.4393901348410854</v>
      </c>
      <c r="AJ630" s="47">
        <f>IF(ISBLANK($D630),"",Z630*_xlfn.XLOOKUP(Q630,DATA!$B$24:$B$25,DATA!$C$24:$C$25,"error",0,1)/1000)</f>
        <v>1.3535734983184002</v>
      </c>
      <c r="AK630" s="47">
        <f>IF(ISBLANK($D630),"",AB630*_xlfn.XLOOKUP(Q630,DATA!$B$24:$B$25,DATA!$C$24:$C$25,"error",0,1)/1000)</f>
        <v>0</v>
      </c>
      <c r="AL630" s="47">
        <f t="shared" si="526"/>
        <v>9.8064604685507426</v>
      </c>
      <c r="AM630" s="47">
        <f t="shared" si="527"/>
        <v>7.1786031992528585</v>
      </c>
      <c r="AN630" s="47">
        <f t="shared" si="497"/>
        <v>1.7216273623170932</v>
      </c>
      <c r="AO630" s="47">
        <f t="shared" si="498"/>
        <v>0.60953558358698912</v>
      </c>
      <c r="AP630" s="47">
        <f t="shared" si="499"/>
        <v>0.24725964445277093</v>
      </c>
      <c r="AQ630" s="47">
        <f t="shared" si="500"/>
        <v>0.13719990794203324</v>
      </c>
      <c r="AR630" s="47">
        <f t="shared" si="501"/>
        <v>0</v>
      </c>
      <c r="AS630" s="47">
        <f t="shared" si="502"/>
        <v>0.99399513598179323</v>
      </c>
      <c r="AT630" s="47">
        <f t="shared" si="528"/>
        <v>0.7276322263353</v>
      </c>
      <c r="AU630" s="47">
        <f t="shared" si="503"/>
        <v>9.3633177702147463E-2</v>
      </c>
      <c r="AV630" s="47">
        <f t="shared" si="504"/>
        <v>3.315046848289515E-2</v>
      </c>
      <c r="AW630" s="47">
        <f t="shared" si="505"/>
        <v>1.3447571021673835E-2</v>
      </c>
      <c r="AX630" s="47">
        <f t="shared" si="506"/>
        <v>7.4618141197320149E-3</v>
      </c>
      <c r="AY630" s="47">
        <f t="shared" si="507"/>
        <v>0</v>
      </c>
      <c r="AZ630" s="47">
        <f t="shared" si="508"/>
        <v>5.4059853624300998E-2</v>
      </c>
      <c r="BA630" s="47">
        <f t="shared" si="529"/>
        <v>3.9573324077846465E-2</v>
      </c>
      <c r="BB630" s="23">
        <f>IF(V630&gt;0,J630*DATA!$C$4,0)</f>
        <v>76325.600000000006</v>
      </c>
      <c r="BC630" s="23">
        <f>IF(X630&gt;0,N630*_xlfn.XLOOKUP(Burgas!O630,DATA!$B$5:$B$6,DATA!$C$5:$C$6,"error",0,1),0)</f>
        <v>13819.68</v>
      </c>
      <c r="BD630" s="23">
        <f>IF(Z630&gt;0,(L630-M630)*DATA!$C$7,"0,00 ")</f>
        <v>28629.000000000004</v>
      </c>
      <c r="BE630" s="23">
        <f>IF(G630="basement",D630*DATA!$C$8,IF(G630="ground",0,"error"))</f>
        <v>0</v>
      </c>
      <c r="BF630" s="23">
        <f t="shared" si="530"/>
        <v>118774.28</v>
      </c>
      <c r="BG630" s="23">
        <v>1.48</v>
      </c>
      <c r="BH630" s="23">
        <v>2.2377742199209703</v>
      </c>
      <c r="BI630" s="23">
        <f t="shared" si="531"/>
        <v>0.56999999999999995</v>
      </c>
      <c r="BJ630" s="23">
        <v>2.33</v>
      </c>
      <c r="BK630" s="23">
        <f t="shared" si="532"/>
        <v>0.21630769230769231</v>
      </c>
      <c r="BL630" s="23">
        <f t="shared" si="533"/>
        <v>0.23928112965340181</v>
      </c>
      <c r="BM630" s="5">
        <v>1.1000000000000001</v>
      </c>
      <c r="BN630" s="5">
        <f t="shared" si="534"/>
        <v>0.56999999999999995</v>
      </c>
      <c r="BO630" s="50"/>
      <c r="BP630" s="48">
        <f t="shared" si="535"/>
        <v>5621.0999999999995</v>
      </c>
      <c r="BQ630" s="51">
        <f t="shared" si="536"/>
        <v>6</v>
      </c>
      <c r="BR630" s="47">
        <f t="shared" si="537"/>
        <v>1798.752</v>
      </c>
      <c r="BS630" s="46">
        <f t="shared" si="538"/>
        <v>20.5</v>
      </c>
      <c r="BT630" s="46">
        <f t="shared" si="539"/>
        <v>4496.88</v>
      </c>
      <c r="BU630" s="46">
        <f t="shared" si="492"/>
        <v>110.01897952500001</v>
      </c>
      <c r="BV630" s="46">
        <f t="shared" si="493"/>
        <v>71.067180571153841</v>
      </c>
      <c r="BW630" s="46">
        <f t="shared" si="494"/>
        <v>94.218084188510915</v>
      </c>
      <c r="BX630" s="46">
        <f t="shared" si="495"/>
        <v>101.251348275</v>
      </c>
      <c r="BY630" s="46">
        <f t="shared" si="496"/>
        <v>110.01897952500001</v>
      </c>
      <c r="BZ630" s="46">
        <f t="shared" si="540"/>
        <v>126785.87200461002</v>
      </c>
      <c r="CA630" s="46">
        <f t="shared" si="541"/>
        <v>81897.818890197697</v>
      </c>
      <c r="CB630" s="46">
        <f t="shared" si="542"/>
        <v>108576.92021883998</v>
      </c>
      <c r="CC630" s="46">
        <f t="shared" si="543"/>
        <v>116682.05375211001</v>
      </c>
      <c r="CD630" s="46">
        <f t="shared" si="544"/>
        <v>126785.87200461002</v>
      </c>
    </row>
    <row r="631" spans="1:82" ht="15" customHeight="1" x14ac:dyDescent="0.35">
      <c r="A631" s="39">
        <v>628</v>
      </c>
      <c r="B631" s="40" t="s">
        <v>125</v>
      </c>
      <c r="C631" s="40" t="s">
        <v>753</v>
      </c>
      <c r="D631" s="41">
        <v>162.19999999999999</v>
      </c>
      <c r="E631" s="41">
        <f t="shared" si="511"/>
        <v>778.56</v>
      </c>
      <c r="F631" s="41">
        <v>51.8</v>
      </c>
      <c r="G631" s="42" t="s">
        <v>118</v>
      </c>
      <c r="H631" s="43">
        <v>6</v>
      </c>
      <c r="I631" s="44">
        <v>20.5</v>
      </c>
      <c r="J631" s="41">
        <f t="shared" si="512"/>
        <v>849.51999999999987</v>
      </c>
      <c r="K631" s="42" t="s">
        <v>120</v>
      </c>
      <c r="L631" s="44">
        <v>212.38</v>
      </c>
      <c r="M631" s="44">
        <v>95.5</v>
      </c>
      <c r="N631" s="41">
        <v>170.31</v>
      </c>
      <c r="O631" s="45" t="s">
        <v>69</v>
      </c>
      <c r="P631" s="45" t="s">
        <v>120</v>
      </c>
      <c r="Q631" s="45" t="s">
        <v>122</v>
      </c>
      <c r="R631" s="45" t="s">
        <v>864</v>
      </c>
      <c r="S631" s="46">
        <f t="shared" si="513"/>
        <v>83433.604166710007</v>
      </c>
      <c r="T631" s="46">
        <f t="shared" si="514"/>
        <v>107.16400041963369</v>
      </c>
      <c r="U631" s="47">
        <f t="shared" si="515"/>
        <v>50958.727751534629</v>
      </c>
      <c r="V631" s="47">
        <f t="shared" si="516"/>
        <v>32474.876415175378</v>
      </c>
      <c r="W631" s="47">
        <f t="shared" si="517"/>
        <v>72662.298624580537</v>
      </c>
      <c r="X631" s="47">
        <f t="shared" si="518"/>
        <v>10771.30554212947</v>
      </c>
      <c r="Y631" s="48">
        <f t="shared" si="519"/>
        <v>77246.166896710027</v>
      </c>
      <c r="Z631" s="47">
        <f t="shared" si="520"/>
        <v>6187.4372699999803</v>
      </c>
      <c r="AA631" s="48">
        <f t="shared" si="521"/>
        <v>83433.604166710007</v>
      </c>
      <c r="AB631" s="47">
        <f t="shared" si="522"/>
        <v>0</v>
      </c>
      <c r="AC631" s="47">
        <f t="shared" si="523"/>
        <v>49433.619227304829</v>
      </c>
      <c r="AD631" s="47">
        <f t="shared" si="524"/>
        <v>33999.984939405178</v>
      </c>
      <c r="AE631" s="47">
        <f t="shared" si="510"/>
        <v>43.670346459367522</v>
      </c>
      <c r="AF631" s="49">
        <f t="shared" si="525"/>
        <v>0.59249051651335516</v>
      </c>
      <c r="AG631" s="47">
        <f>IF(ISBLANK($D631),"",S631*_xlfn.XLOOKUP(Q631,DATA!$B$24:$B$25,DATA!$C$24:$C$25,"error",0,1)/1000)</f>
        <v>11.177310660878414</v>
      </c>
      <c r="AH631" s="47">
        <f>IF(ISBLANK($D631),"",V631*_xlfn.XLOOKUP(Q631,DATA!$B$24:$B$25,DATA!$C$24:$C$25,"error",0,1)/1000)</f>
        <v>4.3505465932020515</v>
      </c>
      <c r="AI631" s="47">
        <f>IF(ISBLANK($D631),"",X631*_xlfn.XLOOKUP(Q631,DATA!$B$24:$B$25,DATA!$C$24:$C$25,"error",0,1)/1000)</f>
        <v>1.442994456131379</v>
      </c>
      <c r="AJ631" s="47">
        <f>IF(ISBLANK($D631),"",Z631*_xlfn.XLOOKUP(Q631,DATA!$B$24:$B$25,DATA!$C$24:$C$25,"error",0,1)/1000)</f>
        <v>0.8289095173606511</v>
      </c>
      <c r="AK631" s="47">
        <f>IF(ISBLANK($D631),"",AB631*_xlfn.XLOOKUP(Q631,DATA!$B$24:$B$25,DATA!$C$24:$C$25,"error",0,1)/1000)</f>
        <v>0</v>
      </c>
      <c r="AL631" s="47">
        <f t="shared" si="526"/>
        <v>6.6224505666940825</v>
      </c>
      <c r="AM631" s="47">
        <f t="shared" si="527"/>
        <v>4.5548600941843311</v>
      </c>
      <c r="AN631" s="47">
        <f t="shared" si="497"/>
        <v>1.1329462313034253</v>
      </c>
      <c r="AO631" s="47">
        <f t="shared" si="498"/>
        <v>0.44097686075148068</v>
      </c>
      <c r="AP631" s="47">
        <f t="shared" si="499"/>
        <v>0.14626372841079302</v>
      </c>
      <c r="AQ631" s="47">
        <f t="shared" si="500"/>
        <v>8.4019308604551868E-2</v>
      </c>
      <c r="AR631" s="47">
        <f t="shared" si="501"/>
        <v>0</v>
      </c>
      <c r="AS631" s="47">
        <f t="shared" si="502"/>
        <v>0.6712598977668256</v>
      </c>
      <c r="AT631" s="47">
        <f t="shared" si="528"/>
        <v>0.46168633353659971</v>
      </c>
      <c r="AU631" s="47">
        <f t="shared" si="503"/>
        <v>6.1616908585746318E-2</v>
      </c>
      <c r="AV631" s="47">
        <f t="shared" si="504"/>
        <v>2.3983160159412958E-2</v>
      </c>
      <c r="AW631" s="47">
        <f t="shared" si="505"/>
        <v>7.9547630186560751E-3</v>
      </c>
      <c r="AX631" s="47">
        <f t="shared" si="506"/>
        <v>4.5695108158559875E-3</v>
      </c>
      <c r="AY631" s="47">
        <f t="shared" si="507"/>
        <v>0</v>
      </c>
      <c r="AZ631" s="47">
        <f t="shared" si="508"/>
        <v>3.6507433993925018E-2</v>
      </c>
      <c r="BA631" s="47">
        <f t="shared" si="529"/>
        <v>2.51094745918213E-2</v>
      </c>
      <c r="BB631" s="23">
        <f>IF(V631&gt;0,J631*DATA!$C$4,0)</f>
        <v>55218.799999999988</v>
      </c>
      <c r="BC631" s="23">
        <f>IF(X631&gt;0,N631*_xlfn.XLOOKUP(Burgas!O631,DATA!$B$5:$B$6,DATA!$C$5:$C$6,"error",0,1),0)</f>
        <v>8174.88</v>
      </c>
      <c r="BD631" s="23">
        <f>IF(Z631&gt;0,(L631-M631)*DATA!$C$7,"0,00 ")</f>
        <v>17532</v>
      </c>
      <c r="BE631" s="23">
        <f>IF(G631="basement",D631*DATA!$C$8,IF(G631="ground",0,"error"))</f>
        <v>0</v>
      </c>
      <c r="BF631" s="23">
        <f t="shared" si="530"/>
        <v>80925.679999999993</v>
      </c>
      <c r="BG631" s="23">
        <v>1.48</v>
      </c>
      <c r="BH631" s="23">
        <v>2.0630850362557682</v>
      </c>
      <c r="BI631" s="23">
        <f t="shared" si="531"/>
        <v>0.56999999999999995</v>
      </c>
      <c r="BJ631" s="23">
        <v>2.33</v>
      </c>
      <c r="BK631" s="23">
        <f t="shared" si="532"/>
        <v>0.21630769230769231</v>
      </c>
      <c r="BL631" s="23">
        <f t="shared" si="533"/>
        <v>0.23928112965340181</v>
      </c>
      <c r="BM631" s="5">
        <v>1.1000000000000001</v>
      </c>
      <c r="BN631" s="5">
        <f t="shared" si="534"/>
        <v>0.56999999999999995</v>
      </c>
      <c r="BO631" s="50"/>
      <c r="BP631" s="48">
        <f t="shared" si="535"/>
        <v>3325.1</v>
      </c>
      <c r="BQ631" s="51">
        <f t="shared" si="536"/>
        <v>6</v>
      </c>
      <c r="BR631" s="47">
        <f t="shared" si="537"/>
        <v>1064.0319999999999</v>
      </c>
      <c r="BS631" s="46">
        <f t="shared" si="538"/>
        <v>20.5</v>
      </c>
      <c r="BT631" s="46">
        <f t="shared" si="539"/>
        <v>2660.08</v>
      </c>
      <c r="BU631" s="46">
        <f t="shared" si="492"/>
        <v>72.399864774999998</v>
      </c>
      <c r="BV631" s="46">
        <f t="shared" si="493"/>
        <v>44.219652682692313</v>
      </c>
      <c r="BW631" s="46">
        <f t="shared" si="494"/>
        <v>63.053018591270856</v>
      </c>
      <c r="BX631" s="46">
        <f t="shared" si="495"/>
        <v>67.030689775000013</v>
      </c>
      <c r="BY631" s="46">
        <f t="shared" si="496"/>
        <v>72.399864774999998</v>
      </c>
      <c r="BZ631" s="46">
        <f t="shared" si="540"/>
        <v>83433.604166710007</v>
      </c>
      <c r="CA631" s="46">
        <f t="shared" si="541"/>
        <v>50958.727751534629</v>
      </c>
      <c r="CB631" s="46">
        <f t="shared" si="542"/>
        <v>72662.298624580537</v>
      </c>
      <c r="CC631" s="46">
        <f t="shared" si="543"/>
        <v>77246.166896710027</v>
      </c>
      <c r="CD631" s="46">
        <f t="shared" si="544"/>
        <v>83433.604166710007</v>
      </c>
    </row>
    <row r="632" spans="1:82" ht="15" customHeight="1" x14ac:dyDescent="0.35">
      <c r="A632" s="39">
        <v>629</v>
      </c>
      <c r="B632" s="40" t="s">
        <v>125</v>
      </c>
      <c r="C632" s="40" t="s">
        <v>754</v>
      </c>
      <c r="D632" s="41">
        <v>184.8</v>
      </c>
      <c r="E632" s="41">
        <f t="shared" si="511"/>
        <v>739.2</v>
      </c>
      <c r="F632" s="41">
        <v>55.4</v>
      </c>
      <c r="G632" s="42" t="s">
        <v>118</v>
      </c>
      <c r="H632" s="43">
        <v>5</v>
      </c>
      <c r="I632" s="44">
        <v>17.5</v>
      </c>
      <c r="J632" s="41">
        <f t="shared" si="512"/>
        <v>775.6</v>
      </c>
      <c r="K632" s="42" t="s">
        <v>120</v>
      </c>
      <c r="L632" s="44">
        <v>193.9</v>
      </c>
      <c r="M632" s="44">
        <v>48.48</v>
      </c>
      <c r="N632" s="41">
        <v>194.04000000000002</v>
      </c>
      <c r="O632" s="45" t="s">
        <v>69</v>
      </c>
      <c r="P632" s="45" t="s">
        <v>120</v>
      </c>
      <c r="Q632" s="45" t="s">
        <v>122</v>
      </c>
      <c r="R632" s="45" t="s">
        <v>864</v>
      </c>
      <c r="S632" s="46">
        <f t="shared" si="513"/>
        <v>82457.922488340002</v>
      </c>
      <c r="T632" s="46">
        <f t="shared" si="514"/>
        <v>111.55021981647727</v>
      </c>
      <c r="U632" s="47">
        <f t="shared" si="515"/>
        <v>52808.809874616934</v>
      </c>
      <c r="V632" s="47">
        <f t="shared" si="516"/>
        <v>29649.112613723068</v>
      </c>
      <c r="W632" s="47">
        <f t="shared" si="517"/>
        <v>70185.80618633308</v>
      </c>
      <c r="X632" s="47">
        <f t="shared" si="518"/>
        <v>12272.116302006922</v>
      </c>
      <c r="Y632" s="48">
        <f t="shared" si="519"/>
        <v>74759.623995840011</v>
      </c>
      <c r="Z632" s="47">
        <f t="shared" si="520"/>
        <v>7698.298492499991</v>
      </c>
      <c r="AA632" s="48">
        <f t="shared" si="521"/>
        <v>82457.922488340002</v>
      </c>
      <c r="AB632" s="47">
        <f t="shared" si="522"/>
        <v>0</v>
      </c>
      <c r="AC632" s="47">
        <f t="shared" si="523"/>
        <v>49619.52740822998</v>
      </c>
      <c r="AD632" s="47">
        <f t="shared" si="524"/>
        <v>32838.395080110022</v>
      </c>
      <c r="AE632" s="47">
        <f t="shared" si="510"/>
        <v>44.424235768547106</v>
      </c>
      <c r="AF632" s="49">
        <f t="shared" si="525"/>
        <v>0.60175573081223876</v>
      </c>
      <c r="AG632" s="47">
        <f>IF(ISBLANK($D632),"",S632*_xlfn.XLOOKUP(Q632,DATA!$B$24:$B$25,DATA!$C$24:$C$25,"error",0,1)/1000)</f>
        <v>11.046601969408266</v>
      </c>
      <c r="AH632" s="47">
        <f>IF(ISBLANK($D632),"",V632*_xlfn.XLOOKUP(Q632,DATA!$B$24:$B$25,DATA!$C$24:$C$25,"error",0,1)/1000)</f>
        <v>3.9719888144923137</v>
      </c>
      <c r="AI632" s="47">
        <f>IF(ISBLANK($D632),"",X632*_xlfn.XLOOKUP(Q632,DATA!$B$24:$B$25,DATA!$C$24:$C$25,"error",0,1)/1000)</f>
        <v>1.6440528698710133</v>
      </c>
      <c r="AJ632" s="47">
        <f>IF(ISBLANK($D632),"",Z632*_xlfn.XLOOKUP(Q632,DATA!$B$24:$B$25,DATA!$C$24:$C$25,"error",0,1)/1000)</f>
        <v>1.0313143567298608</v>
      </c>
      <c r="AK632" s="47">
        <f>IF(ISBLANK($D632),"",AB632*_xlfn.XLOOKUP(Q632,DATA!$B$24:$B$25,DATA!$C$24:$C$25,"error",0,1)/1000)</f>
        <v>0</v>
      </c>
      <c r="AL632" s="47">
        <f t="shared" si="526"/>
        <v>6.6473560410931878</v>
      </c>
      <c r="AM632" s="47">
        <f t="shared" si="527"/>
        <v>4.3992459283150787</v>
      </c>
      <c r="AN632" s="47">
        <f t="shared" si="497"/>
        <v>1.1196974343528299</v>
      </c>
      <c r="AO632" s="47">
        <f t="shared" si="498"/>
        <v>0.40260576937429182</v>
      </c>
      <c r="AP632" s="47">
        <f t="shared" si="499"/>
        <v>0.16664326146926328</v>
      </c>
      <c r="AQ632" s="47">
        <f t="shared" si="500"/>
        <v>0.10453531705402085</v>
      </c>
      <c r="AR632" s="47">
        <f t="shared" si="501"/>
        <v>0</v>
      </c>
      <c r="AS632" s="47">
        <f t="shared" si="502"/>
        <v>0.67378434789757591</v>
      </c>
      <c r="AT632" s="47">
        <f t="shared" si="528"/>
        <v>0.44591308645525396</v>
      </c>
      <c r="AU632" s="47">
        <f t="shared" si="503"/>
        <v>6.089635372796038E-2</v>
      </c>
      <c r="AV632" s="47">
        <f t="shared" si="504"/>
        <v>2.1896293223986122E-2</v>
      </c>
      <c r="AW632" s="47">
        <f t="shared" si="505"/>
        <v>9.063133204979288E-3</v>
      </c>
      <c r="AX632" s="47">
        <f t="shared" si="506"/>
        <v>5.6853034124039956E-3</v>
      </c>
      <c r="AY632" s="47">
        <f t="shared" si="507"/>
        <v>0</v>
      </c>
      <c r="AZ632" s="47">
        <f t="shared" si="508"/>
        <v>3.6644729841369406E-2</v>
      </c>
      <c r="BA632" s="47">
        <f t="shared" si="529"/>
        <v>2.4251623886590974E-2</v>
      </c>
      <c r="BB632" s="23">
        <f>IF(V632&gt;0,J632*DATA!$C$4,0)</f>
        <v>50414</v>
      </c>
      <c r="BC632" s="23">
        <f>IF(X632&gt;0,N632*_xlfn.XLOOKUP(Burgas!O632,DATA!$B$5:$B$6,DATA!$C$5:$C$6,"error",0,1),0)</f>
        <v>9313.9200000000019</v>
      </c>
      <c r="BD632" s="23">
        <f>IF(Z632&gt;0,(L632-M632)*DATA!$C$7,"0,00 ")</f>
        <v>21813.000000000004</v>
      </c>
      <c r="BE632" s="23">
        <f>IF(G632="basement",D632*DATA!$C$8,IF(G632="ground",0,"error"))</f>
        <v>0</v>
      </c>
      <c r="BF632" s="23">
        <f t="shared" si="530"/>
        <v>81540.92</v>
      </c>
      <c r="BG632" s="23">
        <v>1.48</v>
      </c>
      <c r="BH632" s="23">
        <v>2.4124548736462099</v>
      </c>
      <c r="BI632" s="23">
        <f t="shared" si="531"/>
        <v>0.56999999999999995</v>
      </c>
      <c r="BJ632" s="23">
        <v>2.33</v>
      </c>
      <c r="BK632" s="23">
        <f t="shared" si="532"/>
        <v>0.21630769230769231</v>
      </c>
      <c r="BL632" s="23">
        <f t="shared" si="533"/>
        <v>0.23928112965340181</v>
      </c>
      <c r="BM632" s="5">
        <v>1.1000000000000001</v>
      </c>
      <c r="BN632" s="5">
        <f t="shared" si="534"/>
        <v>0.56999999999999995</v>
      </c>
      <c r="BO632" s="50"/>
      <c r="BP632" s="48">
        <f t="shared" si="535"/>
        <v>3234</v>
      </c>
      <c r="BQ632" s="51">
        <f t="shared" si="536"/>
        <v>5</v>
      </c>
      <c r="BR632" s="47">
        <f t="shared" si="537"/>
        <v>1034.8800000000001</v>
      </c>
      <c r="BS632" s="46">
        <f t="shared" si="538"/>
        <v>17.5</v>
      </c>
      <c r="BT632" s="46">
        <f t="shared" si="539"/>
        <v>2587.2000000000003</v>
      </c>
      <c r="BU632" s="46">
        <f t="shared" si="492"/>
        <v>71.553212849999994</v>
      </c>
      <c r="BV632" s="46">
        <f t="shared" si="493"/>
        <v>45.825069311538471</v>
      </c>
      <c r="BW632" s="46">
        <f t="shared" si="494"/>
        <v>60.904031747946085</v>
      </c>
      <c r="BX632" s="46">
        <f t="shared" si="495"/>
        <v>64.872981600000003</v>
      </c>
      <c r="BY632" s="46">
        <f t="shared" si="496"/>
        <v>71.553212849999994</v>
      </c>
      <c r="BZ632" s="46">
        <f t="shared" si="540"/>
        <v>82457.922488340002</v>
      </c>
      <c r="CA632" s="46">
        <f t="shared" si="541"/>
        <v>52808.809874616934</v>
      </c>
      <c r="CB632" s="46">
        <f t="shared" si="542"/>
        <v>70185.80618633308</v>
      </c>
      <c r="CC632" s="46">
        <f t="shared" si="543"/>
        <v>74759.623995840011</v>
      </c>
      <c r="CD632" s="46">
        <f t="shared" si="544"/>
        <v>82457.922488340002</v>
      </c>
    </row>
    <row r="633" spans="1:82" ht="15" customHeight="1" x14ac:dyDescent="0.35">
      <c r="A633" s="39">
        <v>630</v>
      </c>
      <c r="B633" s="40" t="s">
        <v>125</v>
      </c>
      <c r="C633" s="40" t="s">
        <v>755</v>
      </c>
      <c r="D633" s="41">
        <v>251.7</v>
      </c>
      <c r="E633" s="41">
        <f t="shared" si="511"/>
        <v>1208.1600000000001</v>
      </c>
      <c r="F633" s="41">
        <v>65.400000000000006</v>
      </c>
      <c r="G633" s="42" t="s">
        <v>118</v>
      </c>
      <c r="H633" s="43">
        <v>6</v>
      </c>
      <c r="I633" s="44">
        <v>20.5</v>
      </c>
      <c r="J633" s="41">
        <f t="shared" si="512"/>
        <v>1072.56</v>
      </c>
      <c r="K633" s="42" t="s">
        <v>121</v>
      </c>
      <c r="L633" s="44">
        <v>268.14</v>
      </c>
      <c r="M633" s="44">
        <v>268.14</v>
      </c>
      <c r="N633" s="41">
        <v>264.28500000000003</v>
      </c>
      <c r="O633" s="45" t="s">
        <v>69</v>
      </c>
      <c r="P633" s="45" t="s">
        <v>121</v>
      </c>
      <c r="Q633" s="45" t="s">
        <v>122</v>
      </c>
      <c r="R633" s="45" t="s">
        <v>864</v>
      </c>
      <c r="S633" s="46">
        <f t="shared" si="513"/>
        <v>50047.891929210011</v>
      </c>
      <c r="T633" s="46">
        <f t="shared" si="514"/>
        <v>41.424887373534972</v>
      </c>
      <c r="U633" s="47">
        <f t="shared" si="515"/>
        <v>50047.891929210011</v>
      </c>
      <c r="V633" s="47">
        <f t="shared" si="516"/>
        <v>0</v>
      </c>
      <c r="W633" s="47">
        <f t="shared" si="517"/>
        <v>49252.797276750425</v>
      </c>
      <c r="X633" s="47">
        <f t="shared" si="518"/>
        <v>795.09465245958563</v>
      </c>
      <c r="Y633" s="48">
        <f t="shared" si="519"/>
        <v>50047.891929210011</v>
      </c>
      <c r="Z633" s="47">
        <f t="shared" si="520"/>
        <v>0</v>
      </c>
      <c r="AA633" s="48">
        <f t="shared" si="521"/>
        <v>50047.891929210011</v>
      </c>
      <c r="AB633" s="47">
        <f t="shared" si="522"/>
        <v>0</v>
      </c>
      <c r="AC633" s="47">
        <f t="shared" si="523"/>
        <v>795.09465245958563</v>
      </c>
      <c r="AD633" s="47">
        <f t="shared" si="524"/>
        <v>49252.797276750425</v>
      </c>
      <c r="AE633" s="47">
        <f t="shared" si="510"/>
        <v>40.766783602130864</v>
      </c>
      <c r="AF633" s="49">
        <f t="shared" si="525"/>
        <v>1.5886676177773951E-2</v>
      </c>
      <c r="AG633" s="47">
        <f>IF(ISBLANK($D633),"",S633*_xlfn.XLOOKUP(Q633,DATA!$B$24:$B$25,DATA!$C$24:$C$25,"error",0,1)/1000)</f>
        <v>6.7047425507005789</v>
      </c>
      <c r="AH633" s="47">
        <f>IF(ISBLANK($D633),"",V633*_xlfn.XLOOKUP(Q633,DATA!$B$24:$B$25,DATA!$C$24:$C$25,"error",0,1)/1000)</f>
        <v>0</v>
      </c>
      <c r="AI633" s="47">
        <f>IF(ISBLANK($D633),"",X633*_xlfn.XLOOKUP(Q633,DATA!$B$24:$B$25,DATA!$C$24:$C$25,"error",0,1)/1000)</f>
        <v>0.10651607375832223</v>
      </c>
      <c r="AJ633" s="47">
        <f>IF(ISBLANK($D633),"",Z633*_xlfn.XLOOKUP(Q633,DATA!$B$24:$B$25,DATA!$C$24:$C$25,"error",0,1)/1000)</f>
        <v>0</v>
      </c>
      <c r="AK633" s="47">
        <f>IF(ISBLANK($D633),"",AB633*_xlfn.XLOOKUP(Q633,DATA!$B$24:$B$25,DATA!$C$24:$C$25,"error",0,1)/1000)</f>
        <v>0</v>
      </c>
      <c r="AL633" s="47">
        <f t="shared" si="526"/>
        <v>0.10651607375832223</v>
      </c>
      <c r="AM633" s="47">
        <f t="shared" si="527"/>
        <v>6.5982264769422567</v>
      </c>
      <c r="AN633" s="47">
        <f t="shared" si="497"/>
        <v>0.67960111650676491</v>
      </c>
      <c r="AO633" s="47">
        <f t="shared" si="498"/>
        <v>0</v>
      </c>
      <c r="AP633" s="47">
        <f t="shared" si="499"/>
        <v>1.0796602867996599E-2</v>
      </c>
      <c r="AQ633" s="47">
        <f t="shared" si="500"/>
        <v>0</v>
      </c>
      <c r="AR633" s="47">
        <f t="shared" si="501"/>
        <v>0</v>
      </c>
      <c r="AS633" s="47">
        <f t="shared" si="502"/>
        <v>1.0796602867996599E-2</v>
      </c>
      <c r="AT633" s="47">
        <f t="shared" si="528"/>
        <v>0.66880451363876836</v>
      </c>
      <c r="AU633" s="47">
        <f t="shared" si="503"/>
        <v>3.6961083159606313E-2</v>
      </c>
      <c r="AV633" s="47">
        <f t="shared" si="504"/>
        <v>0</v>
      </c>
      <c r="AW633" s="47">
        <f t="shared" si="505"/>
        <v>5.8718875933643931E-4</v>
      </c>
      <c r="AX633" s="47">
        <f t="shared" si="506"/>
        <v>0</v>
      </c>
      <c r="AY633" s="47">
        <f t="shared" si="507"/>
        <v>0</v>
      </c>
      <c r="AZ633" s="47">
        <f t="shared" si="508"/>
        <v>5.8718875933643931E-4</v>
      </c>
      <c r="BA633" s="47">
        <f t="shared" si="529"/>
        <v>3.6373894400269877E-2</v>
      </c>
      <c r="BB633" s="23">
        <f>IF(V633&gt;0,J633*DATA!$C$4,0)</f>
        <v>0</v>
      </c>
      <c r="BC633" s="23">
        <f>IF(X633&gt;0,N633*_xlfn.XLOOKUP(Burgas!O633,DATA!$B$5:$B$6,DATA!$C$5:$C$6,"error",0,1),0)</f>
        <v>12685.68</v>
      </c>
      <c r="BD633" s="23" t="str">
        <f>IF(Z633&gt;0,(L633-M633)*DATA!$C$7,"0,00 ")</f>
        <v xml:space="preserve">0,00 </v>
      </c>
      <c r="BE633" s="23">
        <f>IF(G633="basement",D633*DATA!$C$8,IF(G633="ground",0,"error"))</f>
        <v>0</v>
      </c>
      <c r="BF633" s="23">
        <f t="shared" si="530"/>
        <v>12685.68</v>
      </c>
      <c r="BG633" s="23">
        <v>0.25</v>
      </c>
      <c r="BH633" s="23">
        <v>1.1000000000000001</v>
      </c>
      <c r="BI633" s="23">
        <f t="shared" si="531"/>
        <v>0.56999999999999995</v>
      </c>
      <c r="BJ633" s="23">
        <v>0.22</v>
      </c>
      <c r="BK633" s="23">
        <f t="shared" si="532"/>
        <v>0.25</v>
      </c>
      <c r="BL633" s="23">
        <f t="shared" si="533"/>
        <v>0.12054794520547943</v>
      </c>
      <c r="BM633" s="5">
        <v>1.1000000000000001</v>
      </c>
      <c r="BN633" s="5">
        <f t="shared" si="534"/>
        <v>0.56999999999999995</v>
      </c>
      <c r="BO633" s="50"/>
      <c r="BP633" s="48">
        <f t="shared" si="535"/>
        <v>5159.8499999999995</v>
      </c>
      <c r="BQ633" s="51">
        <f t="shared" si="536"/>
        <v>6</v>
      </c>
      <c r="BR633" s="47">
        <f t="shared" si="537"/>
        <v>1651.1519999999998</v>
      </c>
      <c r="BS633" s="46">
        <f t="shared" si="538"/>
        <v>20.5</v>
      </c>
      <c r="BT633" s="46">
        <f t="shared" si="539"/>
        <v>4127.88</v>
      </c>
      <c r="BU633" s="46">
        <f t="shared" si="492"/>
        <v>43.429271025000006</v>
      </c>
      <c r="BV633" s="46">
        <f t="shared" si="493"/>
        <v>43.429271025000006</v>
      </c>
      <c r="BW633" s="46">
        <f t="shared" si="494"/>
        <v>42.739324259589047</v>
      </c>
      <c r="BX633" s="46">
        <f t="shared" si="495"/>
        <v>43.429271025000006</v>
      </c>
      <c r="BY633" s="46">
        <f t="shared" si="496"/>
        <v>43.429271025000006</v>
      </c>
      <c r="BZ633" s="46">
        <f t="shared" si="540"/>
        <v>50047.891929210011</v>
      </c>
      <c r="CA633" s="46">
        <f t="shared" si="541"/>
        <v>50047.891929210011</v>
      </c>
      <c r="CB633" s="46">
        <f t="shared" si="542"/>
        <v>49252.797276750425</v>
      </c>
      <c r="CC633" s="46">
        <f t="shared" si="543"/>
        <v>50047.891929210011</v>
      </c>
      <c r="CD633" s="46">
        <f t="shared" si="544"/>
        <v>50047.891929210011</v>
      </c>
    </row>
    <row r="634" spans="1:82" ht="15" customHeight="1" x14ac:dyDescent="0.35">
      <c r="A634" s="39">
        <v>631</v>
      </c>
      <c r="B634" s="40" t="s">
        <v>125</v>
      </c>
      <c r="C634" s="40" t="s">
        <v>756</v>
      </c>
      <c r="D634" s="41">
        <v>171.5</v>
      </c>
      <c r="E634" s="41">
        <f t="shared" si="511"/>
        <v>823.2</v>
      </c>
      <c r="F634" s="41">
        <v>54.6</v>
      </c>
      <c r="G634" s="42" t="s">
        <v>118</v>
      </c>
      <c r="H634" s="43">
        <v>6</v>
      </c>
      <c r="I634" s="44">
        <v>20.5</v>
      </c>
      <c r="J634" s="41">
        <f t="shared" si="512"/>
        <v>895.43999999999994</v>
      </c>
      <c r="K634" s="42" t="s">
        <v>120</v>
      </c>
      <c r="L634" s="44">
        <v>223.86</v>
      </c>
      <c r="M634" s="44">
        <v>167.9</v>
      </c>
      <c r="N634" s="41">
        <v>180.07500000000002</v>
      </c>
      <c r="O634" s="45" t="s">
        <v>69</v>
      </c>
      <c r="P634" s="45" t="s">
        <v>120</v>
      </c>
      <c r="Q634" s="45" t="s">
        <v>122</v>
      </c>
      <c r="R634" s="45" t="s">
        <v>864</v>
      </c>
      <c r="S634" s="46">
        <f t="shared" si="513"/>
        <v>84489.586503175</v>
      </c>
      <c r="T634" s="46">
        <f t="shared" si="514"/>
        <v>102.63555211755951</v>
      </c>
      <c r="U634" s="47">
        <f t="shared" si="515"/>
        <v>50259.311362855013</v>
      </c>
      <c r="V634" s="47">
        <f t="shared" si="516"/>
        <v>34230.275140319987</v>
      </c>
      <c r="W634" s="47">
        <f t="shared" si="517"/>
        <v>73100.690692600387</v>
      </c>
      <c r="X634" s="47">
        <f t="shared" si="518"/>
        <v>11388.895810574613</v>
      </c>
      <c r="Y634" s="48">
        <f t="shared" si="519"/>
        <v>81527.155038174998</v>
      </c>
      <c r="Z634" s="47">
        <f t="shared" si="520"/>
        <v>2962.4314650000015</v>
      </c>
      <c r="AA634" s="48">
        <f t="shared" si="521"/>
        <v>84489.586503175</v>
      </c>
      <c r="AB634" s="47">
        <f t="shared" si="522"/>
        <v>0</v>
      </c>
      <c r="AC634" s="47">
        <f t="shared" si="523"/>
        <v>48581.602415894602</v>
      </c>
      <c r="AD634" s="47">
        <f t="shared" si="524"/>
        <v>35907.984087280398</v>
      </c>
      <c r="AE634" s="47">
        <f t="shared" si="510"/>
        <v>43.620000106025749</v>
      </c>
      <c r="AF634" s="49">
        <f t="shared" si="525"/>
        <v>0.57500106730986278</v>
      </c>
      <c r="AG634" s="47">
        <f>IF(ISBLANK($D634),"",S634*_xlfn.XLOOKUP(Q634,DATA!$B$24:$B$25,DATA!$C$24:$C$25,"error",0,1)/1000)</f>
        <v>11.318776953087072</v>
      </c>
      <c r="AH634" s="47">
        <f>IF(ISBLANK($D634),"",V634*_xlfn.XLOOKUP(Q634,DATA!$B$24:$B$25,DATA!$C$24:$C$25,"error",0,1)/1000)</f>
        <v>4.5857112739156749</v>
      </c>
      <c r="AI634" s="47">
        <f>IF(ISBLANK($D634),"",X634*_xlfn.XLOOKUP(Q634,DATA!$B$24:$B$25,DATA!$C$24:$C$25,"error",0,1)/1000)</f>
        <v>1.5257308830242369</v>
      </c>
      <c r="AJ634" s="47">
        <f>IF(ISBLANK($D634),"",Z634*_xlfn.XLOOKUP(Q634,DATA!$B$24:$B$25,DATA!$C$24:$C$25,"error",0,1)/1000)</f>
        <v>0.39686667172743162</v>
      </c>
      <c r="AK634" s="47">
        <f>IF(ISBLANK($D634),"",AB634*_xlfn.XLOOKUP(Q634,DATA!$B$24:$B$25,DATA!$C$24:$C$25,"error",0,1)/1000)</f>
        <v>0</v>
      </c>
      <c r="AL634" s="47">
        <f t="shared" si="526"/>
        <v>6.5083088286673441</v>
      </c>
      <c r="AM634" s="47">
        <f t="shared" si="527"/>
        <v>4.810468124419728</v>
      </c>
      <c r="AN634" s="47">
        <f t="shared" si="497"/>
        <v>1.147285432161038</v>
      </c>
      <c r="AO634" s="47">
        <f t="shared" si="498"/>
        <v>0.4648134478191282</v>
      </c>
      <c r="AP634" s="47">
        <f t="shared" si="499"/>
        <v>0.15464999643927854</v>
      </c>
      <c r="AQ634" s="47">
        <f t="shared" si="500"/>
        <v>4.0226903743247257E-2</v>
      </c>
      <c r="AR634" s="47">
        <f t="shared" si="501"/>
        <v>0</v>
      </c>
      <c r="AS634" s="47">
        <f t="shared" si="502"/>
        <v>0.65969034800165405</v>
      </c>
      <c r="AT634" s="47">
        <f t="shared" si="528"/>
        <v>0.48759508415938391</v>
      </c>
      <c r="AU634" s="47">
        <f t="shared" si="503"/>
        <v>6.2396766626687666E-2</v>
      </c>
      <c r="AV634" s="47">
        <f t="shared" si="504"/>
        <v>2.5279547195056897E-2</v>
      </c>
      <c r="AW634" s="47">
        <f t="shared" si="505"/>
        <v>8.4108622546209353E-3</v>
      </c>
      <c r="AX634" s="47">
        <f t="shared" si="506"/>
        <v>2.1877979573520019E-3</v>
      </c>
      <c r="AY634" s="47">
        <f t="shared" si="507"/>
        <v>0</v>
      </c>
      <c r="AZ634" s="47">
        <f t="shared" si="508"/>
        <v>3.5878207407029836E-2</v>
      </c>
      <c r="BA634" s="47">
        <f t="shared" si="529"/>
        <v>2.6518559219657831E-2</v>
      </c>
      <c r="BB634" s="23">
        <f>IF(V634&gt;0,J634*DATA!$C$4,0)</f>
        <v>58203.6</v>
      </c>
      <c r="BC634" s="23">
        <f>IF(X634&gt;0,N634*_xlfn.XLOOKUP(Burgas!O634,DATA!$B$5:$B$6,DATA!$C$5:$C$6,"error",0,1),0)</f>
        <v>8643.6</v>
      </c>
      <c r="BD634" s="23">
        <f>IF(Z634&gt;0,(L634-M634)*DATA!$C$7,"0,00 ")</f>
        <v>8394.0000000000018</v>
      </c>
      <c r="BE634" s="23">
        <f>IF(G634="basement",D634*DATA!$C$8,IF(G634="ground",0,"error"))</f>
        <v>0</v>
      </c>
      <c r="BF634" s="23">
        <f t="shared" si="530"/>
        <v>75241.2</v>
      </c>
      <c r="BG634" s="23">
        <v>1.48</v>
      </c>
      <c r="BH634" s="23">
        <v>1.5374609130706693</v>
      </c>
      <c r="BI634" s="23">
        <f t="shared" si="531"/>
        <v>0.56999999999999995</v>
      </c>
      <c r="BJ634" s="23">
        <v>2.33</v>
      </c>
      <c r="BK634" s="23">
        <f t="shared" si="532"/>
        <v>0.21630769230769231</v>
      </c>
      <c r="BL634" s="23">
        <f t="shared" si="533"/>
        <v>0.23928112965340181</v>
      </c>
      <c r="BM634" s="5">
        <v>1.1000000000000001</v>
      </c>
      <c r="BN634" s="5">
        <f t="shared" si="534"/>
        <v>0.56999999999999995</v>
      </c>
      <c r="BO634" s="50"/>
      <c r="BP634" s="48">
        <f t="shared" si="535"/>
        <v>3515.75</v>
      </c>
      <c r="BQ634" s="51">
        <f t="shared" si="536"/>
        <v>6</v>
      </c>
      <c r="BR634" s="47">
        <f t="shared" si="537"/>
        <v>1125.04</v>
      </c>
      <c r="BS634" s="46">
        <f t="shared" si="538"/>
        <v>20.5</v>
      </c>
      <c r="BT634" s="46">
        <f t="shared" si="539"/>
        <v>2812.6000000000004</v>
      </c>
      <c r="BU634" s="46">
        <f t="shared" si="492"/>
        <v>73.316197937499993</v>
      </c>
      <c r="BV634" s="46">
        <f t="shared" si="493"/>
        <v>43.612731137500006</v>
      </c>
      <c r="BW634" s="46">
        <f t="shared" si="494"/>
        <v>63.433435172336331</v>
      </c>
      <c r="BX634" s="46">
        <f t="shared" si="495"/>
        <v>70.745535437499996</v>
      </c>
      <c r="BY634" s="46">
        <f t="shared" si="496"/>
        <v>73.316197937499993</v>
      </c>
      <c r="BZ634" s="46">
        <f t="shared" si="540"/>
        <v>84489.586503175</v>
      </c>
      <c r="CA634" s="46">
        <f t="shared" si="541"/>
        <v>50259.311362855013</v>
      </c>
      <c r="CB634" s="46">
        <f t="shared" si="542"/>
        <v>73100.690692600387</v>
      </c>
      <c r="CC634" s="46">
        <f t="shared" si="543"/>
        <v>81527.155038174998</v>
      </c>
      <c r="CD634" s="46">
        <f t="shared" si="544"/>
        <v>84489.586503175</v>
      </c>
    </row>
    <row r="635" spans="1:82" ht="15" customHeight="1" x14ac:dyDescent="0.35">
      <c r="A635" s="39">
        <v>632</v>
      </c>
      <c r="B635" s="40" t="s">
        <v>125</v>
      </c>
      <c r="C635" s="40" t="s">
        <v>757</v>
      </c>
      <c r="D635" s="41">
        <v>188.5</v>
      </c>
      <c r="E635" s="41">
        <f t="shared" si="511"/>
        <v>904.80000000000007</v>
      </c>
      <c r="F635" s="41">
        <v>57.2</v>
      </c>
      <c r="G635" s="42" t="s">
        <v>118</v>
      </c>
      <c r="H635" s="43">
        <v>6</v>
      </c>
      <c r="I635" s="44">
        <v>20.5</v>
      </c>
      <c r="J635" s="41">
        <f t="shared" si="512"/>
        <v>938.08000000000015</v>
      </c>
      <c r="K635" s="42" t="s">
        <v>120</v>
      </c>
      <c r="L635" s="44">
        <v>234.52</v>
      </c>
      <c r="M635" s="44">
        <v>58.63</v>
      </c>
      <c r="N635" s="41">
        <v>197.92500000000001</v>
      </c>
      <c r="O635" s="45" t="s">
        <v>69</v>
      </c>
      <c r="P635" s="45" t="s">
        <v>120</v>
      </c>
      <c r="Q635" s="45" t="s">
        <v>122</v>
      </c>
      <c r="R635" s="45" t="s">
        <v>864</v>
      </c>
      <c r="S635" s="46">
        <f t="shared" si="513"/>
        <v>96471.357812375034</v>
      </c>
      <c r="T635" s="46">
        <f t="shared" si="514"/>
        <v>106.62174824533049</v>
      </c>
      <c r="U635" s="47">
        <f t="shared" si="515"/>
        <v>60611.069570135012</v>
      </c>
      <c r="V635" s="47">
        <f t="shared" si="516"/>
        <v>35860.288242240022</v>
      </c>
      <c r="W635" s="47">
        <f t="shared" si="517"/>
        <v>83953.533554104972</v>
      </c>
      <c r="X635" s="47">
        <f t="shared" si="518"/>
        <v>12517.824258270062</v>
      </c>
      <c r="Y635" s="48">
        <f t="shared" si="519"/>
        <v>87160.027033625011</v>
      </c>
      <c r="Z635" s="47">
        <f t="shared" si="520"/>
        <v>9311.3307787500235</v>
      </c>
      <c r="AA635" s="48">
        <f t="shared" si="521"/>
        <v>96471.357812375034</v>
      </c>
      <c r="AB635" s="47">
        <f t="shared" si="522"/>
        <v>0</v>
      </c>
      <c r="AC635" s="47">
        <f t="shared" si="523"/>
        <v>57689.443279260107</v>
      </c>
      <c r="AD635" s="47">
        <f t="shared" si="524"/>
        <v>38781.914533114927</v>
      </c>
      <c r="AE635" s="47">
        <f t="shared" si="510"/>
        <v>42.862416592744168</v>
      </c>
      <c r="AF635" s="49">
        <f t="shared" si="525"/>
        <v>0.59799555627131329</v>
      </c>
      <c r="AG635" s="47">
        <f>IF(ISBLANK($D635),"",S635*_xlfn.XLOOKUP(Q635,DATA!$B$24:$B$25,DATA!$C$24:$C$25,"error",0,1)/1000)</f>
        <v>12.923933310984941</v>
      </c>
      <c r="AH635" s="47">
        <f>IF(ISBLANK($D635),"",V635*_xlfn.XLOOKUP(Q635,DATA!$B$24:$B$25,DATA!$C$24:$C$25,"error",0,1)/1000)</f>
        <v>4.804078477435473</v>
      </c>
      <c r="AI635" s="47">
        <f>IF(ISBLANK($D635),"",X635*_xlfn.XLOOKUP(Q635,DATA!$B$24:$B$25,DATA!$C$24:$C$25,"error",0,1)/1000)</f>
        <v>1.6769695128283895</v>
      </c>
      <c r="AJ635" s="47">
        <f>IF(ISBLANK($D635),"",Z635*_xlfn.XLOOKUP(Q635,DATA!$B$24:$B$25,DATA!$C$24:$C$25,"error",0,1)/1000)</f>
        <v>1.2474066992519315</v>
      </c>
      <c r="AK635" s="47">
        <f>IF(ISBLANK($D635),"",AB635*_xlfn.XLOOKUP(Q635,DATA!$B$24:$B$25,DATA!$C$24:$C$25,"error",0,1)/1000)</f>
        <v>0</v>
      </c>
      <c r="AL635" s="47">
        <f t="shared" si="526"/>
        <v>7.728454689515794</v>
      </c>
      <c r="AM635" s="47">
        <f t="shared" si="527"/>
        <v>5.1954786214691469</v>
      </c>
      <c r="AN635" s="47">
        <f t="shared" si="497"/>
        <v>1.3099860943783126</v>
      </c>
      <c r="AO635" s="47">
        <f t="shared" si="498"/>
        <v>0.48694742152480142</v>
      </c>
      <c r="AP635" s="47">
        <f t="shared" si="499"/>
        <v>0.16997973369565025</v>
      </c>
      <c r="AQ635" s="47">
        <f t="shared" si="500"/>
        <v>0.12643870799499241</v>
      </c>
      <c r="AR635" s="47">
        <f t="shared" si="501"/>
        <v>0</v>
      </c>
      <c r="AS635" s="47">
        <f t="shared" si="502"/>
        <v>0.7833658632154441</v>
      </c>
      <c r="AT635" s="47">
        <f t="shared" si="528"/>
        <v>0.52662023116286849</v>
      </c>
      <c r="AU635" s="47">
        <f t="shared" si="503"/>
        <v>7.1245475906693459E-2</v>
      </c>
      <c r="AV635" s="47">
        <f t="shared" si="504"/>
        <v>2.6483335156726299E-2</v>
      </c>
      <c r="AW635" s="47">
        <f t="shared" si="505"/>
        <v>9.2445920407932779E-3</v>
      </c>
      <c r="AX635" s="47">
        <f t="shared" si="506"/>
        <v>6.8765507991180195E-3</v>
      </c>
      <c r="AY635" s="47">
        <f t="shared" si="507"/>
        <v>0</v>
      </c>
      <c r="AZ635" s="47">
        <f t="shared" si="508"/>
        <v>4.2604477996637601E-2</v>
      </c>
      <c r="BA635" s="47">
        <f t="shared" si="529"/>
        <v>2.8640997910055858E-2</v>
      </c>
      <c r="BB635" s="23">
        <f>IF(V635&gt;0,J635*DATA!$C$4,0)</f>
        <v>60975.200000000012</v>
      </c>
      <c r="BC635" s="23">
        <f>IF(X635&gt;0,N635*_xlfn.XLOOKUP(Burgas!O635,DATA!$B$5:$B$6,DATA!$C$5:$C$6,"error",0,1),0)</f>
        <v>9500.4000000000015</v>
      </c>
      <c r="BD635" s="23">
        <f>IF(Z635&gt;0,(L635-M635)*DATA!$C$7,"0,00 ")</f>
        <v>26383.500000000004</v>
      </c>
      <c r="BE635" s="23">
        <f>IF(G635="basement",D635*DATA!$C$8,IF(G635="ground",0,"error"))</f>
        <v>0</v>
      </c>
      <c r="BF635" s="23">
        <f t="shared" si="530"/>
        <v>96859.1</v>
      </c>
      <c r="BG635" s="23">
        <v>1.48</v>
      </c>
      <c r="BH635" s="23">
        <v>2.4125000000000005</v>
      </c>
      <c r="BI635" s="23">
        <f t="shared" si="531"/>
        <v>0.56999999999999995</v>
      </c>
      <c r="BJ635" s="23">
        <v>2.33</v>
      </c>
      <c r="BK635" s="23">
        <f t="shared" si="532"/>
        <v>0.21630769230769231</v>
      </c>
      <c r="BL635" s="23">
        <f t="shared" si="533"/>
        <v>0.23928112965340181</v>
      </c>
      <c r="BM635" s="5">
        <v>1.1000000000000001</v>
      </c>
      <c r="BN635" s="5">
        <f t="shared" si="534"/>
        <v>0.56999999999999995</v>
      </c>
      <c r="BO635" s="50"/>
      <c r="BP635" s="48">
        <f t="shared" si="535"/>
        <v>3864.25</v>
      </c>
      <c r="BQ635" s="51">
        <f t="shared" si="536"/>
        <v>6</v>
      </c>
      <c r="BR635" s="47">
        <f t="shared" si="537"/>
        <v>1236.56</v>
      </c>
      <c r="BS635" s="46">
        <f t="shared" si="538"/>
        <v>20.5</v>
      </c>
      <c r="BT635" s="46">
        <f t="shared" si="539"/>
        <v>3091.4</v>
      </c>
      <c r="BU635" s="46">
        <f t="shared" si="492"/>
        <v>83.713430937500021</v>
      </c>
      <c r="BV635" s="46">
        <f t="shared" si="493"/>
        <v>52.595513337500009</v>
      </c>
      <c r="BW635" s="46">
        <f t="shared" si="494"/>
        <v>72.851035711649573</v>
      </c>
      <c r="BX635" s="46">
        <f t="shared" si="495"/>
        <v>75.633484062500003</v>
      </c>
      <c r="BY635" s="46">
        <f t="shared" si="496"/>
        <v>83.713430937500021</v>
      </c>
      <c r="BZ635" s="46">
        <f t="shared" si="540"/>
        <v>96471.357812375034</v>
      </c>
      <c r="CA635" s="46">
        <f t="shared" si="541"/>
        <v>60611.069570135012</v>
      </c>
      <c r="CB635" s="46">
        <f t="shared" si="542"/>
        <v>83953.533554104972</v>
      </c>
      <c r="CC635" s="46">
        <f t="shared" si="543"/>
        <v>87160.027033625011</v>
      </c>
      <c r="CD635" s="46">
        <f t="shared" si="544"/>
        <v>96471.357812375034</v>
      </c>
    </row>
    <row r="636" spans="1:82" ht="15" customHeight="1" x14ac:dyDescent="0.35">
      <c r="A636" s="39">
        <v>633</v>
      </c>
      <c r="B636" s="40" t="s">
        <v>125</v>
      </c>
      <c r="C636" s="40" t="s">
        <v>758</v>
      </c>
      <c r="D636" s="41">
        <v>111.9</v>
      </c>
      <c r="E636" s="41">
        <f t="shared" si="511"/>
        <v>358.08000000000004</v>
      </c>
      <c r="F636" s="41">
        <v>42.4</v>
      </c>
      <c r="G636" s="42" t="s">
        <v>118</v>
      </c>
      <c r="H636" s="43">
        <v>4</v>
      </c>
      <c r="I636" s="44">
        <v>14.5</v>
      </c>
      <c r="J636" s="41">
        <f t="shared" si="512"/>
        <v>491.84</v>
      </c>
      <c r="K636" s="42" t="s">
        <v>121</v>
      </c>
      <c r="L636" s="44">
        <v>122.96</v>
      </c>
      <c r="M636" s="44">
        <v>122.96</v>
      </c>
      <c r="N636" s="41">
        <v>117.495</v>
      </c>
      <c r="O636" s="45" t="s">
        <v>69</v>
      </c>
      <c r="P636" s="45" t="s">
        <v>121</v>
      </c>
      <c r="Q636" s="45" t="s">
        <v>122</v>
      </c>
      <c r="R636" s="45" t="s">
        <v>864</v>
      </c>
      <c r="S636" s="46">
        <f t="shared" si="513"/>
        <v>18805.51796487</v>
      </c>
      <c r="T636" s="46">
        <f t="shared" si="514"/>
        <v>52.517644003770101</v>
      </c>
      <c r="U636" s="47">
        <f t="shared" si="515"/>
        <v>18805.51796487</v>
      </c>
      <c r="V636" s="47">
        <f t="shared" si="516"/>
        <v>0</v>
      </c>
      <c r="W636" s="47">
        <f t="shared" si="517"/>
        <v>18452.037267173426</v>
      </c>
      <c r="X636" s="47">
        <f t="shared" si="518"/>
        <v>353.48069769657377</v>
      </c>
      <c r="Y636" s="48">
        <f t="shared" si="519"/>
        <v>18805.51796487</v>
      </c>
      <c r="Z636" s="47">
        <f t="shared" si="520"/>
        <v>0</v>
      </c>
      <c r="AA636" s="48">
        <f t="shared" si="521"/>
        <v>18805.51796487</v>
      </c>
      <c r="AB636" s="47">
        <f t="shared" si="522"/>
        <v>0</v>
      </c>
      <c r="AC636" s="47">
        <f t="shared" si="523"/>
        <v>353.48069769657377</v>
      </c>
      <c r="AD636" s="47">
        <f t="shared" si="524"/>
        <v>18452.037267173426</v>
      </c>
      <c r="AE636" s="47">
        <f t="shared" si="510"/>
        <v>51.530488346663937</v>
      </c>
      <c r="AF636" s="49">
        <f t="shared" si="525"/>
        <v>1.8796647790127352E-2</v>
      </c>
      <c r="AG636" s="47">
        <f>IF(ISBLANK($D636),"",S636*_xlfn.XLOOKUP(Q636,DATA!$B$24:$B$25,DATA!$C$24:$C$25,"error",0,1)/1000)</f>
        <v>2.5193100373811945</v>
      </c>
      <c r="AH636" s="47">
        <f>IF(ISBLANK($D636),"",V636*_xlfn.XLOOKUP(Q636,DATA!$B$24:$B$25,DATA!$C$24:$C$25,"error",0,1)/1000)</f>
        <v>0</v>
      </c>
      <c r="AI636" s="47">
        <f>IF(ISBLANK($D636),"",X636*_xlfn.XLOOKUP(Q636,DATA!$B$24:$B$25,DATA!$C$24:$C$25,"error",0,1)/1000)</f>
        <v>4.735458344678687E-2</v>
      </c>
      <c r="AJ636" s="47">
        <f>IF(ISBLANK($D636),"",Z636*_xlfn.XLOOKUP(Q636,DATA!$B$24:$B$25,DATA!$C$24:$C$25,"error",0,1)/1000)</f>
        <v>0</v>
      </c>
      <c r="AK636" s="47">
        <f>IF(ISBLANK($D636),"",AB636*_xlfn.XLOOKUP(Q636,DATA!$B$24:$B$25,DATA!$C$24:$C$25,"error",0,1)/1000)</f>
        <v>0</v>
      </c>
      <c r="AL636" s="47">
        <f t="shared" si="526"/>
        <v>4.735458344678687E-2</v>
      </c>
      <c r="AM636" s="47">
        <f t="shared" si="527"/>
        <v>2.4719554539344077</v>
      </c>
      <c r="AN636" s="47">
        <f t="shared" si="497"/>
        <v>0.25536042603933529</v>
      </c>
      <c r="AO636" s="47">
        <f t="shared" si="498"/>
        <v>0</v>
      </c>
      <c r="AP636" s="47">
        <f t="shared" si="499"/>
        <v>4.7999199877982492E-3</v>
      </c>
      <c r="AQ636" s="47">
        <f t="shared" si="500"/>
        <v>0</v>
      </c>
      <c r="AR636" s="47">
        <f t="shared" si="501"/>
        <v>0</v>
      </c>
      <c r="AS636" s="47">
        <f t="shared" si="502"/>
        <v>4.7999199877982492E-3</v>
      </c>
      <c r="AT636" s="47">
        <f t="shared" si="528"/>
        <v>0.25056050605153701</v>
      </c>
      <c r="AU636" s="47">
        <f t="shared" si="503"/>
        <v>1.3888143667313141E-2</v>
      </c>
      <c r="AV636" s="47">
        <f t="shared" si="504"/>
        <v>0</v>
      </c>
      <c r="AW636" s="47">
        <f t="shared" si="505"/>
        <v>2.6105054497317263E-4</v>
      </c>
      <c r="AX636" s="47">
        <f t="shared" si="506"/>
        <v>0</v>
      </c>
      <c r="AY636" s="47">
        <f t="shared" si="507"/>
        <v>0</v>
      </c>
      <c r="AZ636" s="47">
        <f t="shared" si="508"/>
        <v>2.6105054497317263E-4</v>
      </c>
      <c r="BA636" s="47">
        <f t="shared" si="529"/>
        <v>1.3627093122339968E-2</v>
      </c>
      <c r="BB636" s="23">
        <f>IF(V636&gt;0,J636*DATA!$C$4,0)</f>
        <v>0</v>
      </c>
      <c r="BC636" s="23">
        <f>IF(X636&gt;0,N636*_xlfn.XLOOKUP(Burgas!O636,DATA!$B$5:$B$6,DATA!$C$5:$C$6,"error",0,1),0)</f>
        <v>5639.76</v>
      </c>
      <c r="BD636" s="23" t="str">
        <f>IF(Z636&gt;0,(L636-M636)*DATA!$C$7,"0,00 ")</f>
        <v xml:space="preserve">0,00 </v>
      </c>
      <c r="BE636" s="23">
        <f>IF(G636="basement",D636*DATA!$C$8,IF(G636="ground",0,"error"))</f>
        <v>0</v>
      </c>
      <c r="BF636" s="23">
        <f t="shared" si="530"/>
        <v>5639.76</v>
      </c>
      <c r="BG636" s="23">
        <v>0.25</v>
      </c>
      <c r="BH636" s="23">
        <v>1.1000000000000001</v>
      </c>
      <c r="BI636" s="23">
        <f t="shared" si="531"/>
        <v>0.56999999999999995</v>
      </c>
      <c r="BJ636" s="23">
        <v>0.22</v>
      </c>
      <c r="BK636" s="23">
        <f t="shared" si="532"/>
        <v>0.25</v>
      </c>
      <c r="BL636" s="23">
        <f t="shared" si="533"/>
        <v>0.12054794520547943</v>
      </c>
      <c r="BM636" s="5">
        <v>1.1000000000000001</v>
      </c>
      <c r="BN636" s="5">
        <f t="shared" si="534"/>
        <v>0.56999999999999995</v>
      </c>
      <c r="BO636" s="50"/>
      <c r="BP636" s="48">
        <f t="shared" si="535"/>
        <v>1622.5500000000002</v>
      </c>
      <c r="BQ636" s="51">
        <f t="shared" si="536"/>
        <v>4</v>
      </c>
      <c r="BR636" s="47">
        <f t="shared" si="537"/>
        <v>519.21600000000012</v>
      </c>
      <c r="BS636" s="46">
        <f t="shared" si="538"/>
        <v>14.5</v>
      </c>
      <c r="BT636" s="46">
        <f t="shared" si="539"/>
        <v>1298.0400000000002</v>
      </c>
      <c r="BU636" s="46">
        <f t="shared" si="492"/>
        <v>16.318568174999999</v>
      </c>
      <c r="BV636" s="46">
        <f t="shared" si="493"/>
        <v>16.318568174999999</v>
      </c>
      <c r="BW636" s="46">
        <f t="shared" si="494"/>
        <v>16.011833796575342</v>
      </c>
      <c r="BX636" s="46">
        <f t="shared" si="495"/>
        <v>16.318568174999999</v>
      </c>
      <c r="BY636" s="46">
        <f t="shared" si="496"/>
        <v>16.318568174999999</v>
      </c>
      <c r="BZ636" s="46">
        <f t="shared" si="540"/>
        <v>18805.51796487</v>
      </c>
      <c r="CA636" s="46">
        <f t="shared" si="541"/>
        <v>18805.51796487</v>
      </c>
      <c r="CB636" s="46">
        <f t="shared" si="542"/>
        <v>18452.037267173426</v>
      </c>
      <c r="CC636" s="46">
        <f t="shared" si="543"/>
        <v>18805.51796487</v>
      </c>
      <c r="CD636" s="46">
        <f t="shared" si="544"/>
        <v>18805.51796487</v>
      </c>
    </row>
    <row r="637" spans="1:82" ht="15" customHeight="1" x14ac:dyDescent="0.35">
      <c r="A637" s="39">
        <v>634</v>
      </c>
      <c r="B637" s="40" t="s">
        <v>125</v>
      </c>
      <c r="C637" s="40" t="s">
        <v>759</v>
      </c>
      <c r="D637" s="41">
        <v>138</v>
      </c>
      <c r="E637" s="41">
        <f t="shared" si="511"/>
        <v>662.40000000000009</v>
      </c>
      <c r="F637" s="41">
        <v>48.4</v>
      </c>
      <c r="G637" s="42" t="s">
        <v>118</v>
      </c>
      <c r="H637" s="43">
        <v>6</v>
      </c>
      <c r="I637" s="44">
        <v>20.5</v>
      </c>
      <c r="J637" s="41">
        <f t="shared" si="512"/>
        <v>793.76</v>
      </c>
      <c r="K637" s="42" t="s">
        <v>121</v>
      </c>
      <c r="L637" s="44">
        <v>198.44</v>
      </c>
      <c r="M637" s="44">
        <v>198.44</v>
      </c>
      <c r="N637" s="41">
        <v>144.9</v>
      </c>
      <c r="O637" s="45" t="s">
        <v>69</v>
      </c>
      <c r="P637" s="45" t="s">
        <v>121</v>
      </c>
      <c r="Q637" s="45" t="s">
        <v>122</v>
      </c>
      <c r="R637" s="45" t="s">
        <v>864</v>
      </c>
      <c r="S637" s="46">
        <f t="shared" si="513"/>
        <v>30706.762241400011</v>
      </c>
      <c r="T637" s="46">
        <f t="shared" si="514"/>
        <v>46.356827055253632</v>
      </c>
      <c r="U637" s="47">
        <f t="shared" si="515"/>
        <v>30706.762241400011</v>
      </c>
      <c r="V637" s="47">
        <f t="shared" si="516"/>
        <v>0</v>
      </c>
      <c r="W637" s="47">
        <f t="shared" si="517"/>
        <v>30270.834303221924</v>
      </c>
      <c r="X637" s="47">
        <f t="shared" si="518"/>
        <v>435.92793817808706</v>
      </c>
      <c r="Y637" s="48">
        <f t="shared" si="519"/>
        <v>30706.762241400011</v>
      </c>
      <c r="Z637" s="47">
        <f t="shared" si="520"/>
        <v>0</v>
      </c>
      <c r="AA637" s="48">
        <f t="shared" si="521"/>
        <v>30706.762241400011</v>
      </c>
      <c r="AB637" s="47">
        <f t="shared" si="522"/>
        <v>0</v>
      </c>
      <c r="AC637" s="47">
        <f t="shared" si="523"/>
        <v>435.92793817808706</v>
      </c>
      <c r="AD637" s="47">
        <f t="shared" si="524"/>
        <v>30270.834303221924</v>
      </c>
      <c r="AE637" s="47">
        <f t="shared" si="510"/>
        <v>45.698723283849517</v>
      </c>
      <c r="AF637" s="49">
        <f t="shared" si="525"/>
        <v>1.4196480070124529E-2</v>
      </c>
      <c r="AG637" s="47">
        <f>IF(ISBLANK($D637),"",S637*_xlfn.XLOOKUP(Q637,DATA!$B$24:$B$25,DATA!$C$24:$C$25,"error",0,1)/1000)</f>
        <v>4.1136784679236396</v>
      </c>
      <c r="AH637" s="47">
        <f>IF(ISBLANK($D637),"",V637*_xlfn.XLOOKUP(Q637,DATA!$B$24:$B$25,DATA!$C$24:$C$25,"error",0,1)/1000)</f>
        <v>0</v>
      </c>
      <c r="AI637" s="47">
        <f>IF(ISBLANK($D637),"",X637*_xlfn.XLOOKUP(Q637,DATA!$B$24:$B$25,DATA!$C$24:$C$25,"error",0,1)/1000)</f>
        <v>5.8399754384778277E-2</v>
      </c>
      <c r="AJ637" s="47">
        <f>IF(ISBLANK($D637),"",Z637*_xlfn.XLOOKUP(Q637,DATA!$B$24:$B$25,DATA!$C$24:$C$25,"error",0,1)/1000)</f>
        <v>0</v>
      </c>
      <c r="AK637" s="47">
        <f>IF(ISBLANK($D637),"",AB637*_xlfn.XLOOKUP(Q637,DATA!$B$24:$B$25,DATA!$C$24:$C$25,"error",0,1)/1000)</f>
        <v>0</v>
      </c>
      <c r="AL637" s="47">
        <f t="shared" si="526"/>
        <v>5.8399754384778277E-2</v>
      </c>
      <c r="AM637" s="47">
        <f t="shared" si="527"/>
        <v>4.0552787135388613</v>
      </c>
      <c r="AN637" s="47">
        <f t="shared" si="497"/>
        <v>0.41696761040565611</v>
      </c>
      <c r="AO637" s="47">
        <f t="shared" si="498"/>
        <v>0</v>
      </c>
      <c r="AP637" s="47">
        <f t="shared" si="499"/>
        <v>5.9194723710113382E-3</v>
      </c>
      <c r="AQ637" s="47">
        <f t="shared" si="500"/>
        <v>0</v>
      </c>
      <c r="AR637" s="47">
        <f t="shared" si="501"/>
        <v>0</v>
      </c>
      <c r="AS637" s="47">
        <f t="shared" si="502"/>
        <v>5.9194723710113382E-3</v>
      </c>
      <c r="AT637" s="47">
        <f t="shared" si="528"/>
        <v>0.41104813803464479</v>
      </c>
      <c r="AU637" s="47">
        <f t="shared" si="503"/>
        <v>2.2677382583305938E-2</v>
      </c>
      <c r="AV637" s="47">
        <f t="shared" si="504"/>
        <v>0</v>
      </c>
      <c r="AW637" s="47">
        <f t="shared" si="505"/>
        <v>3.219390098864914E-4</v>
      </c>
      <c r="AX637" s="47">
        <f t="shared" si="506"/>
        <v>0</v>
      </c>
      <c r="AY637" s="47">
        <f t="shared" si="507"/>
        <v>0</v>
      </c>
      <c r="AZ637" s="47">
        <f t="shared" si="508"/>
        <v>3.219390098864914E-4</v>
      </c>
      <c r="BA637" s="47">
        <f t="shared" si="529"/>
        <v>2.2355443573419446E-2</v>
      </c>
      <c r="BB637" s="23">
        <f>IF(V637&gt;0,J637*DATA!$C$4,0)</f>
        <v>0</v>
      </c>
      <c r="BC637" s="23">
        <f>IF(X637&gt;0,N637*_xlfn.XLOOKUP(Burgas!O637,DATA!$B$5:$B$6,DATA!$C$5:$C$6,"error",0,1),0)</f>
        <v>6955.2000000000007</v>
      </c>
      <c r="BD637" s="23" t="str">
        <f>IF(Z637&gt;0,(L637-M637)*DATA!$C$7,"0,00 ")</f>
        <v xml:space="preserve">0,00 </v>
      </c>
      <c r="BE637" s="23">
        <f>IF(G637="basement",D637*DATA!$C$8,IF(G637="ground",0,"error"))</f>
        <v>0</v>
      </c>
      <c r="BF637" s="23">
        <f t="shared" si="530"/>
        <v>6955.2000000000007</v>
      </c>
      <c r="BG637" s="23">
        <v>0.25</v>
      </c>
      <c r="BH637" s="23">
        <v>1.1000000000000001</v>
      </c>
      <c r="BI637" s="23">
        <f t="shared" si="531"/>
        <v>0.56999999999999995</v>
      </c>
      <c r="BJ637" s="23">
        <v>0.22</v>
      </c>
      <c r="BK637" s="23">
        <f t="shared" si="532"/>
        <v>0.25</v>
      </c>
      <c r="BL637" s="23">
        <f t="shared" si="533"/>
        <v>0.12054794520547943</v>
      </c>
      <c r="BM637" s="5">
        <v>1.1000000000000001</v>
      </c>
      <c r="BN637" s="5">
        <f t="shared" si="534"/>
        <v>0.56999999999999995</v>
      </c>
      <c r="BO637" s="50"/>
      <c r="BP637" s="48">
        <f t="shared" si="535"/>
        <v>2829</v>
      </c>
      <c r="BQ637" s="51">
        <f t="shared" si="536"/>
        <v>6</v>
      </c>
      <c r="BR637" s="47">
        <f t="shared" si="537"/>
        <v>905.28</v>
      </c>
      <c r="BS637" s="46">
        <f t="shared" si="538"/>
        <v>20.5</v>
      </c>
      <c r="BT637" s="46">
        <f t="shared" si="539"/>
        <v>2263.2000000000003</v>
      </c>
      <c r="BU637" s="46">
        <f t="shared" si="492"/>
        <v>26.645923500000006</v>
      </c>
      <c r="BV637" s="46">
        <f t="shared" si="493"/>
        <v>26.645923500000006</v>
      </c>
      <c r="BW637" s="46">
        <f t="shared" si="494"/>
        <v>26.267645178082194</v>
      </c>
      <c r="BX637" s="46">
        <f t="shared" si="495"/>
        <v>26.645923500000006</v>
      </c>
      <c r="BY637" s="46">
        <f t="shared" si="496"/>
        <v>26.645923500000006</v>
      </c>
      <c r="BZ637" s="46">
        <f t="shared" si="540"/>
        <v>30706.762241400011</v>
      </c>
      <c r="CA637" s="46">
        <f t="shared" si="541"/>
        <v>30706.762241400011</v>
      </c>
      <c r="CB637" s="46">
        <f t="shared" si="542"/>
        <v>30270.834303221924</v>
      </c>
      <c r="CC637" s="46">
        <f t="shared" si="543"/>
        <v>30706.762241400011</v>
      </c>
      <c r="CD637" s="46">
        <f t="shared" si="544"/>
        <v>30706.762241400011</v>
      </c>
    </row>
    <row r="638" spans="1:82" ht="15" customHeight="1" x14ac:dyDescent="0.35">
      <c r="A638" s="39">
        <v>635</v>
      </c>
      <c r="B638" s="40" t="s">
        <v>125</v>
      </c>
      <c r="C638" s="40" t="s">
        <v>760</v>
      </c>
      <c r="D638" s="41">
        <v>337.4</v>
      </c>
      <c r="E638" s="41">
        <f t="shared" si="511"/>
        <v>1619.52</v>
      </c>
      <c r="F638" s="41">
        <v>73.599999999999994</v>
      </c>
      <c r="G638" s="42" t="s">
        <v>118</v>
      </c>
      <c r="H638" s="43">
        <v>6</v>
      </c>
      <c r="I638" s="44">
        <v>20.5</v>
      </c>
      <c r="J638" s="41">
        <f t="shared" si="512"/>
        <v>1207.04</v>
      </c>
      <c r="K638" s="42" t="s">
        <v>120</v>
      </c>
      <c r="L638" s="44">
        <v>301.76</v>
      </c>
      <c r="M638" s="44">
        <v>75.5</v>
      </c>
      <c r="N638" s="41">
        <v>354.27</v>
      </c>
      <c r="O638" s="45" t="s">
        <v>69</v>
      </c>
      <c r="P638" s="45" t="s">
        <v>120</v>
      </c>
      <c r="Q638" s="45" t="s">
        <v>122</v>
      </c>
      <c r="R638" s="45" t="s">
        <v>864</v>
      </c>
      <c r="S638" s="46">
        <f t="shared" si="513"/>
        <v>142926.46753357002</v>
      </c>
      <c r="T638" s="46">
        <f t="shared" si="514"/>
        <v>88.252363375302565</v>
      </c>
      <c r="U638" s="47">
        <f t="shared" si="515"/>
        <v>96784.558186911556</v>
      </c>
      <c r="V638" s="47">
        <f t="shared" si="516"/>
        <v>46141.90934665846</v>
      </c>
      <c r="W638" s="47">
        <f t="shared" si="517"/>
        <v>120520.55822460279</v>
      </c>
      <c r="X638" s="47">
        <f t="shared" si="518"/>
        <v>22405.909308967224</v>
      </c>
      <c r="Y638" s="48">
        <f t="shared" si="519"/>
        <v>130948.63080607004</v>
      </c>
      <c r="Z638" s="47">
        <f t="shared" si="520"/>
        <v>11977.836727499976</v>
      </c>
      <c r="AA638" s="48">
        <f t="shared" si="521"/>
        <v>142926.46753357002</v>
      </c>
      <c r="AB638" s="47">
        <f t="shared" si="522"/>
        <v>0</v>
      </c>
      <c r="AC638" s="47">
        <f t="shared" si="523"/>
        <v>80525.655383125661</v>
      </c>
      <c r="AD638" s="47">
        <f t="shared" si="524"/>
        <v>62400.812150444355</v>
      </c>
      <c r="AE638" s="47">
        <f t="shared" si="510"/>
        <v>38.530436271515235</v>
      </c>
      <c r="AF638" s="49">
        <f t="shared" si="525"/>
        <v>0.56340618202301895</v>
      </c>
      <c r="AG638" s="47">
        <f>IF(ISBLANK($D638),"",S638*_xlfn.XLOOKUP(Q638,DATA!$B$24:$B$25,DATA!$C$24:$C$25,"error",0,1)/1000)</f>
        <v>19.147363286531498</v>
      </c>
      <c r="AH638" s="47">
        <f>IF(ISBLANK($D638),"",V638*_xlfn.XLOOKUP(Q638,DATA!$B$24:$B$25,DATA!$C$24:$C$25,"error",0,1)/1000)</f>
        <v>6.1814716073295566</v>
      </c>
      <c r="AI638" s="47">
        <f>IF(ISBLANK($D638),"",X638*_xlfn.XLOOKUP(Q638,DATA!$B$24:$B$25,DATA!$C$24:$C$25,"error",0,1)/1000)</f>
        <v>3.001641982112992</v>
      </c>
      <c r="AJ638" s="47">
        <f>IF(ISBLANK($D638),"",Z638*_xlfn.XLOOKUP(Q638,DATA!$B$24:$B$25,DATA!$C$24:$C$25,"error",0,1)/1000)</f>
        <v>1.6046292556298865</v>
      </c>
      <c r="AK638" s="47">
        <f>IF(ISBLANK($D638),"",AB638*_xlfn.XLOOKUP(Q638,DATA!$B$24:$B$25,DATA!$C$24:$C$25,"error",0,1)/1000)</f>
        <v>0</v>
      </c>
      <c r="AL638" s="47">
        <f t="shared" si="526"/>
        <v>10.787742845072435</v>
      </c>
      <c r="AM638" s="47">
        <f t="shared" si="527"/>
        <v>8.3596204414590627</v>
      </c>
      <c r="AN638" s="47">
        <f t="shared" si="497"/>
        <v>1.940800764427228</v>
      </c>
      <c r="AO638" s="47">
        <f t="shared" si="498"/>
        <v>0.62656171720673715</v>
      </c>
      <c r="AP638" s="47">
        <f t="shared" si="499"/>
        <v>0.30425019707645856</v>
      </c>
      <c r="AQ638" s="47">
        <f t="shared" si="500"/>
        <v>0.16264723447010548</v>
      </c>
      <c r="AR638" s="47">
        <f t="shared" si="501"/>
        <v>0</v>
      </c>
      <c r="AS638" s="47">
        <f t="shared" si="502"/>
        <v>1.0934591487533012</v>
      </c>
      <c r="AT638" s="47">
        <f t="shared" si="528"/>
        <v>0.84734161567392685</v>
      </c>
      <c r="AU638" s="47">
        <f t="shared" si="503"/>
        <v>0.10555323808022055</v>
      </c>
      <c r="AV638" s="47">
        <f t="shared" si="504"/>
        <v>3.4076459222640805E-2</v>
      </c>
      <c r="AW638" s="47">
        <f t="shared" si="505"/>
        <v>1.6547084109091004E-2</v>
      </c>
      <c r="AX638" s="47">
        <f t="shared" si="506"/>
        <v>8.8458035352119869E-3</v>
      </c>
      <c r="AY638" s="47">
        <f t="shared" si="507"/>
        <v>0</v>
      </c>
      <c r="AZ638" s="47">
        <f t="shared" si="508"/>
        <v>5.9469346866943794E-2</v>
      </c>
      <c r="BA638" s="47">
        <f t="shared" si="529"/>
        <v>4.6083891213276752E-2</v>
      </c>
      <c r="BB638" s="23">
        <f>IF(V638&gt;0,J638*DATA!$C$4,0)</f>
        <v>78457.599999999991</v>
      </c>
      <c r="BC638" s="23">
        <f>IF(X638&gt;0,N638*_xlfn.XLOOKUP(Burgas!O638,DATA!$B$5:$B$6,DATA!$C$5:$C$6,"error",0,1),0)</f>
        <v>17004.96</v>
      </c>
      <c r="BD638" s="23">
        <f>IF(Z638&gt;0,(L638-M638)*DATA!$C$7,"0,00 ")</f>
        <v>33939</v>
      </c>
      <c r="BE638" s="23">
        <f>IF(G638="basement",D638*DATA!$C$8,IF(G638="ground",0,"error"))</f>
        <v>0</v>
      </c>
      <c r="BF638" s="23">
        <f t="shared" si="530"/>
        <v>129401.56</v>
      </c>
      <c r="BG638" s="23">
        <v>1.48</v>
      </c>
      <c r="BH638" s="23">
        <v>2.4121520413573703</v>
      </c>
      <c r="BI638" s="23">
        <f t="shared" si="531"/>
        <v>0.56999999999999995</v>
      </c>
      <c r="BJ638" s="23">
        <v>2.33</v>
      </c>
      <c r="BK638" s="23">
        <f t="shared" si="532"/>
        <v>0.21630769230769231</v>
      </c>
      <c r="BL638" s="23">
        <f t="shared" si="533"/>
        <v>0.23928112965340181</v>
      </c>
      <c r="BM638" s="5">
        <v>1.1000000000000001</v>
      </c>
      <c r="BN638" s="5">
        <f t="shared" si="534"/>
        <v>0.56999999999999995</v>
      </c>
      <c r="BO638" s="50"/>
      <c r="BP638" s="48">
        <f t="shared" si="535"/>
        <v>6916.7</v>
      </c>
      <c r="BQ638" s="51">
        <f t="shared" si="536"/>
        <v>6</v>
      </c>
      <c r="BR638" s="47">
        <f t="shared" si="537"/>
        <v>2213.3440000000001</v>
      </c>
      <c r="BS638" s="46">
        <f t="shared" si="538"/>
        <v>20.5</v>
      </c>
      <c r="BT638" s="46">
        <f t="shared" si="539"/>
        <v>5533.3600000000006</v>
      </c>
      <c r="BU638" s="46">
        <f t="shared" si="492"/>
        <v>124.025049925</v>
      </c>
      <c r="BV638" s="46">
        <f t="shared" si="493"/>
        <v>83.985211894230773</v>
      </c>
      <c r="BW638" s="46">
        <f t="shared" si="494"/>
        <v>104.58222685231064</v>
      </c>
      <c r="BX638" s="46">
        <f t="shared" si="495"/>
        <v>113.63123117500002</v>
      </c>
      <c r="BY638" s="46">
        <f t="shared" si="496"/>
        <v>124.025049925</v>
      </c>
      <c r="BZ638" s="46">
        <f t="shared" si="540"/>
        <v>142926.46753357002</v>
      </c>
      <c r="CA638" s="46">
        <f t="shared" si="541"/>
        <v>96784.558186911556</v>
      </c>
      <c r="CB638" s="46">
        <f t="shared" si="542"/>
        <v>120520.55822460279</v>
      </c>
      <c r="CC638" s="46">
        <f t="shared" si="543"/>
        <v>130948.63080607004</v>
      </c>
      <c r="CD638" s="46">
        <f t="shared" si="544"/>
        <v>142926.46753357002</v>
      </c>
    </row>
    <row r="639" spans="1:82" ht="15" customHeight="1" x14ac:dyDescent="0.35">
      <c r="A639" s="39">
        <v>636</v>
      </c>
      <c r="B639" s="40" t="s">
        <v>125</v>
      </c>
      <c r="C639" s="40" t="s">
        <v>761</v>
      </c>
      <c r="D639" s="41">
        <v>62.3</v>
      </c>
      <c r="E639" s="41">
        <f t="shared" si="511"/>
        <v>299.04000000000002</v>
      </c>
      <c r="F639" s="41">
        <v>31.8</v>
      </c>
      <c r="G639" s="42" t="s">
        <v>118</v>
      </c>
      <c r="H639" s="43">
        <v>6</v>
      </c>
      <c r="I639" s="44">
        <v>20.5</v>
      </c>
      <c r="J639" s="41">
        <f t="shared" si="512"/>
        <v>521.52</v>
      </c>
      <c r="K639" s="42" t="s">
        <v>120</v>
      </c>
      <c r="L639" s="44">
        <v>130.38</v>
      </c>
      <c r="M639" s="44">
        <v>45.7</v>
      </c>
      <c r="N639" s="41">
        <v>65.415000000000006</v>
      </c>
      <c r="O639" s="45" t="s">
        <v>69</v>
      </c>
      <c r="P639" s="45" t="s">
        <v>120</v>
      </c>
      <c r="Q639" s="45" t="s">
        <v>122</v>
      </c>
      <c r="R639" s="45" t="s">
        <v>864</v>
      </c>
      <c r="S639" s="46">
        <f t="shared" si="513"/>
        <v>44516.995680115004</v>
      </c>
      <c r="T639" s="46">
        <f t="shared" si="514"/>
        <v>148.86635794580994</v>
      </c>
      <c r="U639" s="47">
        <f t="shared" si="515"/>
        <v>24580.681587401155</v>
      </c>
      <c r="V639" s="47">
        <f t="shared" si="516"/>
        <v>19936.314092713848</v>
      </c>
      <c r="W639" s="47">
        <f t="shared" si="517"/>
        <v>40379.804957089946</v>
      </c>
      <c r="X639" s="47">
        <f t="shared" si="518"/>
        <v>4137.1907230250581</v>
      </c>
      <c r="Y639" s="48">
        <f t="shared" si="519"/>
        <v>40034.174085115017</v>
      </c>
      <c r="Z639" s="47">
        <f t="shared" si="520"/>
        <v>4482.8215949999867</v>
      </c>
      <c r="AA639" s="48">
        <f t="shared" si="521"/>
        <v>44516.995680115004</v>
      </c>
      <c r="AB639" s="47">
        <f t="shared" si="522"/>
        <v>0</v>
      </c>
      <c r="AC639" s="47">
        <f t="shared" si="523"/>
        <v>28556.326410738893</v>
      </c>
      <c r="AD639" s="47">
        <f t="shared" si="524"/>
        <v>15960.669269376111</v>
      </c>
      <c r="AE639" s="47">
        <f t="shared" si="510"/>
        <v>53.373024576565378</v>
      </c>
      <c r="AF639" s="49">
        <f t="shared" si="525"/>
        <v>0.64147020647879271</v>
      </c>
      <c r="AG639" s="47">
        <f>IF(ISBLANK($D639),"",S639*_xlfn.XLOOKUP(Q639,DATA!$B$24:$B$25,DATA!$C$24:$C$25,"error",0,1)/1000)</f>
        <v>5.963787557485885</v>
      </c>
      <c r="AH639" s="47">
        <f>IF(ISBLANK($D639),"",V639*_xlfn.XLOOKUP(Q639,DATA!$B$24:$B$25,DATA!$C$24:$C$25,"error",0,1)/1000)</f>
        <v>2.6707988738190207</v>
      </c>
      <c r="AI639" s="47">
        <f>IF(ISBLANK($D639),"",X639*_xlfn.XLOOKUP(Q639,DATA!$B$24:$B$25,DATA!$C$24:$C$25,"error",0,1)/1000)</f>
        <v>0.55424509628227314</v>
      </c>
      <c r="AJ639" s="47">
        <f>IF(ISBLANK($D639),"",Z639*_xlfn.XLOOKUP(Q639,DATA!$B$24:$B$25,DATA!$C$24:$C$25,"error",0,1)/1000)</f>
        <v>0.60054806579483189</v>
      </c>
      <c r="AK639" s="47">
        <f>IF(ISBLANK($D639),"",AB639*_xlfn.XLOOKUP(Q639,DATA!$B$24:$B$25,DATA!$C$24:$C$25,"error",0,1)/1000)</f>
        <v>0</v>
      </c>
      <c r="AL639" s="47">
        <f t="shared" si="526"/>
        <v>3.8255920358961255</v>
      </c>
      <c r="AM639" s="47">
        <f t="shared" si="527"/>
        <v>2.1381955215897595</v>
      </c>
      <c r="AN639" s="47">
        <f t="shared" si="497"/>
        <v>0.60449698881474023</v>
      </c>
      <c r="AO639" s="47">
        <f t="shared" si="498"/>
        <v>0.27071552455399783</v>
      </c>
      <c r="AP639" s="47">
        <f t="shared" si="499"/>
        <v>5.6178978298350085E-2</v>
      </c>
      <c r="AQ639" s="47">
        <f t="shared" si="500"/>
        <v>6.0872305378451862E-2</v>
      </c>
      <c r="AR639" s="47">
        <f t="shared" si="501"/>
        <v>0</v>
      </c>
      <c r="AS639" s="47">
        <f t="shared" si="502"/>
        <v>0.38776680823079984</v>
      </c>
      <c r="AT639" s="47">
        <f t="shared" si="528"/>
        <v>0.21673018058394039</v>
      </c>
      <c r="AU639" s="47">
        <f t="shared" si="503"/>
        <v>3.2876437266846088E-2</v>
      </c>
      <c r="AV639" s="47">
        <f t="shared" si="504"/>
        <v>1.4723252761956221E-2</v>
      </c>
      <c r="AW639" s="47">
        <f t="shared" si="505"/>
        <v>3.0553744516786212E-3</v>
      </c>
      <c r="AX639" s="47">
        <f t="shared" si="506"/>
        <v>3.3106277882159912E-3</v>
      </c>
      <c r="AY639" s="47">
        <f t="shared" si="507"/>
        <v>0</v>
      </c>
      <c r="AZ639" s="47">
        <f t="shared" si="508"/>
        <v>2.1089255001850833E-2</v>
      </c>
      <c r="BA639" s="47">
        <f t="shared" si="529"/>
        <v>1.1787182264995255E-2</v>
      </c>
      <c r="BB639" s="23">
        <f>IF(V639&gt;0,J639*DATA!$C$4,0)</f>
        <v>33898.799999999996</v>
      </c>
      <c r="BC639" s="23">
        <f>IF(X639&gt;0,N639*_xlfn.XLOOKUP(Burgas!O639,DATA!$B$5:$B$6,DATA!$C$5:$C$6,"error",0,1),0)</f>
        <v>3139.92</v>
      </c>
      <c r="BD639" s="23">
        <f>IF(Z639&gt;0,(L639-M639)*DATA!$C$7,"0,00 ")</f>
        <v>12701.999999999998</v>
      </c>
      <c r="BE639" s="23">
        <f>IF(G639="basement",D639*DATA!$C$8,IF(G639="ground",0,"error"))</f>
        <v>0</v>
      </c>
      <c r="BF639" s="23">
        <f t="shared" si="530"/>
        <v>49740.719999999994</v>
      </c>
      <c r="BG639" s="23">
        <v>1.48</v>
      </c>
      <c r="BH639" s="23">
        <v>2.2366007056296979</v>
      </c>
      <c r="BI639" s="23">
        <f t="shared" si="531"/>
        <v>0.56999999999999995</v>
      </c>
      <c r="BJ639" s="23">
        <v>2.33</v>
      </c>
      <c r="BK639" s="23">
        <f t="shared" si="532"/>
        <v>0.21630769230769231</v>
      </c>
      <c r="BL639" s="23">
        <f t="shared" si="533"/>
        <v>0.23928112965340181</v>
      </c>
      <c r="BM639" s="5">
        <v>1.1000000000000001</v>
      </c>
      <c r="BN639" s="5">
        <f t="shared" si="534"/>
        <v>0.56999999999999995</v>
      </c>
      <c r="BO639" s="50"/>
      <c r="BP639" s="48">
        <f t="shared" si="535"/>
        <v>1277.1499999999999</v>
      </c>
      <c r="BQ639" s="51">
        <f t="shared" si="536"/>
        <v>6</v>
      </c>
      <c r="BR639" s="47">
        <f t="shared" si="537"/>
        <v>408.68799999999999</v>
      </c>
      <c r="BS639" s="46">
        <f t="shared" si="538"/>
        <v>20.5</v>
      </c>
      <c r="BT639" s="46">
        <f t="shared" si="539"/>
        <v>1021.7199999999999</v>
      </c>
      <c r="BU639" s="46">
        <f t="shared" si="492"/>
        <v>38.629812287500002</v>
      </c>
      <c r="BV639" s="46">
        <f t="shared" si="493"/>
        <v>21.329990964423075</v>
      </c>
      <c r="BW639" s="46">
        <f t="shared" si="494"/>
        <v>35.039747446277282</v>
      </c>
      <c r="BX639" s="46">
        <f t="shared" si="495"/>
        <v>34.739824787500012</v>
      </c>
      <c r="BY639" s="46">
        <f t="shared" si="496"/>
        <v>38.629812287500002</v>
      </c>
      <c r="BZ639" s="46">
        <f t="shared" si="540"/>
        <v>44516.995680115004</v>
      </c>
      <c r="CA639" s="46">
        <f t="shared" si="541"/>
        <v>24580.681587401155</v>
      </c>
      <c r="CB639" s="46">
        <f t="shared" si="542"/>
        <v>40379.804957089946</v>
      </c>
      <c r="CC639" s="46">
        <f t="shared" si="543"/>
        <v>40034.174085115017</v>
      </c>
      <c r="CD639" s="46">
        <f t="shared" si="544"/>
        <v>44516.995680115004</v>
      </c>
    </row>
    <row r="640" spans="1:82" ht="15" customHeight="1" x14ac:dyDescent="0.35">
      <c r="A640" s="39">
        <v>637</v>
      </c>
      <c r="B640" s="40" t="s">
        <v>125</v>
      </c>
      <c r="C640" s="40" t="s">
        <v>762</v>
      </c>
      <c r="D640" s="41">
        <v>113.1</v>
      </c>
      <c r="E640" s="41">
        <f t="shared" si="511"/>
        <v>542.88</v>
      </c>
      <c r="F640" s="41">
        <v>42.8</v>
      </c>
      <c r="G640" s="42" t="s">
        <v>118</v>
      </c>
      <c r="H640" s="43">
        <v>6</v>
      </c>
      <c r="I640" s="44">
        <v>20.5</v>
      </c>
      <c r="J640" s="41">
        <f t="shared" si="512"/>
        <v>701.62</v>
      </c>
      <c r="K640" s="42" t="s">
        <v>120</v>
      </c>
      <c r="L640" s="44">
        <v>175.78</v>
      </c>
      <c r="M640" s="44">
        <v>43.9</v>
      </c>
      <c r="N640" s="41">
        <v>118.755</v>
      </c>
      <c r="O640" s="45" t="s">
        <v>69</v>
      </c>
      <c r="P640" s="45" t="s">
        <v>120</v>
      </c>
      <c r="Q640" s="45" t="s">
        <v>122</v>
      </c>
      <c r="R640" s="45" t="s">
        <v>864</v>
      </c>
      <c r="S640" s="46">
        <f t="shared" si="513"/>
        <v>66657.361233855016</v>
      </c>
      <c r="T640" s="46">
        <f t="shared" si="514"/>
        <v>122.7847060747403</v>
      </c>
      <c r="U640" s="47">
        <f t="shared" si="515"/>
        <v>39836.306061033465</v>
      </c>
      <c r="V640" s="47">
        <f t="shared" si="516"/>
        <v>26821.055172821551</v>
      </c>
      <c r="W640" s="47">
        <f t="shared" si="517"/>
        <v>59146.66667889298</v>
      </c>
      <c r="X640" s="47">
        <f t="shared" si="518"/>
        <v>7510.6945549620359</v>
      </c>
      <c r="Y640" s="48">
        <f t="shared" si="519"/>
        <v>59675.848338855008</v>
      </c>
      <c r="Z640" s="47">
        <f t="shared" si="520"/>
        <v>6981.5128950000071</v>
      </c>
      <c r="AA640" s="48">
        <f t="shared" si="521"/>
        <v>66657.361233855016</v>
      </c>
      <c r="AB640" s="47">
        <f t="shared" si="522"/>
        <v>0</v>
      </c>
      <c r="AC640" s="47">
        <f t="shared" si="523"/>
        <v>41313.262622783594</v>
      </c>
      <c r="AD640" s="47">
        <f t="shared" si="524"/>
        <v>25344.098611071422</v>
      </c>
      <c r="AE640" s="47">
        <f t="shared" si="510"/>
        <v>46.684531776951488</v>
      </c>
      <c r="AF640" s="49">
        <f t="shared" si="525"/>
        <v>0.61978544991968187</v>
      </c>
      <c r="AG640" s="47">
        <f>IF(ISBLANK($D640),"",S640*_xlfn.XLOOKUP(Q640,DATA!$B$24:$B$25,DATA!$C$24:$C$25,"error",0,1)/1000)</f>
        <v>8.9298555634309498</v>
      </c>
      <c r="AH640" s="47">
        <f>IF(ISBLANK($D640),"",V640*_xlfn.XLOOKUP(Q640,DATA!$B$24:$B$25,DATA!$C$24:$C$25,"error",0,1)/1000)</f>
        <v>3.5931237648583023</v>
      </c>
      <c r="AI640" s="47">
        <f>IF(ISBLANK($D640),"",X640*_xlfn.XLOOKUP(Q640,DATA!$B$24:$B$25,DATA!$C$24:$C$25,"error",0,1)/1000)</f>
        <v>1.0061817076970334</v>
      </c>
      <c r="AJ640" s="47">
        <f>IF(ISBLANK($D640),"",Z640*_xlfn.XLOOKUP(Q640,DATA!$B$24:$B$25,DATA!$C$24:$C$25,"error",0,1)/1000)</f>
        <v>0.93528907554349017</v>
      </c>
      <c r="AK640" s="47">
        <f>IF(ISBLANK($D640),"",AB640*_xlfn.XLOOKUP(Q640,DATA!$B$24:$B$25,DATA!$C$24:$C$25,"error",0,1)/1000)</f>
        <v>0</v>
      </c>
      <c r="AL640" s="47">
        <f t="shared" si="526"/>
        <v>5.5345945480988252</v>
      </c>
      <c r="AM640" s="47">
        <f t="shared" si="527"/>
        <v>3.3952610153321245</v>
      </c>
      <c r="AN640" s="47">
        <f t="shared" si="497"/>
        <v>0.90514136303678028</v>
      </c>
      <c r="AO640" s="47">
        <f t="shared" si="498"/>
        <v>0.36420353263072563</v>
      </c>
      <c r="AP640" s="47">
        <f t="shared" si="499"/>
        <v>0.10198784021739013</v>
      </c>
      <c r="AQ640" s="47">
        <f t="shared" si="500"/>
        <v>9.4802074082549162E-2</v>
      </c>
      <c r="AR640" s="47">
        <f t="shared" si="501"/>
        <v>0</v>
      </c>
      <c r="AS640" s="47">
        <f t="shared" si="502"/>
        <v>0.560993446930665</v>
      </c>
      <c r="AT640" s="47">
        <f t="shared" si="528"/>
        <v>0.34414791610611528</v>
      </c>
      <c r="AU640" s="47">
        <f t="shared" si="503"/>
        <v>4.9227413519219575E-2</v>
      </c>
      <c r="AV640" s="47">
        <f t="shared" si="504"/>
        <v>1.9807732403059764E-2</v>
      </c>
      <c r="AW640" s="47">
        <f t="shared" si="505"/>
        <v>5.5467552244759652E-3</v>
      </c>
      <c r="AX640" s="47">
        <f t="shared" si="506"/>
        <v>5.1559470088560072E-3</v>
      </c>
      <c r="AY640" s="47">
        <f t="shared" si="507"/>
        <v>0</v>
      </c>
      <c r="AZ640" s="47">
        <f t="shared" si="508"/>
        <v>3.0510434636391737E-2</v>
      </c>
      <c r="BA640" s="47">
        <f t="shared" si="529"/>
        <v>1.8716978882827837E-2</v>
      </c>
      <c r="BB640" s="23">
        <f>IF(V640&gt;0,J640*DATA!$C$4,0)</f>
        <v>45605.3</v>
      </c>
      <c r="BC640" s="23">
        <f>IF(X640&gt;0,N640*_xlfn.XLOOKUP(Burgas!O640,DATA!$B$5:$B$6,DATA!$C$5:$C$6,"error",0,1),0)</f>
        <v>5700.24</v>
      </c>
      <c r="BD640" s="23">
        <f>IF(Z640&gt;0,(L640-M640)*DATA!$C$7,"0,00 ")</f>
        <v>19782</v>
      </c>
      <c r="BE640" s="23">
        <f>IF(G640="basement",D640*DATA!$C$8,IF(G640="ground",0,"error"))</f>
        <v>0</v>
      </c>
      <c r="BF640" s="23">
        <f t="shared" si="530"/>
        <v>71087.540000000008</v>
      </c>
      <c r="BG640" s="23">
        <v>1.48</v>
      </c>
      <c r="BH640" s="23">
        <v>2.4129480031858006</v>
      </c>
      <c r="BI640" s="23">
        <f t="shared" si="531"/>
        <v>0.56999999999999995</v>
      </c>
      <c r="BJ640" s="23">
        <v>2.33</v>
      </c>
      <c r="BK640" s="23">
        <f t="shared" si="532"/>
        <v>0.21630769230769231</v>
      </c>
      <c r="BL640" s="23">
        <f t="shared" si="533"/>
        <v>0.23928112965340181</v>
      </c>
      <c r="BM640" s="5">
        <v>1.1000000000000001</v>
      </c>
      <c r="BN640" s="5">
        <f t="shared" si="534"/>
        <v>0.56999999999999995</v>
      </c>
      <c r="BO640" s="50"/>
      <c r="BP640" s="48">
        <f t="shared" si="535"/>
        <v>2318.5499999999997</v>
      </c>
      <c r="BQ640" s="51">
        <f t="shared" si="536"/>
        <v>6</v>
      </c>
      <c r="BR640" s="47">
        <f t="shared" si="537"/>
        <v>741.93599999999992</v>
      </c>
      <c r="BS640" s="46">
        <f t="shared" si="538"/>
        <v>20.5</v>
      </c>
      <c r="BT640" s="46">
        <f t="shared" si="539"/>
        <v>1854.84</v>
      </c>
      <c r="BU640" s="46">
        <f t="shared" si="492"/>
        <v>57.842208637500008</v>
      </c>
      <c r="BV640" s="46">
        <f t="shared" si="493"/>
        <v>34.568123968269234</v>
      </c>
      <c r="BW640" s="46">
        <f t="shared" si="494"/>
        <v>51.324771501989737</v>
      </c>
      <c r="BX640" s="46">
        <f t="shared" si="495"/>
        <v>51.783971137500004</v>
      </c>
      <c r="BY640" s="46">
        <f t="shared" si="496"/>
        <v>57.842208637500008</v>
      </c>
      <c r="BZ640" s="46">
        <f t="shared" si="540"/>
        <v>66657.361233855016</v>
      </c>
      <c r="CA640" s="46">
        <f t="shared" si="541"/>
        <v>39836.306061033465</v>
      </c>
      <c r="CB640" s="46">
        <f t="shared" si="542"/>
        <v>59146.66667889298</v>
      </c>
      <c r="CC640" s="46">
        <f t="shared" si="543"/>
        <v>59675.848338855008</v>
      </c>
      <c r="CD640" s="46">
        <f t="shared" si="544"/>
        <v>66657.361233855016</v>
      </c>
    </row>
    <row r="641" spans="1:82" ht="15" customHeight="1" x14ac:dyDescent="0.35">
      <c r="A641" s="39">
        <v>638</v>
      </c>
      <c r="B641" s="40" t="s">
        <v>125</v>
      </c>
      <c r="C641" s="40" t="s">
        <v>763</v>
      </c>
      <c r="D641" s="41">
        <v>188.1</v>
      </c>
      <c r="E641" s="41">
        <f t="shared" si="511"/>
        <v>902.87999999999988</v>
      </c>
      <c r="F641" s="41">
        <v>55.4</v>
      </c>
      <c r="G641" s="42" t="s">
        <v>118</v>
      </c>
      <c r="H641" s="43">
        <v>6</v>
      </c>
      <c r="I641" s="44">
        <v>20.5</v>
      </c>
      <c r="J641" s="41">
        <f t="shared" si="512"/>
        <v>908.56000000000006</v>
      </c>
      <c r="K641" s="42" t="s">
        <v>120</v>
      </c>
      <c r="L641" s="44">
        <v>227.14</v>
      </c>
      <c r="M641" s="44">
        <v>56.78</v>
      </c>
      <c r="N641" s="41">
        <v>197.505</v>
      </c>
      <c r="O641" s="45" t="s">
        <v>69</v>
      </c>
      <c r="P641" s="45" t="s">
        <v>120</v>
      </c>
      <c r="Q641" s="45" t="s">
        <v>122</v>
      </c>
      <c r="R641" s="45" t="s">
        <v>864</v>
      </c>
      <c r="S641" s="46">
        <f t="shared" si="513"/>
        <v>94532.12914120502</v>
      </c>
      <c r="T641" s="46">
        <f t="shared" si="514"/>
        <v>104.70065694356397</v>
      </c>
      <c r="U641" s="47">
        <f t="shared" si="515"/>
        <v>59800.311507986553</v>
      </c>
      <c r="V641" s="47">
        <f t="shared" si="516"/>
        <v>34731.817633218467</v>
      </c>
      <c r="W641" s="47">
        <f t="shared" si="517"/>
        <v>82040.867905233652</v>
      </c>
      <c r="X641" s="47">
        <f t="shared" si="518"/>
        <v>12491.261235971368</v>
      </c>
      <c r="Y641" s="48">
        <f t="shared" si="519"/>
        <v>85513.547576205019</v>
      </c>
      <c r="Z641" s="47">
        <f t="shared" si="520"/>
        <v>9018.5815650000004</v>
      </c>
      <c r="AA641" s="48">
        <f t="shared" si="521"/>
        <v>94532.12914120502</v>
      </c>
      <c r="AB641" s="47">
        <f t="shared" si="522"/>
        <v>0</v>
      </c>
      <c r="AC641" s="47">
        <f t="shared" si="523"/>
        <v>56241.660434189835</v>
      </c>
      <c r="AD641" s="47">
        <f t="shared" si="524"/>
        <v>38290.468707015185</v>
      </c>
      <c r="AE641" s="47">
        <f t="shared" si="510"/>
        <v>42.409255612058288</v>
      </c>
      <c r="AF641" s="49">
        <f t="shared" si="525"/>
        <v>0.59494756909770063</v>
      </c>
      <c r="AG641" s="47">
        <f>IF(ISBLANK($D641),"",S641*_xlfn.XLOOKUP(Q641,DATA!$B$24:$B$25,DATA!$C$24:$C$25,"error",0,1)/1000)</f>
        <v>12.664141569795866</v>
      </c>
      <c r="AH641" s="47">
        <f>IF(ISBLANK($D641),"",V641*_xlfn.XLOOKUP(Q641,DATA!$B$24:$B$25,DATA!$C$24:$C$25,"error",0,1)/1000)</f>
        <v>4.6529011826909983</v>
      </c>
      <c r="AI641" s="47">
        <f>IF(ISBLANK($D641),"",X641*_xlfn.XLOOKUP(Q641,DATA!$B$24:$B$25,DATA!$C$24:$C$25,"error",0,1)/1000)</f>
        <v>1.6734109568330007</v>
      </c>
      <c r="AJ641" s="47">
        <f>IF(ISBLANK($D641),"",Z641*_xlfn.XLOOKUP(Q641,DATA!$B$24:$B$25,DATA!$C$24:$C$25,"error",0,1)/1000)</f>
        <v>1.2081881021351897</v>
      </c>
      <c r="AK641" s="47">
        <f>IF(ISBLANK($D641),"",AB641*_xlfn.XLOOKUP(Q641,DATA!$B$24:$B$25,DATA!$C$24:$C$25,"error",0,1)/1000)</f>
        <v>0</v>
      </c>
      <c r="AL641" s="47">
        <f t="shared" si="526"/>
        <v>7.5345002416591891</v>
      </c>
      <c r="AM641" s="47">
        <f t="shared" si="527"/>
        <v>5.1296413281366773</v>
      </c>
      <c r="AN641" s="47">
        <f t="shared" si="497"/>
        <v>1.2836532775645062</v>
      </c>
      <c r="AO641" s="47">
        <f t="shared" si="498"/>
        <v>0.47162390126702775</v>
      </c>
      <c r="AP641" s="47">
        <f t="shared" si="499"/>
        <v>0.16961903399550066</v>
      </c>
      <c r="AQ641" s="47">
        <f t="shared" si="500"/>
        <v>0.12246346178877054</v>
      </c>
      <c r="AR641" s="47">
        <f t="shared" si="501"/>
        <v>0</v>
      </c>
      <c r="AS641" s="47">
        <f t="shared" si="502"/>
        <v>0.76370639705129895</v>
      </c>
      <c r="AT641" s="47">
        <f t="shared" si="528"/>
        <v>0.51994688051320725</v>
      </c>
      <c r="AU641" s="47">
        <f t="shared" si="503"/>
        <v>6.9813327829767666E-2</v>
      </c>
      <c r="AV641" s="47">
        <f t="shared" si="504"/>
        <v>2.5649943490955181E-2</v>
      </c>
      <c r="AW641" s="47">
        <f t="shared" si="505"/>
        <v>9.2249748693539434E-3</v>
      </c>
      <c r="AX641" s="47">
        <f t="shared" si="506"/>
        <v>6.6603513226320028E-3</v>
      </c>
      <c r="AY641" s="47">
        <f t="shared" si="507"/>
        <v>0</v>
      </c>
      <c r="AZ641" s="47">
        <f t="shared" si="508"/>
        <v>4.1535269682941127E-2</v>
      </c>
      <c r="BA641" s="47">
        <f t="shared" si="529"/>
        <v>2.8278058146826539E-2</v>
      </c>
      <c r="BB641" s="23">
        <f>IF(V641&gt;0,J641*DATA!$C$4,0)</f>
        <v>59056.4</v>
      </c>
      <c r="BC641" s="23">
        <f>IF(X641&gt;0,N641*_xlfn.XLOOKUP(Burgas!O641,DATA!$B$5:$B$6,DATA!$C$5:$C$6,"error",0,1),0)</f>
        <v>9480.24</v>
      </c>
      <c r="BD641" s="23">
        <f>IF(Z641&gt;0,(L641-M641)*DATA!$C$7,"0,00 ")</f>
        <v>25553.999999999996</v>
      </c>
      <c r="BE641" s="23">
        <f>IF(G641="basement",D641*DATA!$C$8,IF(G641="ground",0,"error"))</f>
        <v>0</v>
      </c>
      <c r="BF641" s="23">
        <f t="shared" si="530"/>
        <v>94090.64</v>
      </c>
      <c r="BG641" s="23">
        <v>1.48</v>
      </c>
      <c r="BH641" s="23">
        <v>2.4125385224971381</v>
      </c>
      <c r="BI641" s="23">
        <f t="shared" si="531"/>
        <v>0.56999999999999995</v>
      </c>
      <c r="BJ641" s="23">
        <v>2.33</v>
      </c>
      <c r="BK641" s="23">
        <f t="shared" si="532"/>
        <v>0.21630769230769231</v>
      </c>
      <c r="BL641" s="23">
        <f t="shared" si="533"/>
        <v>0.23928112965340181</v>
      </c>
      <c r="BM641" s="5">
        <v>1.1000000000000001</v>
      </c>
      <c r="BN641" s="5">
        <f t="shared" si="534"/>
        <v>0.56999999999999995</v>
      </c>
      <c r="BO641" s="50"/>
      <c r="BP641" s="48">
        <f t="shared" si="535"/>
        <v>3856.0499999999997</v>
      </c>
      <c r="BQ641" s="51">
        <f t="shared" si="536"/>
        <v>6</v>
      </c>
      <c r="BR641" s="47">
        <f t="shared" si="537"/>
        <v>1233.9359999999999</v>
      </c>
      <c r="BS641" s="46">
        <f t="shared" si="538"/>
        <v>20.5</v>
      </c>
      <c r="BT641" s="46">
        <f t="shared" si="539"/>
        <v>3084.84</v>
      </c>
      <c r="BU641" s="46">
        <f t="shared" si="492"/>
        <v>82.030657012500015</v>
      </c>
      <c r="BV641" s="46">
        <f t="shared" si="493"/>
        <v>51.891974581730778</v>
      </c>
      <c r="BW641" s="46">
        <f t="shared" si="494"/>
        <v>71.191311962195115</v>
      </c>
      <c r="BX641" s="46">
        <f t="shared" si="495"/>
        <v>74.204744512500014</v>
      </c>
      <c r="BY641" s="46">
        <f t="shared" si="496"/>
        <v>82.030657012500015</v>
      </c>
      <c r="BZ641" s="46">
        <f t="shared" si="540"/>
        <v>94532.12914120502</v>
      </c>
      <c r="CA641" s="46">
        <f t="shared" si="541"/>
        <v>59800.311507986553</v>
      </c>
      <c r="CB641" s="46">
        <f t="shared" si="542"/>
        <v>82040.867905233652</v>
      </c>
      <c r="CC641" s="46">
        <f t="shared" si="543"/>
        <v>85513.547576205019</v>
      </c>
      <c r="CD641" s="46">
        <f t="shared" si="544"/>
        <v>94532.12914120502</v>
      </c>
    </row>
    <row r="642" spans="1:82" ht="15" customHeight="1" x14ac:dyDescent="0.35">
      <c r="A642" s="39">
        <v>639</v>
      </c>
      <c r="B642" s="40" t="s">
        <v>125</v>
      </c>
      <c r="C642" s="40" t="s">
        <v>764</v>
      </c>
      <c r="D642" s="41">
        <v>236.9</v>
      </c>
      <c r="E642" s="41">
        <f t="shared" si="511"/>
        <v>1137.1200000000001</v>
      </c>
      <c r="F642" s="41">
        <v>61.6</v>
      </c>
      <c r="G642" s="42" t="s">
        <v>118</v>
      </c>
      <c r="H642" s="43">
        <v>6</v>
      </c>
      <c r="I642" s="44">
        <v>20.5</v>
      </c>
      <c r="J642" s="41">
        <f t="shared" si="512"/>
        <v>1010.24</v>
      </c>
      <c r="K642" s="42" t="s">
        <v>120</v>
      </c>
      <c r="L642" s="44">
        <v>252.56</v>
      </c>
      <c r="M642" s="44">
        <v>37.9</v>
      </c>
      <c r="N642" s="41">
        <v>248.745</v>
      </c>
      <c r="O642" s="45" t="s">
        <v>69</v>
      </c>
      <c r="P642" s="45" t="s">
        <v>120</v>
      </c>
      <c r="Q642" s="45" t="s">
        <v>122</v>
      </c>
      <c r="R642" s="45" t="s">
        <v>864</v>
      </c>
      <c r="S642" s="46">
        <f t="shared" si="513"/>
        <v>111946.83821954502</v>
      </c>
      <c r="T642" s="46">
        <f t="shared" si="514"/>
        <v>98.447690850169735</v>
      </c>
      <c r="U642" s="47">
        <f t="shared" si="515"/>
        <v>73328.066266363472</v>
      </c>
      <c r="V642" s="47">
        <f t="shared" si="516"/>
        <v>38618.771953181553</v>
      </c>
      <c r="W642" s="47">
        <f t="shared" si="517"/>
        <v>96214.888263130284</v>
      </c>
      <c r="X642" s="47">
        <f t="shared" si="518"/>
        <v>15731.949956414741</v>
      </c>
      <c r="Y642" s="48">
        <f t="shared" si="519"/>
        <v>100583.08664204502</v>
      </c>
      <c r="Z642" s="47">
        <f t="shared" si="520"/>
        <v>11363.751577500007</v>
      </c>
      <c r="AA642" s="48">
        <f t="shared" si="521"/>
        <v>111946.83821954502</v>
      </c>
      <c r="AB642" s="47">
        <f t="shared" si="522"/>
        <v>0</v>
      </c>
      <c r="AC642" s="47">
        <f t="shared" si="523"/>
        <v>65714.4734870963</v>
      </c>
      <c r="AD642" s="47">
        <f t="shared" si="524"/>
        <v>46232.364732448725</v>
      </c>
      <c r="AE642" s="47">
        <f t="shared" si="510"/>
        <v>40.657419386211409</v>
      </c>
      <c r="AF642" s="49">
        <f t="shared" si="525"/>
        <v>0.58701500223007708</v>
      </c>
      <c r="AG642" s="47">
        <f>IF(ISBLANK($D642),"",S642*_xlfn.XLOOKUP(Q642,DATA!$B$24:$B$25,DATA!$C$24:$C$25,"error",0,1)/1000)</f>
        <v>14.997129763000288</v>
      </c>
      <c r="AH642" s="47">
        <f>IF(ISBLANK($D642),"",V642*_xlfn.XLOOKUP(Q642,DATA!$B$24:$B$25,DATA!$C$24:$C$25,"error",0,1)/1000)</f>
        <v>5.1736229756997387</v>
      </c>
      <c r="AI642" s="47">
        <f>IF(ISBLANK($D642),"",X642*_xlfn.XLOOKUP(Q642,DATA!$B$24:$B$25,DATA!$C$24:$C$25,"error",0,1)/1000)</f>
        <v>2.1075547882707988</v>
      </c>
      <c r="AJ642" s="47">
        <f>IF(ISBLANK($D642),"",Z642*_xlfn.XLOOKUP(Q642,DATA!$B$24:$B$25,DATA!$C$24:$C$25,"error",0,1)/1000)</f>
        <v>1.5223623973018312</v>
      </c>
      <c r="AK642" s="47">
        <f>IF(ISBLANK($D642),"",AB642*_xlfn.XLOOKUP(Q642,DATA!$B$24:$B$25,DATA!$C$24:$C$25,"error",0,1)/1000)</f>
        <v>0</v>
      </c>
      <c r="AL642" s="47">
        <f t="shared" si="526"/>
        <v>8.8035401612723696</v>
      </c>
      <c r="AM642" s="47">
        <f t="shared" si="527"/>
        <v>6.1935896017279184</v>
      </c>
      <c r="AN642" s="47">
        <f t="shared" si="497"/>
        <v>1.5201278877243187</v>
      </c>
      <c r="AO642" s="47">
        <f t="shared" si="498"/>
        <v>0.52440491548824764</v>
      </c>
      <c r="AP642" s="47">
        <f t="shared" si="499"/>
        <v>0.21362439741379077</v>
      </c>
      <c r="AQ642" s="47">
        <f t="shared" si="500"/>
        <v>0.15430856250045491</v>
      </c>
      <c r="AR642" s="47">
        <f t="shared" si="501"/>
        <v>0</v>
      </c>
      <c r="AS642" s="47">
        <f t="shared" si="502"/>
        <v>0.89233787540249332</v>
      </c>
      <c r="AT642" s="47">
        <f t="shared" si="528"/>
        <v>0.62779001232182541</v>
      </c>
      <c r="AU642" s="47">
        <f t="shared" si="503"/>
        <v>8.2674339265680033E-2</v>
      </c>
      <c r="AV642" s="47">
        <f t="shared" si="504"/>
        <v>2.8520514784166777E-2</v>
      </c>
      <c r="AW642" s="47">
        <f t="shared" si="505"/>
        <v>1.1618269784954526E-2</v>
      </c>
      <c r="AX642" s="47">
        <f t="shared" si="506"/>
        <v>8.3922928792920081E-3</v>
      </c>
      <c r="AY642" s="47">
        <f t="shared" si="507"/>
        <v>0</v>
      </c>
      <c r="AZ642" s="47">
        <f t="shared" si="508"/>
        <v>4.8531077448413312E-2</v>
      </c>
      <c r="BA642" s="47">
        <f t="shared" si="529"/>
        <v>3.4143261817266721E-2</v>
      </c>
      <c r="BB642" s="23">
        <f>IF(V642&gt;0,J642*DATA!$C$4,0)</f>
        <v>65665.600000000006</v>
      </c>
      <c r="BC642" s="23">
        <f>IF(X642&gt;0,N642*_xlfn.XLOOKUP(Burgas!O642,DATA!$B$5:$B$6,DATA!$C$5:$C$6,"error",0,1),0)</f>
        <v>11939.76</v>
      </c>
      <c r="BD642" s="23">
        <f>IF(Z642&gt;0,(L642-M642)*DATA!$C$7,"0,00 ")</f>
        <v>32199</v>
      </c>
      <c r="BE642" s="23">
        <f>IF(G642="basement",D642*DATA!$C$8,IF(G642="ground",0,"error"))</f>
        <v>0</v>
      </c>
      <c r="BF642" s="23">
        <f t="shared" si="530"/>
        <v>109804.36</v>
      </c>
      <c r="BG642" s="23">
        <v>1.48</v>
      </c>
      <c r="BH642" s="23">
        <v>2.5873891352549894</v>
      </c>
      <c r="BI642" s="23">
        <f t="shared" si="531"/>
        <v>0.56999999999999995</v>
      </c>
      <c r="BJ642" s="23">
        <v>2.33</v>
      </c>
      <c r="BK642" s="23">
        <f t="shared" si="532"/>
        <v>0.21630769230769231</v>
      </c>
      <c r="BL642" s="23">
        <f t="shared" si="533"/>
        <v>0.23928112965340181</v>
      </c>
      <c r="BM642" s="5">
        <v>1.1000000000000001</v>
      </c>
      <c r="BN642" s="5">
        <f t="shared" si="534"/>
        <v>0.56999999999999995</v>
      </c>
      <c r="BO642" s="50"/>
      <c r="BP642" s="48">
        <f t="shared" si="535"/>
        <v>4856.45</v>
      </c>
      <c r="BQ642" s="51">
        <f t="shared" si="536"/>
        <v>6</v>
      </c>
      <c r="BR642" s="47">
        <f t="shared" si="537"/>
        <v>1554.0640000000001</v>
      </c>
      <c r="BS642" s="46">
        <f t="shared" si="538"/>
        <v>20.5</v>
      </c>
      <c r="BT642" s="46">
        <f t="shared" si="539"/>
        <v>3885.16</v>
      </c>
      <c r="BU642" s="46">
        <f t="shared" si="492"/>
        <v>97.142344862500011</v>
      </c>
      <c r="BV642" s="46">
        <f t="shared" si="493"/>
        <v>63.630741293269239</v>
      </c>
      <c r="BW642" s="46">
        <f t="shared" si="494"/>
        <v>83.490878395635434</v>
      </c>
      <c r="BX642" s="46">
        <f t="shared" si="495"/>
        <v>87.281401112500006</v>
      </c>
      <c r="BY642" s="46">
        <f t="shared" si="496"/>
        <v>97.142344862500011</v>
      </c>
      <c r="BZ642" s="46">
        <f t="shared" si="540"/>
        <v>111946.83821954502</v>
      </c>
      <c r="CA642" s="46">
        <f t="shared" si="541"/>
        <v>73328.066266363472</v>
      </c>
      <c r="CB642" s="46">
        <f t="shared" si="542"/>
        <v>96214.888263130284</v>
      </c>
      <c r="CC642" s="46">
        <f t="shared" si="543"/>
        <v>100583.08664204502</v>
      </c>
      <c r="CD642" s="46">
        <f t="shared" si="544"/>
        <v>111946.83821954502</v>
      </c>
    </row>
    <row r="643" spans="1:82" ht="15" customHeight="1" x14ac:dyDescent="0.35">
      <c r="A643" s="39">
        <v>640</v>
      </c>
      <c r="B643" s="40" t="s">
        <v>125</v>
      </c>
      <c r="C643" s="40" t="s">
        <v>765</v>
      </c>
      <c r="D643" s="41">
        <v>145.5</v>
      </c>
      <c r="E643" s="41">
        <f t="shared" si="511"/>
        <v>698.40000000000009</v>
      </c>
      <c r="F643" s="41">
        <v>49</v>
      </c>
      <c r="G643" s="42" t="s">
        <v>118</v>
      </c>
      <c r="H643" s="43">
        <v>6</v>
      </c>
      <c r="I643" s="44">
        <v>20.5</v>
      </c>
      <c r="J643" s="41">
        <f t="shared" si="512"/>
        <v>803.6</v>
      </c>
      <c r="K643" s="42" t="s">
        <v>121</v>
      </c>
      <c r="L643" s="44">
        <v>200.9</v>
      </c>
      <c r="M643" s="44">
        <v>200.9</v>
      </c>
      <c r="N643" s="41">
        <v>152.77500000000001</v>
      </c>
      <c r="O643" s="45" t="s">
        <v>69</v>
      </c>
      <c r="P643" s="45" t="s">
        <v>121</v>
      </c>
      <c r="Q643" s="45" t="s">
        <v>122</v>
      </c>
      <c r="R643" s="45" t="s">
        <v>864</v>
      </c>
      <c r="S643" s="46">
        <f t="shared" si="513"/>
        <v>31846.767459150007</v>
      </c>
      <c r="T643" s="46">
        <f t="shared" si="514"/>
        <v>45.599609763960487</v>
      </c>
      <c r="U643" s="47">
        <f t="shared" si="515"/>
        <v>31846.767459150007</v>
      </c>
      <c r="V643" s="47">
        <f t="shared" si="516"/>
        <v>0</v>
      </c>
      <c r="W643" s="47">
        <f t="shared" si="517"/>
        <v>31387.14778520137</v>
      </c>
      <c r="X643" s="47">
        <f t="shared" si="518"/>
        <v>459.61967394863677</v>
      </c>
      <c r="Y643" s="48">
        <f t="shared" si="519"/>
        <v>31846.767459150007</v>
      </c>
      <c r="Z643" s="47">
        <f t="shared" si="520"/>
        <v>0</v>
      </c>
      <c r="AA643" s="48">
        <f t="shared" si="521"/>
        <v>31846.767459150007</v>
      </c>
      <c r="AB643" s="47">
        <f t="shared" si="522"/>
        <v>0</v>
      </c>
      <c r="AC643" s="47">
        <f t="shared" si="523"/>
        <v>459.61967394863677</v>
      </c>
      <c r="AD643" s="47">
        <f t="shared" si="524"/>
        <v>31387.14778520137</v>
      </c>
      <c r="AE643" s="47">
        <f t="shared" si="510"/>
        <v>44.941505992556365</v>
      </c>
      <c r="AF643" s="49">
        <f t="shared" si="525"/>
        <v>1.4432223758288565E-2</v>
      </c>
      <c r="AG643" s="47">
        <f>IF(ISBLANK($D643),"",S643*_xlfn.XLOOKUP(Q643,DATA!$B$24:$B$25,DATA!$C$24:$C$25,"error",0,1)/1000)</f>
        <v>4.266401014205516</v>
      </c>
      <c r="AH643" s="47">
        <f>IF(ISBLANK($D643),"",V643*_xlfn.XLOOKUP(Q643,DATA!$B$24:$B$25,DATA!$C$24:$C$25,"error",0,1)/1000)</f>
        <v>0</v>
      </c>
      <c r="AI643" s="47">
        <f>IF(ISBLANK($D643),"",X643*_xlfn.XLOOKUP(Q643,DATA!$B$24:$B$25,DATA!$C$24:$C$25,"error",0,1)/1000)</f>
        <v>6.1573654079603385E-2</v>
      </c>
      <c r="AJ643" s="47">
        <f>IF(ISBLANK($D643),"",Z643*_xlfn.XLOOKUP(Q643,DATA!$B$24:$B$25,DATA!$C$24:$C$25,"error",0,1)/1000)</f>
        <v>0</v>
      </c>
      <c r="AK643" s="47">
        <f>IF(ISBLANK($D643),"",AB643*_xlfn.XLOOKUP(Q643,DATA!$B$24:$B$25,DATA!$C$24:$C$25,"error",0,1)/1000)</f>
        <v>0</v>
      </c>
      <c r="AL643" s="47">
        <f t="shared" si="526"/>
        <v>6.1573654079603385E-2</v>
      </c>
      <c r="AM643" s="47">
        <f t="shared" si="527"/>
        <v>4.204827360125913</v>
      </c>
      <c r="AN643" s="47">
        <f t="shared" si="497"/>
        <v>0.43244775929788665</v>
      </c>
      <c r="AO643" s="47">
        <f t="shared" si="498"/>
        <v>0</v>
      </c>
      <c r="AP643" s="47">
        <f t="shared" si="499"/>
        <v>6.2411828259576266E-3</v>
      </c>
      <c r="AQ643" s="47">
        <f t="shared" si="500"/>
        <v>0</v>
      </c>
      <c r="AR643" s="47">
        <f t="shared" si="501"/>
        <v>0</v>
      </c>
      <c r="AS643" s="47">
        <f t="shared" si="502"/>
        <v>6.2411828259576266E-3</v>
      </c>
      <c r="AT643" s="47">
        <f t="shared" si="528"/>
        <v>0.426206576471929</v>
      </c>
      <c r="AU643" s="47">
        <f t="shared" si="503"/>
        <v>2.3519292722403135E-2</v>
      </c>
      <c r="AV643" s="47">
        <f t="shared" si="504"/>
        <v>0</v>
      </c>
      <c r="AW643" s="47">
        <f t="shared" si="505"/>
        <v>3.3943569520641052E-4</v>
      </c>
      <c r="AX643" s="47">
        <f t="shared" si="506"/>
        <v>0</v>
      </c>
      <c r="AY643" s="47">
        <f t="shared" si="507"/>
        <v>0</v>
      </c>
      <c r="AZ643" s="47">
        <f t="shared" si="508"/>
        <v>3.3943569520641052E-4</v>
      </c>
      <c r="BA643" s="47">
        <f t="shared" si="529"/>
        <v>2.3179857027196726E-2</v>
      </c>
      <c r="BB643" s="23">
        <f>IF(V643&gt;0,J643*DATA!$C$4,0)</f>
        <v>0</v>
      </c>
      <c r="BC643" s="23">
        <f>IF(X643&gt;0,N643*_xlfn.XLOOKUP(Burgas!O643,DATA!$B$5:$B$6,DATA!$C$5:$C$6,"error",0,1),0)</f>
        <v>7333.2000000000007</v>
      </c>
      <c r="BD643" s="23" t="str">
        <f>IF(Z643&gt;0,(L643-M643)*DATA!$C$7,"0,00 ")</f>
        <v xml:space="preserve">0,00 </v>
      </c>
      <c r="BE643" s="23">
        <f>IF(G643="basement",D643*DATA!$C$8,IF(G643="ground",0,"error"))</f>
        <v>0</v>
      </c>
      <c r="BF643" s="23">
        <f t="shared" si="530"/>
        <v>7333.2000000000007</v>
      </c>
      <c r="BG643" s="23">
        <v>0.25</v>
      </c>
      <c r="BH643" s="23">
        <v>1.1000000000000001</v>
      </c>
      <c r="BI643" s="23">
        <f t="shared" si="531"/>
        <v>0.56999999999999995</v>
      </c>
      <c r="BJ643" s="23">
        <v>0.22</v>
      </c>
      <c r="BK643" s="23">
        <f t="shared" si="532"/>
        <v>0.25</v>
      </c>
      <c r="BL643" s="23">
        <f t="shared" si="533"/>
        <v>0.12054794520547943</v>
      </c>
      <c r="BM643" s="5">
        <v>1.1000000000000001</v>
      </c>
      <c r="BN643" s="5">
        <f t="shared" si="534"/>
        <v>0.56999999999999995</v>
      </c>
      <c r="BO643" s="50"/>
      <c r="BP643" s="48">
        <f t="shared" si="535"/>
        <v>2982.75</v>
      </c>
      <c r="BQ643" s="51">
        <f t="shared" si="536"/>
        <v>6</v>
      </c>
      <c r="BR643" s="47">
        <f t="shared" si="537"/>
        <v>954.48</v>
      </c>
      <c r="BS643" s="46">
        <f t="shared" si="538"/>
        <v>20.5</v>
      </c>
      <c r="BT643" s="46">
        <f t="shared" si="539"/>
        <v>2386.2000000000003</v>
      </c>
      <c r="BU643" s="46">
        <f t="shared" si="492"/>
        <v>27.635167875000004</v>
      </c>
      <c r="BV643" s="46">
        <f t="shared" si="493"/>
        <v>27.635167875000004</v>
      </c>
      <c r="BW643" s="46">
        <f t="shared" si="494"/>
        <v>27.236330948630137</v>
      </c>
      <c r="BX643" s="46">
        <f t="shared" si="495"/>
        <v>27.635167875000004</v>
      </c>
      <c r="BY643" s="46">
        <f t="shared" si="496"/>
        <v>27.635167875000004</v>
      </c>
      <c r="BZ643" s="46">
        <f t="shared" si="540"/>
        <v>31846.767459150007</v>
      </c>
      <c r="CA643" s="46">
        <f t="shared" si="541"/>
        <v>31846.767459150007</v>
      </c>
      <c r="CB643" s="46">
        <f t="shared" si="542"/>
        <v>31387.14778520137</v>
      </c>
      <c r="CC643" s="46">
        <f t="shared" si="543"/>
        <v>31846.767459150007</v>
      </c>
      <c r="CD643" s="46">
        <f t="shared" si="544"/>
        <v>31846.767459150007</v>
      </c>
    </row>
    <row r="644" spans="1:82" ht="15" customHeight="1" x14ac:dyDescent="0.35">
      <c r="A644" s="39">
        <v>641</v>
      </c>
      <c r="B644" s="40" t="s">
        <v>125</v>
      </c>
      <c r="C644" s="40" t="s">
        <v>766</v>
      </c>
      <c r="D644" s="41">
        <v>117.9</v>
      </c>
      <c r="E644" s="41">
        <f t="shared" si="511"/>
        <v>471.6</v>
      </c>
      <c r="F644" s="41">
        <v>54.2</v>
      </c>
      <c r="G644" s="42" t="s">
        <v>118</v>
      </c>
      <c r="H644" s="43">
        <v>5</v>
      </c>
      <c r="I644" s="44">
        <v>17.5</v>
      </c>
      <c r="J644" s="41">
        <f t="shared" si="512"/>
        <v>758.8</v>
      </c>
      <c r="K644" s="42" t="s">
        <v>121</v>
      </c>
      <c r="L644" s="44">
        <v>189.7</v>
      </c>
      <c r="M644" s="44">
        <v>189.7</v>
      </c>
      <c r="N644" s="41">
        <v>123.79500000000002</v>
      </c>
      <c r="O644" s="45" t="s">
        <v>70</v>
      </c>
      <c r="P644" s="45" t="s">
        <v>121</v>
      </c>
      <c r="Q644" s="45" t="s">
        <v>122</v>
      </c>
      <c r="R644" s="45" t="s">
        <v>864</v>
      </c>
      <c r="S644" s="46">
        <f t="shared" si="513"/>
        <v>25537.502047995007</v>
      </c>
      <c r="T644" s="46">
        <f t="shared" si="514"/>
        <v>54.150767701431313</v>
      </c>
      <c r="U644" s="47">
        <f t="shared" si="515"/>
        <v>25537.502047995007</v>
      </c>
      <c r="V644" s="47">
        <f t="shared" si="516"/>
        <v>0</v>
      </c>
      <c r="W644" s="47">
        <f t="shared" si="517"/>
        <v>25159.299709320007</v>
      </c>
      <c r="X644" s="47">
        <f t="shared" si="518"/>
        <v>378.20233867500065</v>
      </c>
      <c r="Y644" s="48">
        <f t="shared" si="519"/>
        <v>25537.502047995007</v>
      </c>
      <c r="Z644" s="47">
        <f t="shared" si="520"/>
        <v>0</v>
      </c>
      <c r="AA644" s="48">
        <f t="shared" si="521"/>
        <v>25537.502047995007</v>
      </c>
      <c r="AB644" s="47">
        <f t="shared" si="522"/>
        <v>0</v>
      </c>
      <c r="AC644" s="47">
        <f t="shared" si="523"/>
        <v>378.20233867500065</v>
      </c>
      <c r="AD644" s="47">
        <f t="shared" si="524"/>
        <v>25159.299709320007</v>
      </c>
      <c r="AE644" s="47">
        <f t="shared" si="510"/>
        <v>53.348811936641233</v>
      </c>
      <c r="AF644" s="49">
        <f t="shared" si="525"/>
        <v>1.4809684125103972E-2</v>
      </c>
      <c r="AG644" s="47">
        <f>IF(ISBLANK($D644),"",S644*_xlfn.XLOOKUP(Q644,DATA!$B$24:$B$25,DATA!$C$24:$C$25,"error",0,1)/1000)</f>
        <v>3.4211706031890405</v>
      </c>
      <c r="AH644" s="47">
        <f>IF(ISBLANK($D644),"",V644*_xlfn.XLOOKUP(Q644,DATA!$B$24:$B$25,DATA!$C$24:$C$25,"error",0,1)/1000)</f>
        <v>0</v>
      </c>
      <c r="AI644" s="47">
        <f>IF(ISBLANK($D644),"",X644*_xlfn.XLOOKUP(Q644,DATA!$B$24:$B$25,DATA!$C$24:$C$25,"error",0,1)/1000)</f>
        <v>5.0666455971320953E-2</v>
      </c>
      <c r="AJ644" s="47">
        <f>IF(ISBLANK($D644),"",Z644*_xlfn.XLOOKUP(Q644,DATA!$B$24:$B$25,DATA!$C$24:$C$25,"error",0,1)/1000)</f>
        <v>0</v>
      </c>
      <c r="AK644" s="47">
        <f>IF(ISBLANK($D644),"",AB644*_xlfn.XLOOKUP(Q644,DATA!$B$24:$B$25,DATA!$C$24:$C$25,"error",0,1)/1000)</f>
        <v>0</v>
      </c>
      <c r="AL644" s="47">
        <f t="shared" si="526"/>
        <v>5.0666455971320953E-2</v>
      </c>
      <c r="AM644" s="47">
        <f t="shared" si="527"/>
        <v>3.3705041472177197</v>
      </c>
      <c r="AN644" s="47">
        <f t="shared" si="497"/>
        <v>0.34677414443667959</v>
      </c>
      <c r="AO644" s="47">
        <f t="shared" si="498"/>
        <v>0</v>
      </c>
      <c r="AP644" s="47">
        <f t="shared" si="499"/>
        <v>5.1356155418603895E-3</v>
      </c>
      <c r="AQ644" s="47">
        <f t="shared" si="500"/>
        <v>0</v>
      </c>
      <c r="AR644" s="47">
        <f t="shared" si="501"/>
        <v>0</v>
      </c>
      <c r="AS644" s="47">
        <f t="shared" si="502"/>
        <v>5.1356155418603895E-3</v>
      </c>
      <c r="AT644" s="47">
        <f t="shared" si="528"/>
        <v>0.34163852889481922</v>
      </c>
      <c r="AU644" s="47">
        <f t="shared" si="503"/>
        <v>1.885981008390215E-2</v>
      </c>
      <c r="AV644" s="47">
        <f t="shared" si="504"/>
        <v>0</v>
      </c>
      <c r="AW644" s="47">
        <f t="shared" si="505"/>
        <v>2.7930783000204058E-4</v>
      </c>
      <c r="AX644" s="47">
        <f t="shared" si="506"/>
        <v>0</v>
      </c>
      <c r="AY644" s="47">
        <f t="shared" si="507"/>
        <v>0</v>
      </c>
      <c r="AZ644" s="47">
        <f t="shared" si="508"/>
        <v>2.7930783000204058E-4</v>
      </c>
      <c r="BA644" s="47">
        <f t="shared" si="529"/>
        <v>1.8580502253900108E-2</v>
      </c>
      <c r="BB644" s="23">
        <f>IF(V644&gt;0,J644*DATA!$C$4,0)</f>
        <v>0</v>
      </c>
      <c r="BC644" s="23">
        <f>IF(X644&gt;0,N644*_xlfn.XLOOKUP(Burgas!O644,DATA!$B$5:$B$6,DATA!$C$5:$C$6,"error",0,1),0)</f>
        <v>10522.575000000001</v>
      </c>
      <c r="BD644" s="23" t="str">
        <f>IF(Z644&gt;0,(L644-M644)*DATA!$C$7,"0,00 ")</f>
        <v xml:space="preserve">0,00 </v>
      </c>
      <c r="BE644" s="23">
        <f>IF(G644="basement",D644*DATA!$C$8,IF(G644="ground",0,"error"))</f>
        <v>0</v>
      </c>
      <c r="BF644" s="23">
        <f t="shared" si="530"/>
        <v>10522.575000000001</v>
      </c>
      <c r="BG644" s="23">
        <v>0.25</v>
      </c>
      <c r="BH644" s="23">
        <v>1.1000000000000001</v>
      </c>
      <c r="BI644" s="23">
        <f t="shared" si="531"/>
        <v>0.56999999999999995</v>
      </c>
      <c r="BJ644" s="23">
        <v>0.21</v>
      </c>
      <c r="BK644" s="23">
        <f t="shared" si="532"/>
        <v>0.25</v>
      </c>
      <c r="BL644" s="23">
        <f t="shared" si="533"/>
        <v>0.10900763358778627</v>
      </c>
      <c r="BM644" s="5">
        <v>1.1000000000000001</v>
      </c>
      <c r="BN644" s="5">
        <f t="shared" si="534"/>
        <v>0.56999999999999995</v>
      </c>
      <c r="BO644" s="50"/>
      <c r="BP644" s="48">
        <f t="shared" si="535"/>
        <v>2063.25</v>
      </c>
      <c r="BQ644" s="51">
        <f t="shared" si="536"/>
        <v>5</v>
      </c>
      <c r="BR644" s="47">
        <f t="shared" si="537"/>
        <v>660.24</v>
      </c>
      <c r="BS644" s="46">
        <f t="shared" si="538"/>
        <v>17.5</v>
      </c>
      <c r="BT644" s="46">
        <f t="shared" si="539"/>
        <v>1650.6000000000001</v>
      </c>
      <c r="BU644" s="46">
        <f t="shared" ref="BU644:BU707" si="545">(($D644*$BI644*($BU$1-$BX$1)+$J644*$BG644*($BU$1-$BW$1)+$L644*$BH644*($BU$1-$BW$1)+$N644*$BJ644*($BU$1-$BV$1))*1.05+$BT644*(5.95))/1000</f>
        <v>22.160275987500004</v>
      </c>
      <c r="BV644" s="46">
        <f t="shared" ref="BV644:BV707" si="546">(($D644*$BI644*($BU$1-$BX$1)+$J644*$BK644*($BU$1-$BW$1)+$L644*$BH644*($BU$1-$BW$1)+$N644*$BJ644*($BU$1-$BV$1))*1.05+$BT644*(5.95))/1000</f>
        <v>22.160275987500004</v>
      </c>
      <c r="BW644" s="46">
        <f t="shared" ref="BW644:BW707" si="547">(($D644*$BI644*($BU$1-$BX$1)+$J644*$BG644*($BU$1-$BW$1)+$L644*$BH644*($BU$1-$BW$1)+$N644*$BL644*($BU$1-$BV$1))*1.05+$BT644*(5.95))/1000</f>
        <v>21.832089300000003</v>
      </c>
      <c r="BX644" s="46">
        <f t="shared" ref="BX644:BX707" si="548">(($D644*$BI644*($BU$1-$BX$1)+$J644*$BG644*($BU$1-$BW$1)+$L644*$BM644*($BU$1-$BW$1)+$N644*$BJ644*($BU$1-$BV$1))*1.05+$BT644*(5.95))/1000</f>
        <v>22.160275987500004</v>
      </c>
      <c r="BY644" s="46">
        <f t="shared" ref="BY644:BY707" si="549">(($D644*$BN644*($BU$1-$BX$1)+$J644*$BG644*($BU$1-$BW$1)+$L644*$BH644*($BU$1-$BW$1)+$N644*$BJ644*($BU$1-$BV$1))*1.05+$BT644*(5.95))/1000</f>
        <v>22.160275987500004</v>
      </c>
      <c r="BZ644" s="46">
        <f t="shared" si="540"/>
        <v>25537.502047995007</v>
      </c>
      <c r="CA644" s="46">
        <f t="shared" si="541"/>
        <v>25537.502047995007</v>
      </c>
      <c r="CB644" s="46">
        <f t="shared" si="542"/>
        <v>25159.299709320007</v>
      </c>
      <c r="CC644" s="46">
        <f t="shared" si="543"/>
        <v>25537.502047995007</v>
      </c>
      <c r="CD644" s="46">
        <f t="shared" si="544"/>
        <v>25537.502047995007</v>
      </c>
    </row>
    <row r="645" spans="1:82" ht="15" customHeight="1" x14ac:dyDescent="0.35">
      <c r="A645" s="39">
        <v>642</v>
      </c>
      <c r="B645" s="40" t="s">
        <v>125</v>
      </c>
      <c r="C645" s="40" t="s">
        <v>767</v>
      </c>
      <c r="D645" s="41">
        <v>72.27</v>
      </c>
      <c r="E645" s="41">
        <f t="shared" si="511"/>
        <v>346.89600000000002</v>
      </c>
      <c r="F645" s="41">
        <v>34.4</v>
      </c>
      <c r="G645" s="42" t="s">
        <v>118</v>
      </c>
      <c r="H645" s="43">
        <v>6</v>
      </c>
      <c r="I645" s="44">
        <v>20.5</v>
      </c>
      <c r="J645" s="41">
        <f t="shared" si="512"/>
        <v>564.16</v>
      </c>
      <c r="K645" s="42" t="s">
        <v>120</v>
      </c>
      <c r="L645" s="44">
        <v>141.04</v>
      </c>
      <c r="M645" s="44">
        <v>63.5</v>
      </c>
      <c r="N645" s="41">
        <v>75.883499999999998</v>
      </c>
      <c r="O645" s="45" t="s">
        <v>69</v>
      </c>
      <c r="P645" s="45" t="s">
        <v>120</v>
      </c>
      <c r="Q645" s="45" t="s">
        <v>122</v>
      </c>
      <c r="R645" s="45" t="s">
        <v>864</v>
      </c>
      <c r="S645" s="46">
        <f t="shared" si="513"/>
        <v>48378.653215693506</v>
      </c>
      <c r="T645" s="46">
        <f t="shared" si="514"/>
        <v>139.4615481749386</v>
      </c>
      <c r="U645" s="47">
        <f t="shared" si="515"/>
        <v>26812.32602105966</v>
      </c>
      <c r="V645" s="47">
        <f t="shared" si="516"/>
        <v>21566.327194633846</v>
      </c>
      <c r="W645" s="47">
        <f t="shared" si="517"/>
        <v>43579.37916187293</v>
      </c>
      <c r="X645" s="47">
        <f t="shared" si="518"/>
        <v>4799.2740538205762</v>
      </c>
      <c r="Y645" s="48">
        <f t="shared" si="519"/>
        <v>44273.811618193497</v>
      </c>
      <c r="Z645" s="47">
        <f t="shared" si="520"/>
        <v>4104.8415975000098</v>
      </c>
      <c r="AA645" s="48">
        <f t="shared" si="521"/>
        <v>48378.653215693506</v>
      </c>
      <c r="AB645" s="47">
        <f t="shared" si="522"/>
        <v>0</v>
      </c>
      <c r="AC645" s="47">
        <f t="shared" si="523"/>
        <v>30470.442845954432</v>
      </c>
      <c r="AD645" s="47">
        <f t="shared" si="524"/>
        <v>17908.210369739074</v>
      </c>
      <c r="AE645" s="47">
        <f t="shared" si="510"/>
        <v>51.624147784174717</v>
      </c>
      <c r="AF645" s="49">
        <f t="shared" si="525"/>
        <v>0.62983239136698732</v>
      </c>
      <c r="AG645" s="47">
        <f>IF(ISBLANK($D645),"",S645*_xlfn.XLOOKUP(Q645,DATA!$B$24:$B$25,DATA!$C$24:$C$25,"error",0,1)/1000)</f>
        <v>6.481120428002165</v>
      </c>
      <c r="AH645" s="47">
        <f>IF(ISBLANK($D645),"",V645*_xlfn.XLOOKUP(Q645,DATA!$B$24:$B$25,DATA!$C$24:$C$25,"error",0,1)/1000)</f>
        <v>2.8891660773388144</v>
      </c>
      <c r="AI645" s="47">
        <f>IF(ISBLANK($D645),"",X645*_xlfn.XLOOKUP(Q645,DATA!$B$24:$B$25,DATA!$C$24:$C$25,"error",0,1)/1000)</f>
        <v>0.64294210446741584</v>
      </c>
      <c r="AJ645" s="47">
        <f>IF(ISBLANK($D645),"",Z645*_xlfn.XLOOKUP(Q645,DATA!$B$24:$B$25,DATA!$C$24:$C$25,"error",0,1)/1000)</f>
        <v>0.54991139609980533</v>
      </c>
      <c r="AK645" s="47">
        <f>IF(ISBLANK($D645),"",AB645*_xlfn.XLOOKUP(Q645,DATA!$B$24:$B$25,DATA!$C$24:$C$25,"error",0,1)/1000)</f>
        <v>0</v>
      </c>
      <c r="AL645" s="47">
        <f t="shared" si="526"/>
        <v>4.0820195779060358</v>
      </c>
      <c r="AM645" s="47">
        <f t="shared" si="527"/>
        <v>2.3991008500961293</v>
      </c>
      <c r="AN645" s="47">
        <f t="shared" ref="AN645:AN708" si="550">IF(ISBLANK($D645),"",$S645*0.0135790158248428/1000)</f>
        <v>0.65693449760048417</v>
      </c>
      <c r="AO645" s="47">
        <f t="shared" ref="AO645:AO708" si="551">IF(ISBLANK($D645),"",$V645*0.0135790158248428/1000)</f>
        <v>0.2928494982596706</v>
      </c>
      <c r="AP645" s="47">
        <f t="shared" ref="AP645:AP708" si="552">IF(ISBLANK($D645),"",$X645*0.0135790158248428/1000)</f>
        <v>6.5169418324587058E-2</v>
      </c>
      <c r="AQ645" s="47">
        <f t="shared" ref="AQ645:AQ708" si="553">IF(ISBLANK($D645),"",$Z645*0.0135790158248428/1000)</f>
        <v>5.5739709010925627E-2</v>
      </c>
      <c r="AR645" s="47">
        <f t="shared" ref="AR645:AR708" si="554">IF(ISBLANK($D645),"",$AB645*0.0135790158248428/1000)</f>
        <v>0</v>
      </c>
      <c r="AS645" s="47">
        <f t="shared" ref="AS645:AS708" si="555">IF(ISBLANK($D645),"",$AC645*0.0135790158248428/1000)</f>
        <v>0.41375862559518334</v>
      </c>
      <c r="AT645" s="47">
        <f t="shared" si="528"/>
        <v>0.24317587200530083</v>
      </c>
      <c r="AU645" s="47">
        <f t="shared" ref="AU645:AU708" si="556">IF(ISBLANK($D645),"",$S645*0.000738514285714286/1000)</f>
        <v>3.5728326523407031E-2</v>
      </c>
      <c r="AV645" s="47">
        <f t="shared" ref="AV645:AV708" si="557">IF(ISBLANK($D645),"",$V645*0.000738514285714286/1000)</f>
        <v>1.5927040723625597E-2</v>
      </c>
      <c r="AW645" s="47">
        <f t="shared" ref="AW645:AW708" si="558">IF(ISBLANK($D645),"",$X645*0.000738514285714286/1000)</f>
        <v>3.5443324498044089E-3</v>
      </c>
      <c r="AX645" s="47">
        <f t="shared" ref="AX645:AX708" si="559">IF(ISBLANK($D645),"",$Z645*0.000738514285714286/1000)</f>
        <v>3.0314841603480084E-3</v>
      </c>
      <c r="AY645" s="47">
        <f t="shared" ref="AY645:AY708" si="560">IF(ISBLANK($D645),"",$AB645*0.000738514285714286/1000)</f>
        <v>0</v>
      </c>
      <c r="AZ645" s="47">
        <f t="shared" ref="AZ645:AZ708" si="561">IF(ISBLANK($D645),"",$AC645*0.000738514285714286/1000)</f>
        <v>2.2502857333778013E-2</v>
      </c>
      <c r="BA645" s="47">
        <f t="shared" si="529"/>
        <v>1.3225469189629017E-2</v>
      </c>
      <c r="BB645" s="23">
        <f>IF(V645&gt;0,J645*DATA!$C$4,0)</f>
        <v>36670.400000000001</v>
      </c>
      <c r="BC645" s="23">
        <f>IF(X645&gt;0,N645*_xlfn.XLOOKUP(Burgas!O645,DATA!$B$5:$B$6,DATA!$C$5:$C$6,"error",0,1),0)</f>
        <v>3642.4079999999999</v>
      </c>
      <c r="BD645" s="23">
        <f>IF(Z645&gt;0,(L645-M645)*DATA!$C$7,"0,00 ")</f>
        <v>11630.999999999998</v>
      </c>
      <c r="BE645" s="23">
        <f>IF(G645="basement",D645*DATA!$C$8,IF(G645="ground",0,"error"))</f>
        <v>0</v>
      </c>
      <c r="BF645" s="23">
        <f t="shared" si="530"/>
        <v>51943.808000000005</v>
      </c>
      <c r="BG645" s="23">
        <v>1.48</v>
      </c>
      <c r="BH645" s="23">
        <v>2.0621029495178673</v>
      </c>
      <c r="BI645" s="23">
        <f t="shared" si="531"/>
        <v>0.56999999999999995</v>
      </c>
      <c r="BJ645" s="23">
        <v>2.33</v>
      </c>
      <c r="BK645" s="23">
        <f t="shared" si="532"/>
        <v>0.21630769230769231</v>
      </c>
      <c r="BL645" s="23">
        <f t="shared" si="533"/>
        <v>0.23928112965340181</v>
      </c>
      <c r="BM645" s="5">
        <v>1.1000000000000001</v>
      </c>
      <c r="BN645" s="5">
        <f t="shared" si="534"/>
        <v>0.56999999999999995</v>
      </c>
      <c r="BO645" s="50"/>
      <c r="BP645" s="48">
        <f t="shared" si="535"/>
        <v>1481.5349999999999</v>
      </c>
      <c r="BQ645" s="51">
        <f t="shared" si="536"/>
        <v>6</v>
      </c>
      <c r="BR645" s="47">
        <f t="shared" si="537"/>
        <v>474.09119999999996</v>
      </c>
      <c r="BS645" s="46">
        <f t="shared" si="538"/>
        <v>20.5</v>
      </c>
      <c r="BT645" s="46">
        <f t="shared" si="539"/>
        <v>1185.2279999999998</v>
      </c>
      <c r="BU645" s="46">
        <f t="shared" si="545"/>
        <v>41.980782033750003</v>
      </c>
      <c r="BV645" s="46">
        <f t="shared" si="546"/>
        <v>23.266509910673079</v>
      </c>
      <c r="BW645" s="46">
        <f t="shared" si="547"/>
        <v>37.816191567053913</v>
      </c>
      <c r="BX645" s="46">
        <f t="shared" si="548"/>
        <v>38.418788283749997</v>
      </c>
      <c r="BY645" s="46">
        <f t="shared" si="549"/>
        <v>41.980782033750003</v>
      </c>
      <c r="BZ645" s="46">
        <f t="shared" si="540"/>
        <v>48378.653215693506</v>
      </c>
      <c r="CA645" s="46">
        <f t="shared" si="541"/>
        <v>26812.32602105966</v>
      </c>
      <c r="CB645" s="46">
        <f t="shared" si="542"/>
        <v>43579.37916187293</v>
      </c>
      <c r="CC645" s="46">
        <f t="shared" si="543"/>
        <v>44273.811618193497</v>
      </c>
      <c r="CD645" s="46">
        <f t="shared" si="544"/>
        <v>48378.653215693506</v>
      </c>
    </row>
    <row r="646" spans="1:82" ht="15" customHeight="1" x14ac:dyDescent="0.35">
      <c r="A646" s="39">
        <v>643</v>
      </c>
      <c r="B646" s="40" t="s">
        <v>125</v>
      </c>
      <c r="C646" s="40" t="s">
        <v>768</v>
      </c>
      <c r="D646" s="41">
        <v>396.1</v>
      </c>
      <c r="E646" s="41">
        <f t="shared" si="511"/>
        <v>1901.2800000000002</v>
      </c>
      <c r="F646" s="41">
        <v>81.2</v>
      </c>
      <c r="G646" s="42" t="s">
        <v>118</v>
      </c>
      <c r="H646" s="43">
        <v>6</v>
      </c>
      <c r="I646" s="44">
        <v>20.5</v>
      </c>
      <c r="J646" s="41">
        <f t="shared" si="512"/>
        <v>1331.68</v>
      </c>
      <c r="K646" s="42" t="s">
        <v>120</v>
      </c>
      <c r="L646" s="44">
        <v>332.92</v>
      </c>
      <c r="M646" s="44">
        <v>149.80000000000001</v>
      </c>
      <c r="N646" s="41">
        <v>415.90500000000003</v>
      </c>
      <c r="O646" s="45" t="s">
        <v>69</v>
      </c>
      <c r="P646" s="45" t="s">
        <v>120</v>
      </c>
      <c r="Q646" s="45" t="s">
        <v>122</v>
      </c>
      <c r="R646" s="45" t="s">
        <v>864</v>
      </c>
      <c r="S646" s="46">
        <f t="shared" si="513"/>
        <v>158893.20587640506</v>
      </c>
      <c r="T646" s="46">
        <f t="shared" si="514"/>
        <v>83.571702156655007</v>
      </c>
      <c r="U646" s="47">
        <f t="shared" si="515"/>
        <v>107986.64284721119</v>
      </c>
      <c r="V646" s="47">
        <f t="shared" si="516"/>
        <v>50906.563029193872</v>
      </c>
      <c r="W646" s="47">
        <f t="shared" si="517"/>
        <v>132589.17304510123</v>
      </c>
      <c r="X646" s="47">
        <f t="shared" si="518"/>
        <v>26304.032831303834</v>
      </c>
      <c r="Y646" s="48">
        <f t="shared" si="519"/>
        <v>149199.13064640504</v>
      </c>
      <c r="Z646" s="47">
        <f t="shared" si="520"/>
        <v>9694.0752300000167</v>
      </c>
      <c r="AA646" s="48">
        <f t="shared" si="521"/>
        <v>158893.20587640506</v>
      </c>
      <c r="AB646" s="47">
        <f t="shared" si="522"/>
        <v>0</v>
      </c>
      <c r="AC646" s="47">
        <f t="shared" si="523"/>
        <v>86904.671090497723</v>
      </c>
      <c r="AD646" s="47">
        <f t="shared" si="524"/>
        <v>71988.534785907337</v>
      </c>
      <c r="AE646" s="47">
        <f t="shared" si="510"/>
        <v>37.863194682480923</v>
      </c>
      <c r="AF646" s="49">
        <f t="shared" si="525"/>
        <v>0.5469376151809564</v>
      </c>
      <c r="AG646" s="47">
        <f>IF(ISBLANK($D646),"",S646*_xlfn.XLOOKUP(Q646,DATA!$B$24:$B$25,DATA!$C$24:$C$25,"error",0,1)/1000)</f>
        <v>21.28637186084925</v>
      </c>
      <c r="AH646" s="47">
        <f>IF(ISBLANK($D646),"",V646*_xlfn.XLOOKUP(Q646,DATA!$B$24:$B$25,DATA!$C$24:$C$25,"error",0,1)/1000)</f>
        <v>6.8197757406951123</v>
      </c>
      <c r="AI646" s="47">
        <f>IF(ISBLANK($D646),"",X646*_xlfn.XLOOKUP(Q646,DATA!$B$24:$B$25,DATA!$C$24:$C$25,"error",0,1)/1000)</f>
        <v>3.5238600744367385</v>
      </c>
      <c r="AJ646" s="47">
        <f>IF(ISBLANK($D646),"",Z646*_xlfn.XLOOKUP(Q646,DATA!$B$24:$B$25,DATA!$C$24:$C$25,"error",0,1)/1000)</f>
        <v>1.2986816462960573</v>
      </c>
      <c r="AK646" s="47">
        <f>IF(ISBLANK($D646),"",AB646*_xlfn.XLOOKUP(Q646,DATA!$B$24:$B$25,DATA!$C$24:$C$25,"error",0,1)/1000)</f>
        <v>0</v>
      </c>
      <c r="AL646" s="47">
        <f t="shared" si="526"/>
        <v>11.642317461427908</v>
      </c>
      <c r="AM646" s="47">
        <f t="shared" si="527"/>
        <v>9.6440543994213428</v>
      </c>
      <c r="AN646" s="47">
        <f t="shared" si="550"/>
        <v>2.1576133570557094</v>
      </c>
      <c r="AO646" s="47">
        <f t="shared" si="551"/>
        <v>0.69126102496178099</v>
      </c>
      <c r="AP646" s="47">
        <f t="shared" si="552"/>
        <v>0.35718287807345933</v>
      </c>
      <c r="AQ646" s="47">
        <f t="shared" si="553"/>
        <v>0.13163600095538683</v>
      </c>
      <c r="AR646" s="47">
        <f t="shared" si="554"/>
        <v>0</v>
      </c>
      <c r="AS646" s="47">
        <f t="shared" si="555"/>
        <v>1.1800799039906271</v>
      </c>
      <c r="AT646" s="47">
        <f t="shared" si="528"/>
        <v>0.97753345306508233</v>
      </c>
      <c r="AU646" s="47">
        <f t="shared" si="556"/>
        <v>0.11734490244266628</v>
      </c>
      <c r="AV646" s="47">
        <f t="shared" si="557"/>
        <v>3.7595224033674393E-2</v>
      </c>
      <c r="AW646" s="47">
        <f t="shared" si="558"/>
        <v>1.9425904017815479E-2</v>
      </c>
      <c r="AX646" s="47">
        <f t="shared" si="559"/>
        <v>7.159213044144015E-3</v>
      </c>
      <c r="AY646" s="47">
        <f t="shared" si="560"/>
        <v>0</v>
      </c>
      <c r="AZ646" s="47">
        <f t="shared" si="561"/>
        <v>6.4180341095633892E-2</v>
      </c>
      <c r="BA646" s="47">
        <f t="shared" si="529"/>
        <v>5.3164561347032388E-2</v>
      </c>
      <c r="BB646" s="23">
        <f>IF(V646&gt;0,J646*DATA!$C$4,0)</f>
        <v>86559.2</v>
      </c>
      <c r="BC646" s="23">
        <f>IF(X646&gt;0,N646*_xlfn.XLOOKUP(Burgas!O646,DATA!$B$5:$B$6,DATA!$C$5:$C$6,"error",0,1),0)</f>
        <v>19963.440000000002</v>
      </c>
      <c r="BD646" s="23">
        <f>IF(Z646&gt;0,(L646-M646)*DATA!$C$7,"0,00 ")</f>
        <v>27468</v>
      </c>
      <c r="BE646" s="23">
        <f>IF(G646="basement",D646*DATA!$C$8,IF(G646="ground",0,"error"))</f>
        <v>0</v>
      </c>
      <c r="BF646" s="23">
        <f t="shared" si="530"/>
        <v>133990.64000000001</v>
      </c>
      <c r="BG646" s="23">
        <v>1.48</v>
      </c>
      <c r="BH646" s="23">
        <v>2.062573591253154</v>
      </c>
      <c r="BI646" s="23">
        <f t="shared" si="531"/>
        <v>0.56999999999999995</v>
      </c>
      <c r="BJ646" s="23">
        <v>2.33</v>
      </c>
      <c r="BK646" s="23">
        <f t="shared" si="532"/>
        <v>0.21630769230769231</v>
      </c>
      <c r="BL646" s="23">
        <f t="shared" si="533"/>
        <v>0.23928112965340181</v>
      </c>
      <c r="BM646" s="5">
        <v>1.1000000000000001</v>
      </c>
      <c r="BN646" s="5">
        <f t="shared" si="534"/>
        <v>0.56999999999999995</v>
      </c>
      <c r="BO646" s="50"/>
      <c r="BP646" s="48">
        <f t="shared" si="535"/>
        <v>8120.05</v>
      </c>
      <c r="BQ646" s="51">
        <f t="shared" si="536"/>
        <v>6</v>
      </c>
      <c r="BR646" s="47">
        <f t="shared" si="537"/>
        <v>2598.4160000000002</v>
      </c>
      <c r="BS646" s="46">
        <f t="shared" si="538"/>
        <v>20.5</v>
      </c>
      <c r="BT646" s="46">
        <f t="shared" si="539"/>
        <v>6496.0400000000009</v>
      </c>
      <c r="BU646" s="46">
        <f t="shared" si="545"/>
        <v>137.88025501250004</v>
      </c>
      <c r="BV646" s="46">
        <f t="shared" si="546"/>
        <v>93.705868489423096</v>
      </c>
      <c r="BW646" s="46">
        <f t="shared" si="547"/>
        <v>115.05481867849809</v>
      </c>
      <c r="BX646" s="46">
        <f t="shared" si="548"/>
        <v>129.46818001250003</v>
      </c>
      <c r="BY646" s="46">
        <f t="shared" si="549"/>
        <v>137.88025501250004</v>
      </c>
      <c r="BZ646" s="46">
        <f t="shared" si="540"/>
        <v>158893.20587640506</v>
      </c>
      <c r="CA646" s="46">
        <f t="shared" si="541"/>
        <v>107986.64284721119</v>
      </c>
      <c r="CB646" s="46">
        <f t="shared" si="542"/>
        <v>132589.17304510123</v>
      </c>
      <c r="CC646" s="46">
        <f t="shared" si="543"/>
        <v>149199.13064640504</v>
      </c>
      <c r="CD646" s="46">
        <f t="shared" si="544"/>
        <v>158893.20587640506</v>
      </c>
    </row>
    <row r="647" spans="1:82" ht="15" customHeight="1" x14ac:dyDescent="0.35">
      <c r="A647" s="39">
        <v>644</v>
      </c>
      <c r="B647" s="40" t="s">
        <v>125</v>
      </c>
      <c r="C647" s="40" t="s">
        <v>769</v>
      </c>
      <c r="D647" s="41">
        <v>199.8</v>
      </c>
      <c r="E647" s="41">
        <f t="shared" si="511"/>
        <v>959.04000000000019</v>
      </c>
      <c r="F647" s="41">
        <v>63</v>
      </c>
      <c r="G647" s="42" t="s">
        <v>118</v>
      </c>
      <c r="H647" s="43">
        <v>6</v>
      </c>
      <c r="I647" s="44">
        <v>20.5</v>
      </c>
      <c r="J647" s="41">
        <f t="shared" si="512"/>
        <v>1033.2</v>
      </c>
      <c r="K647" s="42" t="s">
        <v>120</v>
      </c>
      <c r="L647" s="44">
        <v>258.3</v>
      </c>
      <c r="M647" s="44">
        <v>85.3</v>
      </c>
      <c r="N647" s="41">
        <v>209.79000000000002</v>
      </c>
      <c r="O647" s="45" t="s">
        <v>69</v>
      </c>
      <c r="P647" s="45" t="s">
        <v>120</v>
      </c>
      <c r="Q647" s="45" t="s">
        <v>122</v>
      </c>
      <c r="R647" s="45" t="s">
        <v>864</v>
      </c>
      <c r="S647" s="46">
        <f t="shared" si="513"/>
        <v>103607.73199119001</v>
      </c>
      <c r="T647" s="46">
        <f t="shared" si="514"/>
        <v>108.03275357773397</v>
      </c>
      <c r="U647" s="47">
        <f t="shared" si="515"/>
        <v>64111.26067543617</v>
      </c>
      <c r="V647" s="47">
        <f t="shared" si="516"/>
        <v>39496.471315753843</v>
      </c>
      <c r="W647" s="47">
        <f t="shared" si="517"/>
        <v>90339.502352981232</v>
      </c>
      <c r="X647" s="47">
        <f t="shared" si="518"/>
        <v>13268.229638208781</v>
      </c>
      <c r="Y647" s="48">
        <f t="shared" si="519"/>
        <v>94449.393116190011</v>
      </c>
      <c r="Z647" s="47">
        <f t="shared" si="520"/>
        <v>9158.3388750000013</v>
      </c>
      <c r="AA647" s="48">
        <f t="shared" si="521"/>
        <v>103607.73199119001</v>
      </c>
      <c r="AB647" s="47">
        <f t="shared" si="522"/>
        <v>0</v>
      </c>
      <c r="AC647" s="47">
        <f t="shared" si="523"/>
        <v>61923.039828962625</v>
      </c>
      <c r="AD647" s="47">
        <f t="shared" si="524"/>
        <v>41684.692162227388</v>
      </c>
      <c r="AE647" s="47">
        <f t="shared" si="510"/>
        <v>43.465019355008529</v>
      </c>
      <c r="AF647" s="49">
        <f t="shared" si="525"/>
        <v>0.5976681338244918</v>
      </c>
      <c r="AG647" s="47">
        <f>IF(ISBLANK($D647),"",S647*_xlfn.XLOOKUP(Q647,DATA!$B$24:$B$25,DATA!$C$24:$C$25,"error",0,1)/1000)</f>
        <v>13.879968615770593</v>
      </c>
      <c r="AH647" s="47">
        <f>IF(ISBLANK($D647),"",V647*_xlfn.XLOOKUP(Q647,DATA!$B$24:$B$25,DATA!$C$24:$C$25,"error",0,1)/1000)</f>
        <v>5.2912053160565495</v>
      </c>
      <c r="AI647" s="47">
        <f>IF(ISBLANK($D647),"",X647*_xlfn.XLOOKUP(Q647,DATA!$B$24:$B$25,DATA!$C$24:$C$25,"error",0,1)/1000)</f>
        <v>1.7774987196982059</v>
      </c>
      <c r="AJ647" s="47">
        <f>IF(ISBLANK($D647),"",Z647*_xlfn.XLOOKUP(Q647,DATA!$B$24:$B$25,DATA!$C$24:$C$25,"error",0,1)/1000)</f>
        <v>1.226910904375369</v>
      </c>
      <c r="AK647" s="47">
        <f>IF(ISBLANK($D647),"",AB647*_xlfn.XLOOKUP(Q647,DATA!$B$24:$B$25,DATA!$C$24:$C$25,"error",0,1)/1000)</f>
        <v>0</v>
      </c>
      <c r="AL647" s="47">
        <f t="shared" si="526"/>
        <v>8.2956149401301253</v>
      </c>
      <c r="AM647" s="47">
        <f t="shared" si="527"/>
        <v>5.5843536756404681</v>
      </c>
      <c r="AN647" s="47">
        <f t="shared" si="550"/>
        <v>1.4068910322844408</v>
      </c>
      <c r="AO647" s="47">
        <f t="shared" si="551"/>
        <v>0.5363232090220712</v>
      </c>
      <c r="AP647" s="47">
        <f t="shared" si="552"/>
        <v>0.18016950022488529</v>
      </c>
      <c r="AQ647" s="47">
        <f t="shared" si="553"/>
        <v>0.12436122851289802</v>
      </c>
      <c r="AR647" s="47">
        <f t="shared" si="554"/>
        <v>0</v>
      </c>
      <c r="AS647" s="47">
        <f t="shared" si="555"/>
        <v>0.84085393775985451</v>
      </c>
      <c r="AT647" s="47">
        <f t="shared" si="528"/>
        <v>0.56603709452458628</v>
      </c>
      <c r="AU647" s="47">
        <f t="shared" si="556"/>
        <v>7.651579018595088E-2</v>
      </c>
      <c r="AV647" s="47">
        <f t="shared" si="557"/>
        <v>2.9168708301988738E-2</v>
      </c>
      <c r="AW647" s="47">
        <f t="shared" si="558"/>
        <v>9.7987771339548765E-3</v>
      </c>
      <c r="AX647" s="47">
        <f t="shared" si="559"/>
        <v>6.7635640926000037E-3</v>
      </c>
      <c r="AY647" s="47">
        <f t="shared" si="560"/>
        <v>0</v>
      </c>
      <c r="AZ647" s="47">
        <f t="shared" si="561"/>
        <v>4.5731049528543614E-2</v>
      </c>
      <c r="BA647" s="47">
        <f t="shared" si="529"/>
        <v>3.0784740657407265E-2</v>
      </c>
      <c r="BB647" s="23">
        <f>IF(V647&gt;0,J647*DATA!$C$4,0)</f>
        <v>67158</v>
      </c>
      <c r="BC647" s="23">
        <f>IF(X647&gt;0,N647*_xlfn.XLOOKUP(Burgas!O647,DATA!$B$5:$B$6,DATA!$C$5:$C$6,"error",0,1),0)</f>
        <v>10069.920000000002</v>
      </c>
      <c r="BD647" s="23">
        <f>IF(Z647&gt;0,(L647-M647)*DATA!$C$7,"0,00 ")</f>
        <v>25950</v>
      </c>
      <c r="BE647" s="23">
        <f>IF(G647="basement",D647*DATA!$C$8,IF(G647="ground",0,"error"))</f>
        <v>0</v>
      </c>
      <c r="BF647" s="23">
        <f t="shared" si="530"/>
        <v>103177.92</v>
      </c>
      <c r="BG647" s="23">
        <v>1.48</v>
      </c>
      <c r="BH647" s="23">
        <v>2.2720867208672084</v>
      </c>
      <c r="BI647" s="23">
        <f t="shared" si="531"/>
        <v>0.56999999999999995</v>
      </c>
      <c r="BJ647" s="23">
        <v>2.33</v>
      </c>
      <c r="BK647" s="23">
        <f t="shared" si="532"/>
        <v>0.21630769230769231</v>
      </c>
      <c r="BL647" s="23">
        <f t="shared" si="533"/>
        <v>0.23928112965340181</v>
      </c>
      <c r="BM647" s="5">
        <v>1.1000000000000001</v>
      </c>
      <c r="BN647" s="5">
        <f t="shared" si="534"/>
        <v>0.56999999999999995</v>
      </c>
      <c r="BO647" s="50"/>
      <c r="BP647" s="48">
        <f t="shared" si="535"/>
        <v>4095.9</v>
      </c>
      <c r="BQ647" s="51">
        <f t="shared" si="536"/>
        <v>6</v>
      </c>
      <c r="BR647" s="47">
        <f t="shared" si="537"/>
        <v>1310.6880000000001</v>
      </c>
      <c r="BS647" s="46">
        <f t="shared" si="538"/>
        <v>20.5</v>
      </c>
      <c r="BT647" s="46">
        <f t="shared" si="539"/>
        <v>3276.7200000000003</v>
      </c>
      <c r="BU647" s="46">
        <f t="shared" si="545"/>
        <v>89.906049975000002</v>
      </c>
      <c r="BV647" s="46">
        <f t="shared" si="546"/>
        <v>55.632819051923086</v>
      </c>
      <c r="BW647" s="46">
        <f t="shared" si="547"/>
        <v>78.392487289987173</v>
      </c>
      <c r="BX647" s="46">
        <f t="shared" si="548"/>
        <v>81.958862475000004</v>
      </c>
      <c r="BY647" s="46">
        <f t="shared" si="549"/>
        <v>89.906049975000002</v>
      </c>
      <c r="BZ647" s="46">
        <f t="shared" si="540"/>
        <v>103607.73199119001</v>
      </c>
      <c r="CA647" s="46">
        <f t="shared" si="541"/>
        <v>64111.26067543617</v>
      </c>
      <c r="CB647" s="46">
        <f t="shared" si="542"/>
        <v>90339.502352981232</v>
      </c>
      <c r="CC647" s="46">
        <f t="shared" si="543"/>
        <v>94449.393116190011</v>
      </c>
      <c r="CD647" s="46">
        <f t="shared" si="544"/>
        <v>103607.73199119001</v>
      </c>
    </row>
    <row r="648" spans="1:82" ht="15" customHeight="1" x14ac:dyDescent="0.35">
      <c r="A648" s="39">
        <v>645</v>
      </c>
      <c r="B648" s="40" t="s">
        <v>125</v>
      </c>
      <c r="C648" s="40" t="s">
        <v>770</v>
      </c>
      <c r="D648" s="41">
        <v>243.4</v>
      </c>
      <c r="E648" s="41">
        <f t="shared" si="511"/>
        <v>1168.3200000000002</v>
      </c>
      <c r="F648" s="41">
        <v>63.2</v>
      </c>
      <c r="G648" s="42" t="s">
        <v>118</v>
      </c>
      <c r="H648" s="43">
        <v>6</v>
      </c>
      <c r="I648" s="44">
        <v>20.5</v>
      </c>
      <c r="J648" s="41">
        <f t="shared" si="512"/>
        <v>1036.48</v>
      </c>
      <c r="K648" s="42" t="s">
        <v>120</v>
      </c>
      <c r="L648" s="44">
        <v>259.12</v>
      </c>
      <c r="M648" s="44">
        <v>77.8</v>
      </c>
      <c r="N648" s="41">
        <v>255.57000000000002</v>
      </c>
      <c r="O648" s="45" t="s">
        <v>69</v>
      </c>
      <c r="P648" s="45" t="s">
        <v>120</v>
      </c>
      <c r="Q648" s="45" t="s">
        <v>122</v>
      </c>
      <c r="R648" s="45" t="s">
        <v>864</v>
      </c>
      <c r="S648" s="46">
        <f t="shared" si="513"/>
        <v>112863.14149397</v>
      </c>
      <c r="T648" s="46">
        <f t="shared" si="514"/>
        <v>96.602935406369824</v>
      </c>
      <c r="U648" s="47">
        <f t="shared" si="515"/>
        <v>73241.284554991551</v>
      </c>
      <c r="V648" s="47">
        <f t="shared" si="516"/>
        <v>39621.856938978453</v>
      </c>
      <c r="W648" s="47">
        <f t="shared" si="517"/>
        <v>96699.542425201143</v>
      </c>
      <c r="X648" s="47">
        <f t="shared" si="518"/>
        <v>16163.599068768861</v>
      </c>
      <c r="Y648" s="48">
        <f t="shared" si="519"/>
        <v>103264.35533897</v>
      </c>
      <c r="Z648" s="47">
        <f t="shared" si="520"/>
        <v>9598.7861550000089</v>
      </c>
      <c r="AA648" s="48">
        <f t="shared" si="521"/>
        <v>112863.14149397</v>
      </c>
      <c r="AB648" s="47">
        <f t="shared" si="522"/>
        <v>0</v>
      </c>
      <c r="AC648" s="47">
        <f t="shared" si="523"/>
        <v>65384.242162747323</v>
      </c>
      <c r="AD648" s="47">
        <f t="shared" si="524"/>
        <v>47478.899331222681</v>
      </c>
      <c r="AE648" s="47">
        <f t="shared" si="510"/>
        <v>40.638608712700865</v>
      </c>
      <c r="AF648" s="49">
        <f t="shared" si="525"/>
        <v>0.57932325201350743</v>
      </c>
      <c r="AG648" s="47">
        <f>IF(ISBLANK($D648),"",S648*_xlfn.XLOOKUP(Q648,DATA!$B$24:$B$25,DATA!$C$24:$C$25,"error",0,1)/1000)</f>
        <v>15.119883735576659</v>
      </c>
      <c r="AH648" s="47">
        <f>IF(ISBLANK($D648),"",V648*_xlfn.XLOOKUP(Q648,DATA!$B$24:$B$25,DATA!$C$24:$C$25,"error",0,1)/1000)</f>
        <v>5.3080027932503793</v>
      </c>
      <c r="AI648" s="47">
        <f>IF(ISBLANK($D648),"",X648*_xlfn.XLOOKUP(Q648,DATA!$B$24:$B$25,DATA!$C$24:$C$25,"error",0,1)/1000)</f>
        <v>2.1653813231959131</v>
      </c>
      <c r="AJ648" s="47">
        <f>IF(ISBLANK($D648),"",Z648*_xlfn.XLOOKUP(Q648,DATA!$B$24:$B$25,DATA!$C$24:$C$25,"error",0,1)/1000)</f>
        <v>1.2859160993141161</v>
      </c>
      <c r="AK648" s="47">
        <f>IF(ISBLANK($D648),"",AB648*_xlfn.XLOOKUP(Q648,DATA!$B$24:$B$25,DATA!$C$24:$C$25,"error",0,1)/1000)</f>
        <v>0</v>
      </c>
      <c r="AL648" s="47">
        <f t="shared" si="526"/>
        <v>8.7593002157604083</v>
      </c>
      <c r="AM648" s="47">
        <f t="shared" si="527"/>
        <v>6.3605835198162506</v>
      </c>
      <c r="AN648" s="47">
        <f t="shared" si="550"/>
        <v>1.5325703843880909</v>
      </c>
      <c r="AO648" s="47">
        <f t="shared" si="551"/>
        <v>0.53802582238404595</v>
      </c>
      <c r="AP648" s="47">
        <f t="shared" si="552"/>
        <v>0.2194857675412267</v>
      </c>
      <c r="AQ648" s="47">
        <f t="shared" si="553"/>
        <v>0.13034206909802709</v>
      </c>
      <c r="AR648" s="47">
        <f t="shared" si="554"/>
        <v>0</v>
      </c>
      <c r="AS648" s="47">
        <f t="shared" si="555"/>
        <v>0.8878536590232996</v>
      </c>
      <c r="AT648" s="47">
        <f t="shared" si="528"/>
        <v>0.6447167253647913</v>
      </c>
      <c r="AU648" s="47">
        <f t="shared" si="556"/>
        <v>8.3351042323889651E-2</v>
      </c>
      <c r="AV648" s="47">
        <f t="shared" si="557"/>
        <v>2.9261307375963299E-2</v>
      </c>
      <c r="AW648" s="47">
        <f t="shared" si="558"/>
        <v>1.1937048820843933E-2</v>
      </c>
      <c r="AX648" s="47">
        <f t="shared" si="559"/>
        <v>7.0888407009840095E-3</v>
      </c>
      <c r="AY648" s="47">
        <f t="shared" si="560"/>
        <v>0</v>
      </c>
      <c r="AZ648" s="47">
        <f t="shared" si="561"/>
        <v>4.8287196897791242E-2</v>
      </c>
      <c r="BA648" s="47">
        <f t="shared" si="529"/>
        <v>3.506384542609841E-2</v>
      </c>
      <c r="BB648" s="23">
        <f>IF(V648&gt;0,J648*DATA!$C$4,0)</f>
        <v>67371.199999999997</v>
      </c>
      <c r="BC648" s="23">
        <f>IF(X648&gt;0,N648*_xlfn.XLOOKUP(Burgas!O648,DATA!$B$5:$B$6,DATA!$C$5:$C$6,"error",0,1),0)</f>
        <v>12267.36</v>
      </c>
      <c r="BD648" s="23">
        <f>IF(Z648&gt;0,(L648-M648)*DATA!$C$7,"0,00 ")</f>
        <v>27198</v>
      </c>
      <c r="BE648" s="23">
        <f>IF(G648="basement",D648*DATA!$C$8,IF(G648="ground",0,"error"))</f>
        <v>0</v>
      </c>
      <c r="BF648" s="23">
        <f t="shared" si="530"/>
        <v>106836.56</v>
      </c>
      <c r="BG648" s="23">
        <v>1.48</v>
      </c>
      <c r="BH648" s="23">
        <v>2.3245677678295769</v>
      </c>
      <c r="BI648" s="23">
        <f t="shared" si="531"/>
        <v>0.56999999999999995</v>
      </c>
      <c r="BJ648" s="23">
        <v>2.33</v>
      </c>
      <c r="BK648" s="23">
        <f t="shared" si="532"/>
        <v>0.21630769230769231</v>
      </c>
      <c r="BL648" s="23">
        <f t="shared" si="533"/>
        <v>0.23928112965340181</v>
      </c>
      <c r="BM648" s="5">
        <v>1.1000000000000001</v>
      </c>
      <c r="BN648" s="5">
        <f t="shared" si="534"/>
        <v>0.56999999999999995</v>
      </c>
      <c r="BO648" s="50"/>
      <c r="BP648" s="48">
        <f t="shared" si="535"/>
        <v>4989.7</v>
      </c>
      <c r="BQ648" s="51">
        <f t="shared" si="536"/>
        <v>6</v>
      </c>
      <c r="BR648" s="47">
        <f t="shared" si="537"/>
        <v>1596.704</v>
      </c>
      <c r="BS648" s="46">
        <f t="shared" si="538"/>
        <v>20.5</v>
      </c>
      <c r="BT648" s="46">
        <f t="shared" si="539"/>
        <v>3991.76</v>
      </c>
      <c r="BU648" s="46">
        <f t="shared" si="545"/>
        <v>97.937470925</v>
      </c>
      <c r="BV648" s="46">
        <f t="shared" si="546"/>
        <v>63.555436094230778</v>
      </c>
      <c r="BW648" s="46">
        <f t="shared" si="547"/>
        <v>83.911439105519904</v>
      </c>
      <c r="BX648" s="46">
        <f t="shared" si="548"/>
        <v>89.60808342499999</v>
      </c>
      <c r="BY648" s="46">
        <f t="shared" si="549"/>
        <v>97.937470925</v>
      </c>
      <c r="BZ648" s="46">
        <f t="shared" si="540"/>
        <v>112863.14149397</v>
      </c>
      <c r="CA648" s="46">
        <f t="shared" si="541"/>
        <v>73241.284554991551</v>
      </c>
      <c r="CB648" s="46">
        <f t="shared" si="542"/>
        <v>96699.542425201143</v>
      </c>
      <c r="CC648" s="46">
        <f t="shared" si="543"/>
        <v>103264.35533897</v>
      </c>
      <c r="CD648" s="46">
        <f t="shared" si="544"/>
        <v>112863.14149397</v>
      </c>
    </row>
    <row r="649" spans="1:82" ht="15" customHeight="1" x14ac:dyDescent="0.35">
      <c r="A649" s="39">
        <v>646</v>
      </c>
      <c r="B649" s="40" t="s">
        <v>125</v>
      </c>
      <c r="C649" s="40" t="s">
        <v>771</v>
      </c>
      <c r="D649" s="41">
        <v>207.1</v>
      </c>
      <c r="E649" s="41">
        <f t="shared" si="511"/>
        <v>994.08</v>
      </c>
      <c r="F649" s="41">
        <v>62.6</v>
      </c>
      <c r="G649" s="42" t="s">
        <v>118</v>
      </c>
      <c r="H649" s="43">
        <v>6</v>
      </c>
      <c r="I649" s="44">
        <v>20.5</v>
      </c>
      <c r="J649" s="41">
        <f t="shared" si="512"/>
        <v>1026.6399999999999</v>
      </c>
      <c r="K649" s="42" t="s">
        <v>120</v>
      </c>
      <c r="L649" s="44">
        <v>256.66000000000003</v>
      </c>
      <c r="M649" s="44">
        <v>64.2</v>
      </c>
      <c r="N649" s="41">
        <v>217.45500000000001</v>
      </c>
      <c r="O649" s="45" t="s">
        <v>69</v>
      </c>
      <c r="P649" s="45" t="s">
        <v>120</v>
      </c>
      <c r="Q649" s="45" t="s">
        <v>122</v>
      </c>
      <c r="R649" s="45" t="s">
        <v>864</v>
      </c>
      <c r="S649" s="46">
        <f t="shared" si="513"/>
        <v>105736.38899085499</v>
      </c>
      <c r="T649" s="46">
        <f t="shared" si="514"/>
        <v>106.36607616173244</v>
      </c>
      <c r="U649" s="47">
        <f t="shared" si="515"/>
        <v>66490.688921550405</v>
      </c>
      <c r="V649" s="47">
        <f t="shared" si="516"/>
        <v>39245.700069304585</v>
      </c>
      <c r="W649" s="47">
        <f t="shared" si="517"/>
        <v>91983.384195694656</v>
      </c>
      <c r="X649" s="47">
        <f t="shared" si="518"/>
        <v>13753.004795160334</v>
      </c>
      <c r="Y649" s="48">
        <f t="shared" si="519"/>
        <v>95547.869338355013</v>
      </c>
      <c r="Z649" s="47">
        <f t="shared" si="520"/>
        <v>10188.519652499977</v>
      </c>
      <c r="AA649" s="48">
        <f t="shared" si="521"/>
        <v>105736.38899085499</v>
      </c>
      <c r="AB649" s="47">
        <f t="shared" si="522"/>
        <v>0</v>
      </c>
      <c r="AC649" s="47">
        <f t="shared" si="523"/>
        <v>63187.224516964896</v>
      </c>
      <c r="AD649" s="47">
        <f t="shared" si="524"/>
        <v>42549.164473890094</v>
      </c>
      <c r="AE649" s="47">
        <f t="shared" si="510"/>
        <v>42.802555603060206</v>
      </c>
      <c r="AF649" s="49">
        <f t="shared" si="525"/>
        <v>0.59759204111301623</v>
      </c>
      <c r="AG649" s="47">
        <f>IF(ISBLANK($D649),"",S649*_xlfn.XLOOKUP(Q649,DATA!$B$24:$B$25,DATA!$C$24:$C$25,"error",0,1)/1000)</f>
        <v>14.165137413323295</v>
      </c>
      <c r="AH649" s="47">
        <f>IF(ISBLANK($D649),"",V649*_xlfn.XLOOKUP(Q649,DATA!$B$24:$B$25,DATA!$C$24:$C$25,"error",0,1)/1000)</f>
        <v>5.2576103616688847</v>
      </c>
      <c r="AI649" s="47">
        <f>IF(ISBLANK($D649),"",X649*_xlfn.XLOOKUP(Q649,DATA!$B$24:$B$25,DATA!$C$24:$C$25,"error",0,1)/1000)</f>
        <v>1.8424423666141039</v>
      </c>
      <c r="AJ649" s="47">
        <f>IF(ISBLANK($D649),"",Z649*_xlfn.XLOOKUP(Q649,DATA!$B$24:$B$25,DATA!$C$24:$C$25,"error",0,1)/1000)</f>
        <v>1.3649206511912308</v>
      </c>
      <c r="AK649" s="47">
        <f>IF(ISBLANK($D649),"",AB649*_xlfn.XLOOKUP(Q649,DATA!$B$24:$B$25,DATA!$C$24:$C$25,"error",0,1)/1000)</f>
        <v>0</v>
      </c>
      <c r="AL649" s="47">
        <f t="shared" si="526"/>
        <v>8.4649733794742197</v>
      </c>
      <c r="AM649" s="47">
        <f t="shared" si="527"/>
        <v>5.7001640338490756</v>
      </c>
      <c r="AN649" s="47">
        <f t="shared" si="550"/>
        <v>1.4357960993685539</v>
      </c>
      <c r="AO649" s="47">
        <f t="shared" si="551"/>
        <v>0.53291798229812115</v>
      </c>
      <c r="AP649" s="47">
        <f t="shared" si="552"/>
        <v>0.1867522697526211</v>
      </c>
      <c r="AQ649" s="47">
        <f t="shared" si="553"/>
        <v>0.13835006959301904</v>
      </c>
      <c r="AR649" s="47">
        <f t="shared" si="554"/>
        <v>0</v>
      </c>
      <c r="AS649" s="47">
        <f t="shared" si="555"/>
        <v>0.85802032164376119</v>
      </c>
      <c r="AT649" s="47">
        <f t="shared" si="528"/>
        <v>0.57777577772479272</v>
      </c>
      <c r="AU649" s="47">
        <f t="shared" si="556"/>
        <v>7.8087833789589167E-2</v>
      </c>
      <c r="AV649" s="47">
        <f t="shared" si="557"/>
        <v>2.898351015403958E-2</v>
      </c>
      <c r="AW649" s="47">
        <f t="shared" si="558"/>
        <v>1.0156790512722984E-2</v>
      </c>
      <c r="AX649" s="47">
        <f t="shared" si="559"/>
        <v>7.524367313651986E-3</v>
      </c>
      <c r="AY649" s="47">
        <f t="shared" si="560"/>
        <v>0</v>
      </c>
      <c r="AZ649" s="47">
        <f t="shared" si="561"/>
        <v>4.6664667980414548E-2</v>
      </c>
      <c r="BA649" s="47">
        <f t="shared" si="529"/>
        <v>3.1423165809174619E-2</v>
      </c>
      <c r="BB649" s="23">
        <f>IF(V649&gt;0,J649*DATA!$C$4,0)</f>
        <v>66731.599999999991</v>
      </c>
      <c r="BC649" s="23">
        <f>IF(X649&gt;0,N649*_xlfn.XLOOKUP(Burgas!O649,DATA!$B$5:$B$6,DATA!$C$5:$C$6,"error",0,1),0)</f>
        <v>10437.84</v>
      </c>
      <c r="BD649" s="23">
        <f>IF(Z649&gt;0,(L649-M649)*DATA!$C$7,"0,00 ")</f>
        <v>28869.000000000007</v>
      </c>
      <c r="BE649" s="23">
        <f>IF(G649="basement",D649*DATA!$C$8,IF(G649="ground",0,"error"))</f>
        <v>0</v>
      </c>
      <c r="BF649" s="23">
        <f t="shared" si="530"/>
        <v>106038.44</v>
      </c>
      <c r="BG649" s="23">
        <v>1.48</v>
      </c>
      <c r="BH649" s="23">
        <v>2.4122613574378557</v>
      </c>
      <c r="BI649" s="23">
        <f t="shared" si="531"/>
        <v>0.56999999999999995</v>
      </c>
      <c r="BJ649" s="23">
        <v>2.33</v>
      </c>
      <c r="BK649" s="23">
        <f t="shared" si="532"/>
        <v>0.21630769230769231</v>
      </c>
      <c r="BL649" s="23">
        <f t="shared" si="533"/>
        <v>0.23928112965340181</v>
      </c>
      <c r="BM649" s="5">
        <v>1.1000000000000001</v>
      </c>
      <c r="BN649" s="5">
        <f t="shared" si="534"/>
        <v>0.56999999999999995</v>
      </c>
      <c r="BO649" s="50"/>
      <c r="BP649" s="48">
        <f t="shared" si="535"/>
        <v>4245.55</v>
      </c>
      <c r="BQ649" s="51">
        <f t="shared" si="536"/>
        <v>6</v>
      </c>
      <c r="BR649" s="47">
        <f t="shared" si="537"/>
        <v>1358.576</v>
      </c>
      <c r="BS649" s="46">
        <f t="shared" si="538"/>
        <v>20.5</v>
      </c>
      <c r="BT649" s="46">
        <f t="shared" si="539"/>
        <v>3396.4400000000005</v>
      </c>
      <c r="BU649" s="46">
        <f t="shared" si="545"/>
        <v>91.753201137499985</v>
      </c>
      <c r="BV649" s="46">
        <f t="shared" si="546"/>
        <v>57.697578029807701</v>
      </c>
      <c r="BW649" s="46">
        <f t="shared" si="547"/>
        <v>79.818972748780496</v>
      </c>
      <c r="BX649" s="46">
        <f t="shared" si="548"/>
        <v>82.91206988750001</v>
      </c>
      <c r="BY649" s="46">
        <f t="shared" si="549"/>
        <v>91.753201137499985</v>
      </c>
      <c r="BZ649" s="46">
        <f t="shared" si="540"/>
        <v>105736.38899085499</v>
      </c>
      <c r="CA649" s="46">
        <f t="shared" si="541"/>
        <v>66490.688921550405</v>
      </c>
      <c r="CB649" s="46">
        <f t="shared" si="542"/>
        <v>91983.384195694656</v>
      </c>
      <c r="CC649" s="46">
        <f t="shared" si="543"/>
        <v>95547.869338355013</v>
      </c>
      <c r="CD649" s="46">
        <f t="shared" si="544"/>
        <v>105736.38899085499</v>
      </c>
    </row>
    <row r="650" spans="1:82" ht="15" customHeight="1" x14ac:dyDescent="0.35">
      <c r="A650" s="39">
        <v>647</v>
      </c>
      <c r="B650" s="40" t="s">
        <v>125</v>
      </c>
      <c r="C650" s="40" t="s">
        <v>772</v>
      </c>
      <c r="D650" s="41">
        <v>84.9</v>
      </c>
      <c r="E650" s="41">
        <f t="shared" si="511"/>
        <v>407.52</v>
      </c>
      <c r="F650" s="41">
        <v>40.6</v>
      </c>
      <c r="G650" s="42" t="s">
        <v>118</v>
      </c>
      <c r="H650" s="43">
        <v>6</v>
      </c>
      <c r="I650" s="44">
        <v>20.5</v>
      </c>
      <c r="J650" s="41">
        <f t="shared" si="512"/>
        <v>665.84</v>
      </c>
      <c r="K650" s="42" t="s">
        <v>120</v>
      </c>
      <c r="L650" s="44">
        <v>166.46</v>
      </c>
      <c r="M650" s="44">
        <v>91.5</v>
      </c>
      <c r="N650" s="41">
        <v>89.14500000000001</v>
      </c>
      <c r="O650" s="45" t="s">
        <v>69</v>
      </c>
      <c r="P650" s="45" t="s">
        <v>120</v>
      </c>
      <c r="Q650" s="45" t="s">
        <v>122</v>
      </c>
      <c r="R650" s="45" t="s">
        <v>864</v>
      </c>
      <c r="S650" s="46">
        <f t="shared" si="513"/>
        <v>56143.291145445022</v>
      </c>
      <c r="T650" s="46">
        <f t="shared" si="514"/>
        <v>137.76818596742498</v>
      </c>
      <c r="U650" s="47">
        <f t="shared" si="515"/>
        <v>30690.00963084809</v>
      </c>
      <c r="V650" s="47">
        <f t="shared" si="516"/>
        <v>25453.281514596933</v>
      </c>
      <c r="W650" s="47">
        <f t="shared" si="517"/>
        <v>50505.289662542484</v>
      </c>
      <c r="X650" s="47">
        <f t="shared" si="518"/>
        <v>5638.0014829025386</v>
      </c>
      <c r="Y650" s="48">
        <f t="shared" si="519"/>
        <v>52175.030555445017</v>
      </c>
      <c r="Z650" s="47">
        <f t="shared" si="520"/>
        <v>3968.2605900000053</v>
      </c>
      <c r="AA650" s="48">
        <f t="shared" si="521"/>
        <v>56143.291145445022</v>
      </c>
      <c r="AB650" s="47">
        <f t="shared" si="522"/>
        <v>0</v>
      </c>
      <c r="AC650" s="47">
        <f t="shared" si="523"/>
        <v>35059.543587499473</v>
      </c>
      <c r="AD650" s="47">
        <f t="shared" si="524"/>
        <v>21083.747557945549</v>
      </c>
      <c r="AE650" s="47">
        <f t="shared" si="510"/>
        <v>51.736718585457282</v>
      </c>
      <c r="AF650" s="49">
        <f t="shared" si="525"/>
        <v>0.62446541469530326</v>
      </c>
      <c r="AG650" s="47">
        <f>IF(ISBLANK($D650),"",S650*_xlfn.XLOOKUP(Q650,DATA!$B$24:$B$25,DATA!$C$24:$C$25,"error",0,1)/1000)</f>
        <v>7.5213220491218804</v>
      </c>
      <c r="AH650" s="47">
        <f>IF(ISBLANK($D650),"",V650*_xlfn.XLOOKUP(Q650,DATA!$B$24:$B$25,DATA!$C$24:$C$25,"error",0,1)/1000)</f>
        <v>3.4098878703475557</v>
      </c>
      <c r="AI650" s="47">
        <f>IF(ISBLANK($D650),"",X650*_xlfn.XLOOKUP(Q650,DATA!$B$24:$B$25,DATA!$C$24:$C$25,"error",0,1)/1000)</f>
        <v>0.75530351002191143</v>
      </c>
      <c r="AJ650" s="47">
        <f>IF(ISBLANK($D650),"",Z650*_xlfn.XLOOKUP(Q650,DATA!$B$24:$B$25,DATA!$C$24:$C$25,"error",0,1)/1000)</f>
        <v>0.53161411209235698</v>
      </c>
      <c r="AK650" s="47">
        <f>IF(ISBLANK($D650),"",AB650*_xlfn.XLOOKUP(Q650,DATA!$B$24:$B$25,DATA!$C$24:$C$25,"error",0,1)/1000)</f>
        <v>0</v>
      </c>
      <c r="AL650" s="47">
        <f t="shared" si="526"/>
        <v>4.6968054924618245</v>
      </c>
      <c r="AM650" s="47">
        <f t="shared" si="527"/>
        <v>2.8245165566600559</v>
      </c>
      <c r="AN650" s="47">
        <f t="shared" si="550"/>
        <v>0.76237063892275458</v>
      </c>
      <c r="AO650" s="47">
        <f t="shared" si="551"/>
        <v>0.34563051248089044</v>
      </c>
      <c r="AP650" s="47">
        <f t="shared" si="552"/>
        <v>7.6558511356820749E-2</v>
      </c>
      <c r="AQ650" s="47">
        <f t="shared" si="553"/>
        <v>5.3885073348710101E-2</v>
      </c>
      <c r="AR650" s="47">
        <f t="shared" si="554"/>
        <v>0</v>
      </c>
      <c r="AS650" s="47">
        <f t="shared" si="555"/>
        <v>0.47607409718642124</v>
      </c>
      <c r="AT650" s="47">
        <f t="shared" si="528"/>
        <v>0.28629654173633334</v>
      </c>
      <c r="AU650" s="47">
        <f t="shared" si="556"/>
        <v>4.1462622557927528E-2</v>
      </c>
      <c r="AV650" s="47">
        <f t="shared" si="557"/>
        <v>1.8797612016837193E-2</v>
      </c>
      <c r="AW650" s="47">
        <f t="shared" si="558"/>
        <v>4.1637446380018532E-3</v>
      </c>
      <c r="AX650" s="47">
        <f t="shared" si="559"/>
        <v>2.930617135152005E-3</v>
      </c>
      <c r="AY650" s="47">
        <f t="shared" si="560"/>
        <v>0</v>
      </c>
      <c r="AZ650" s="47">
        <f t="shared" si="561"/>
        <v>2.589197378999105E-2</v>
      </c>
      <c r="BA650" s="47">
        <f t="shared" si="529"/>
        <v>1.5570648767936478E-2</v>
      </c>
      <c r="BB650" s="23">
        <f>IF(V650&gt;0,J650*DATA!$C$4,0)</f>
        <v>43279.6</v>
      </c>
      <c r="BC650" s="23">
        <f>IF(X650&gt;0,N650*_xlfn.XLOOKUP(Burgas!O650,DATA!$B$5:$B$6,DATA!$C$5:$C$6,"error",0,1),0)</f>
        <v>4278.9600000000009</v>
      </c>
      <c r="BD650" s="23">
        <f>IF(Z650&gt;0,(L650-M650)*DATA!$C$7,"0,00 ")</f>
        <v>11244.000000000002</v>
      </c>
      <c r="BE650" s="23">
        <f>IF(G650="basement",D650*DATA!$C$8,IF(G650="ground",0,"error"))</f>
        <v>0</v>
      </c>
      <c r="BF650" s="23">
        <f t="shared" si="530"/>
        <v>58802.559999999998</v>
      </c>
      <c r="BG650" s="23">
        <v>1.48</v>
      </c>
      <c r="BH650" s="23">
        <v>1.888057190916737</v>
      </c>
      <c r="BI650" s="23">
        <f t="shared" si="531"/>
        <v>0.56999999999999995</v>
      </c>
      <c r="BJ650" s="23">
        <v>2.33</v>
      </c>
      <c r="BK650" s="23">
        <f t="shared" si="532"/>
        <v>0.21630769230769231</v>
      </c>
      <c r="BL650" s="23">
        <f t="shared" si="533"/>
        <v>0.23928112965340181</v>
      </c>
      <c r="BM650" s="5">
        <v>1.1000000000000001</v>
      </c>
      <c r="BN650" s="5">
        <f t="shared" si="534"/>
        <v>0.56999999999999995</v>
      </c>
      <c r="BO650" s="50"/>
      <c r="BP650" s="48">
        <f t="shared" si="535"/>
        <v>1740.45</v>
      </c>
      <c r="BQ650" s="51">
        <f t="shared" si="536"/>
        <v>6</v>
      </c>
      <c r="BR650" s="47">
        <f t="shared" si="537"/>
        <v>556.94400000000007</v>
      </c>
      <c r="BS650" s="46">
        <f t="shared" si="538"/>
        <v>20.5</v>
      </c>
      <c r="BT650" s="46">
        <f t="shared" si="539"/>
        <v>1392.3600000000001</v>
      </c>
      <c r="BU650" s="46">
        <f t="shared" si="545"/>
        <v>48.718579612500015</v>
      </c>
      <c r="BV650" s="46">
        <f t="shared" si="546"/>
        <v>26.631386350961549</v>
      </c>
      <c r="BW650" s="46">
        <f t="shared" si="547"/>
        <v>43.826179852952514</v>
      </c>
      <c r="BX650" s="46">
        <f t="shared" si="548"/>
        <v>45.275104612500009</v>
      </c>
      <c r="BY650" s="46">
        <f t="shared" si="549"/>
        <v>48.718579612500015</v>
      </c>
      <c r="BZ650" s="46">
        <f t="shared" si="540"/>
        <v>56143.291145445022</v>
      </c>
      <c r="CA650" s="46">
        <f t="shared" si="541"/>
        <v>30690.00963084809</v>
      </c>
      <c r="CB650" s="46">
        <f t="shared" si="542"/>
        <v>50505.289662542484</v>
      </c>
      <c r="CC650" s="46">
        <f t="shared" si="543"/>
        <v>52175.030555445017</v>
      </c>
      <c r="CD650" s="46">
        <f t="shared" si="544"/>
        <v>56143.291145445022</v>
      </c>
    </row>
    <row r="651" spans="1:82" ht="15" customHeight="1" x14ac:dyDescent="0.35">
      <c r="A651" s="39">
        <v>648</v>
      </c>
      <c r="B651" s="40" t="s">
        <v>125</v>
      </c>
      <c r="C651" s="40" t="s">
        <v>773</v>
      </c>
      <c r="D651" s="41">
        <v>178.3</v>
      </c>
      <c r="E651" s="41">
        <f t="shared" si="511"/>
        <v>855.84000000000015</v>
      </c>
      <c r="F651" s="41">
        <v>53.4</v>
      </c>
      <c r="G651" s="42" t="s">
        <v>118</v>
      </c>
      <c r="H651" s="43">
        <v>6</v>
      </c>
      <c r="I651" s="44">
        <v>20.5</v>
      </c>
      <c r="J651" s="41">
        <f t="shared" si="512"/>
        <v>875.76</v>
      </c>
      <c r="K651" s="42" t="s">
        <v>120</v>
      </c>
      <c r="L651" s="44">
        <v>218.94</v>
      </c>
      <c r="M651" s="44">
        <v>43.8</v>
      </c>
      <c r="N651" s="41">
        <v>187.21500000000003</v>
      </c>
      <c r="O651" s="45" t="s">
        <v>69</v>
      </c>
      <c r="P651" s="45" t="s">
        <v>120</v>
      </c>
      <c r="Q651" s="45" t="s">
        <v>122</v>
      </c>
      <c r="R651" s="45" t="s">
        <v>864</v>
      </c>
      <c r="S651" s="46">
        <f t="shared" si="513"/>
        <v>91101.630278015029</v>
      </c>
      <c r="T651" s="46">
        <f t="shared" si="514"/>
        <v>106.44703481727311</v>
      </c>
      <c r="U651" s="47">
        <f t="shared" si="515"/>
        <v>57623.668877042706</v>
      </c>
      <c r="V651" s="47">
        <f t="shared" si="516"/>
        <v>33477.961400972323</v>
      </c>
      <c r="W651" s="47">
        <f t="shared" si="517"/>
        <v>79261.163088362227</v>
      </c>
      <c r="X651" s="47">
        <f t="shared" si="518"/>
        <v>11840.467189652802</v>
      </c>
      <c r="Y651" s="48">
        <f t="shared" si="519"/>
        <v>81830.003280515011</v>
      </c>
      <c r="Z651" s="47">
        <f t="shared" si="520"/>
        <v>9271.6269975000178</v>
      </c>
      <c r="AA651" s="48">
        <f t="shared" si="521"/>
        <v>91101.630278015029</v>
      </c>
      <c r="AB651" s="47">
        <f t="shared" si="522"/>
        <v>0</v>
      </c>
      <c r="AC651" s="47">
        <f t="shared" si="523"/>
        <v>54590.055588125142</v>
      </c>
      <c r="AD651" s="47">
        <f t="shared" si="524"/>
        <v>36511.574689889887</v>
      </c>
      <c r="AE651" s="47">
        <f t="shared" si="510"/>
        <v>42.661682896207097</v>
      </c>
      <c r="AF651" s="49">
        <f t="shared" si="525"/>
        <v>0.59922150044442191</v>
      </c>
      <c r="AG651" s="47">
        <f>IF(ISBLANK($D651),"",S651*_xlfn.XLOOKUP(Q651,DATA!$B$24:$B$25,DATA!$C$24:$C$25,"error",0,1)/1000)</f>
        <v>12.20456953166301</v>
      </c>
      <c r="AH651" s="47">
        <f>IF(ISBLANK($D651),"",V651*_xlfn.XLOOKUP(Q651,DATA!$B$24:$B$25,DATA!$C$24:$C$25,"error",0,1)/1000)</f>
        <v>4.4849264107526974</v>
      </c>
      <c r="AI651" s="47">
        <f>IF(ISBLANK($D651),"",X651*_xlfn.XLOOKUP(Q651,DATA!$B$24:$B$25,DATA!$C$24:$C$25,"error",0,1)/1000)</f>
        <v>1.5862263349458992</v>
      </c>
      <c r="AJ651" s="47">
        <f>IF(ISBLANK($D651),"",Z651*_xlfn.XLOOKUP(Q651,DATA!$B$24:$B$25,DATA!$C$24:$C$25,"error",0,1)/1000)</f>
        <v>1.2420877213427888</v>
      </c>
      <c r="AK651" s="47">
        <f>IF(ISBLANK($D651),"",AB651*_xlfn.XLOOKUP(Q651,DATA!$B$24:$B$25,DATA!$C$24:$C$25,"error",0,1)/1000)</f>
        <v>0</v>
      </c>
      <c r="AL651" s="47">
        <f t="shared" si="526"/>
        <v>7.3132404670413855</v>
      </c>
      <c r="AM651" s="47">
        <f t="shared" si="527"/>
        <v>4.8913290646216243</v>
      </c>
      <c r="AN651" s="47">
        <f t="shared" si="550"/>
        <v>1.237070479214144</v>
      </c>
      <c r="AO651" s="47">
        <f t="shared" si="551"/>
        <v>0.4545977676472796</v>
      </c>
      <c r="AP651" s="47">
        <f t="shared" si="552"/>
        <v>0.16078189134182733</v>
      </c>
      <c r="AQ651" s="47">
        <f t="shared" si="553"/>
        <v>0.12589956972109248</v>
      </c>
      <c r="AR651" s="47">
        <f t="shared" si="554"/>
        <v>0</v>
      </c>
      <c r="AS651" s="47">
        <f t="shared" si="555"/>
        <v>0.74127922871019936</v>
      </c>
      <c r="AT651" s="47">
        <f t="shared" si="528"/>
        <v>0.49579125050394468</v>
      </c>
      <c r="AU651" s="47">
        <f t="shared" si="556"/>
        <v>6.7279855412175238E-2</v>
      </c>
      <c r="AV651" s="47">
        <f t="shared" si="557"/>
        <v>2.4723952751209512E-2</v>
      </c>
      <c r="AW651" s="47">
        <f t="shared" si="558"/>
        <v>8.7443541690898768E-3</v>
      </c>
      <c r="AX651" s="47">
        <f t="shared" si="559"/>
        <v>6.8472289894680157E-3</v>
      </c>
      <c r="AY651" s="47">
        <f t="shared" si="560"/>
        <v>0</v>
      </c>
      <c r="AZ651" s="47">
        <f t="shared" si="561"/>
        <v>4.0315535909767407E-2</v>
      </c>
      <c r="BA651" s="47">
        <f t="shared" si="529"/>
        <v>2.6964319502407831E-2</v>
      </c>
      <c r="BB651" s="23">
        <f>IF(V651&gt;0,J651*DATA!$C$4,0)</f>
        <v>56924.4</v>
      </c>
      <c r="BC651" s="23">
        <f>IF(X651&gt;0,N651*_xlfn.XLOOKUP(Burgas!O651,DATA!$B$5:$B$6,DATA!$C$5:$C$6,"error",0,1),0)</f>
        <v>8986.3200000000015</v>
      </c>
      <c r="BD651" s="23">
        <f>IF(Z651&gt;0,(L651-M651)*DATA!$C$7,"0,00 ")</f>
        <v>26270.999999999996</v>
      </c>
      <c r="BE651" s="23">
        <f>IF(G651="basement",D651*DATA!$C$8,IF(G651="ground",0,"error"))</f>
        <v>0</v>
      </c>
      <c r="BF651" s="23">
        <f t="shared" si="530"/>
        <v>92181.72</v>
      </c>
      <c r="BG651" s="23">
        <v>1.48</v>
      </c>
      <c r="BH651" s="23">
        <v>2.4999040833104957</v>
      </c>
      <c r="BI651" s="23">
        <f t="shared" si="531"/>
        <v>0.56999999999999995</v>
      </c>
      <c r="BJ651" s="23">
        <v>2.33</v>
      </c>
      <c r="BK651" s="23">
        <f t="shared" si="532"/>
        <v>0.21630769230769231</v>
      </c>
      <c r="BL651" s="23">
        <f t="shared" si="533"/>
        <v>0.23928112965340181</v>
      </c>
      <c r="BM651" s="5">
        <v>1.1000000000000001</v>
      </c>
      <c r="BN651" s="5">
        <f t="shared" si="534"/>
        <v>0.56999999999999995</v>
      </c>
      <c r="BO651" s="50"/>
      <c r="BP651" s="48">
        <f t="shared" si="535"/>
        <v>3655.15</v>
      </c>
      <c r="BQ651" s="51">
        <f t="shared" si="536"/>
        <v>6</v>
      </c>
      <c r="BR651" s="47">
        <f t="shared" si="537"/>
        <v>1169.6480000000001</v>
      </c>
      <c r="BS651" s="46">
        <f t="shared" si="538"/>
        <v>20.5</v>
      </c>
      <c r="BT651" s="46">
        <f t="shared" si="539"/>
        <v>2924.1200000000003</v>
      </c>
      <c r="BU651" s="46">
        <f t="shared" si="545"/>
        <v>79.053827037500014</v>
      </c>
      <c r="BV651" s="46">
        <f t="shared" si="546"/>
        <v>50.003183683653852</v>
      </c>
      <c r="BW651" s="46">
        <f t="shared" si="547"/>
        <v>68.779211288061632</v>
      </c>
      <c r="BX651" s="46">
        <f t="shared" si="548"/>
        <v>71.008333287500008</v>
      </c>
      <c r="BY651" s="46">
        <f t="shared" si="549"/>
        <v>79.053827037500014</v>
      </c>
      <c r="BZ651" s="46">
        <f t="shared" si="540"/>
        <v>91101.630278015029</v>
      </c>
      <c r="CA651" s="46">
        <f t="shared" si="541"/>
        <v>57623.668877042706</v>
      </c>
      <c r="CB651" s="46">
        <f t="shared" si="542"/>
        <v>79261.163088362227</v>
      </c>
      <c r="CC651" s="46">
        <f t="shared" si="543"/>
        <v>81830.003280515011</v>
      </c>
      <c r="CD651" s="46">
        <f t="shared" si="544"/>
        <v>91101.630278015029</v>
      </c>
    </row>
    <row r="652" spans="1:82" ht="15" customHeight="1" x14ac:dyDescent="0.35">
      <c r="A652" s="39">
        <v>649</v>
      </c>
      <c r="B652" s="40" t="s">
        <v>125</v>
      </c>
      <c r="C652" s="40" t="s">
        <v>774</v>
      </c>
      <c r="D652" s="41">
        <v>800.9</v>
      </c>
      <c r="E652" s="41">
        <f t="shared" si="511"/>
        <v>3844.32</v>
      </c>
      <c r="F652" s="41">
        <v>113.2</v>
      </c>
      <c r="G652" s="42" t="s">
        <v>118</v>
      </c>
      <c r="H652" s="43">
        <v>6</v>
      </c>
      <c r="I652" s="44">
        <v>20.5</v>
      </c>
      <c r="J652" s="41">
        <f t="shared" si="512"/>
        <v>1856.48</v>
      </c>
      <c r="K652" s="42" t="s">
        <v>120</v>
      </c>
      <c r="L652" s="44">
        <v>464.12</v>
      </c>
      <c r="M652" s="44">
        <v>69.599999999999994</v>
      </c>
      <c r="N652" s="41">
        <v>840.94500000000005</v>
      </c>
      <c r="O652" s="45" t="s">
        <v>69</v>
      </c>
      <c r="P652" s="45" t="s">
        <v>120</v>
      </c>
      <c r="Q652" s="45" t="s">
        <v>122</v>
      </c>
      <c r="R652" s="45" t="s">
        <v>864</v>
      </c>
      <c r="S652" s="46">
        <f t="shared" si="513"/>
        <v>278170.75232684502</v>
      </c>
      <c r="T652" s="46">
        <f t="shared" si="514"/>
        <v>72.358896326748294</v>
      </c>
      <c r="U652" s="47">
        <f t="shared" si="515"/>
        <v>207202.48958171273</v>
      </c>
      <c r="V652" s="47">
        <f t="shared" si="516"/>
        <v>70968.262745132291</v>
      </c>
      <c r="W652" s="47">
        <f t="shared" si="517"/>
        <v>224984.94092924031</v>
      </c>
      <c r="X652" s="47">
        <f t="shared" si="518"/>
        <v>53185.811397604703</v>
      </c>
      <c r="Y652" s="48">
        <f t="shared" si="519"/>
        <v>257285.50462184506</v>
      </c>
      <c r="Z652" s="47">
        <f t="shared" si="520"/>
        <v>20885.247704999958</v>
      </c>
      <c r="AA652" s="48">
        <f t="shared" si="521"/>
        <v>278170.75232684502</v>
      </c>
      <c r="AB652" s="47">
        <f t="shared" si="522"/>
        <v>0</v>
      </c>
      <c r="AC652" s="47">
        <f t="shared" si="523"/>
        <v>145039.32184773695</v>
      </c>
      <c r="AD652" s="47">
        <f t="shared" si="524"/>
        <v>133131.43047910806</v>
      </c>
      <c r="AE652" s="47">
        <f t="shared" si="510"/>
        <v>34.630683834620442</v>
      </c>
      <c r="AF652" s="49">
        <f t="shared" si="525"/>
        <v>0.52140392415274017</v>
      </c>
      <c r="AG652" s="47">
        <f>IF(ISBLANK($D652),"",S652*_xlfn.XLOOKUP(Q652,DATA!$B$24:$B$25,DATA!$C$24:$C$25,"error",0,1)/1000)</f>
        <v>37.26557118777788</v>
      </c>
      <c r="AH652" s="47">
        <f>IF(ISBLANK($D652),"",V652*_xlfn.XLOOKUP(Q652,DATA!$B$24:$B$25,DATA!$C$24:$C$25,"error",0,1)/1000)</f>
        <v>9.5073720917079569</v>
      </c>
      <c r="AI652" s="47">
        <f>IF(ISBLANK($D652),"",X652*_xlfn.XLOOKUP(Q652,DATA!$B$24:$B$25,DATA!$C$24:$C$25,"error",0,1)/1000)</f>
        <v>7.1251187417732433</v>
      </c>
      <c r="AJ652" s="47">
        <f>IF(ISBLANK($D652),"",Z652*_xlfn.XLOOKUP(Q652,DATA!$B$24:$B$25,DATA!$C$24:$C$25,"error",0,1)/1000)</f>
        <v>2.7979242196194769</v>
      </c>
      <c r="AK652" s="47">
        <f>IF(ISBLANK($D652),"",AB652*_xlfn.XLOOKUP(Q652,DATA!$B$24:$B$25,DATA!$C$24:$C$25,"error",0,1)/1000)</f>
        <v>0</v>
      </c>
      <c r="AL652" s="47">
        <f t="shared" si="526"/>
        <v>19.430415053100678</v>
      </c>
      <c r="AM652" s="47">
        <f t="shared" si="527"/>
        <v>17.835156134677202</v>
      </c>
      <c r="AN652" s="47">
        <f t="shared" si="550"/>
        <v>3.7772850478546558</v>
      </c>
      <c r="AO652" s="47">
        <f t="shared" si="551"/>
        <v>0.96367916287775313</v>
      </c>
      <c r="AP652" s="47">
        <f t="shared" si="552"/>
        <v>0.7222109746251788</v>
      </c>
      <c r="AQ652" s="47">
        <f t="shared" si="553"/>
        <v>0.28360110909195618</v>
      </c>
      <c r="AR652" s="47">
        <f t="shared" si="554"/>
        <v>0</v>
      </c>
      <c r="AS652" s="47">
        <f t="shared" si="555"/>
        <v>1.9694912465948879</v>
      </c>
      <c r="AT652" s="47">
        <f t="shared" si="528"/>
        <v>1.8077938012597679</v>
      </c>
      <c r="AU652" s="47">
        <f t="shared" si="556"/>
        <v>0.20543307446126552</v>
      </c>
      <c r="AV652" s="47">
        <f t="shared" si="557"/>
        <v>5.2411075869605146E-2</v>
      </c>
      <c r="AW652" s="47">
        <f t="shared" si="558"/>
        <v>3.9278481514436768E-2</v>
      </c>
      <c r="AX652" s="47">
        <f t="shared" si="559"/>
        <v>1.5424053790823976E-2</v>
      </c>
      <c r="AY652" s="47">
        <f t="shared" si="560"/>
        <v>0</v>
      </c>
      <c r="AZ652" s="47">
        <f t="shared" si="561"/>
        <v>0.1071136111748659</v>
      </c>
      <c r="BA652" s="47">
        <f t="shared" si="529"/>
        <v>9.8319463286399622E-2</v>
      </c>
      <c r="BB652" s="23">
        <f>IF(V652&gt;0,J652*DATA!$C$4,0)</f>
        <v>120671.2</v>
      </c>
      <c r="BC652" s="23">
        <f>IF(X652&gt;0,N652*_xlfn.XLOOKUP(Burgas!O652,DATA!$B$5:$B$6,DATA!$C$5:$C$6,"error",0,1),0)</f>
        <v>40365.360000000001</v>
      </c>
      <c r="BD652" s="23">
        <f>IF(Z652&gt;0,(L652-M652)*DATA!$C$7,"0,00 ")</f>
        <v>59178</v>
      </c>
      <c r="BE652" s="23">
        <f>IF(G652="basement",D652*DATA!$C$8,IF(G652="ground",0,"error"))</f>
        <v>0</v>
      </c>
      <c r="BF652" s="23">
        <f t="shared" si="530"/>
        <v>220214.56</v>
      </c>
      <c r="BG652" s="23">
        <v>1.48</v>
      </c>
      <c r="BH652" s="23">
        <v>2.5875678703783502</v>
      </c>
      <c r="BI652" s="23">
        <f t="shared" si="531"/>
        <v>0.56999999999999995</v>
      </c>
      <c r="BJ652" s="23">
        <v>2.33</v>
      </c>
      <c r="BK652" s="23">
        <f t="shared" si="532"/>
        <v>0.21630769230769231</v>
      </c>
      <c r="BL652" s="23">
        <f t="shared" si="533"/>
        <v>0.23928112965340181</v>
      </c>
      <c r="BM652" s="5">
        <v>1.1000000000000001</v>
      </c>
      <c r="BN652" s="5">
        <f t="shared" si="534"/>
        <v>0.56999999999999995</v>
      </c>
      <c r="BO652" s="50"/>
      <c r="BP652" s="48">
        <f t="shared" si="535"/>
        <v>16418.45</v>
      </c>
      <c r="BQ652" s="51">
        <f t="shared" si="536"/>
        <v>6</v>
      </c>
      <c r="BR652" s="47">
        <f t="shared" si="537"/>
        <v>5253.9040000000005</v>
      </c>
      <c r="BS652" s="46">
        <f t="shared" si="538"/>
        <v>20.5</v>
      </c>
      <c r="BT652" s="46">
        <f t="shared" si="539"/>
        <v>13134.760000000002</v>
      </c>
      <c r="BU652" s="46">
        <f t="shared" si="545"/>
        <v>241.38385311250002</v>
      </c>
      <c r="BV652" s="46">
        <f t="shared" si="546"/>
        <v>179.80084135865386</v>
      </c>
      <c r="BW652" s="46">
        <f t="shared" si="547"/>
        <v>195.23163912637997</v>
      </c>
      <c r="BX652" s="46">
        <f t="shared" si="548"/>
        <v>223.26059061250004</v>
      </c>
      <c r="BY652" s="46">
        <f t="shared" si="549"/>
        <v>241.38385311250002</v>
      </c>
      <c r="BZ652" s="46">
        <f t="shared" si="540"/>
        <v>278170.75232684502</v>
      </c>
      <c r="CA652" s="46">
        <f t="shared" si="541"/>
        <v>207202.48958171273</v>
      </c>
      <c r="CB652" s="46">
        <f t="shared" si="542"/>
        <v>224984.94092924031</v>
      </c>
      <c r="CC652" s="46">
        <f t="shared" si="543"/>
        <v>257285.50462184506</v>
      </c>
      <c r="CD652" s="46">
        <f t="shared" si="544"/>
        <v>278170.75232684502</v>
      </c>
    </row>
    <row r="653" spans="1:82" ht="15" customHeight="1" x14ac:dyDescent="0.35">
      <c r="A653" s="39">
        <v>650</v>
      </c>
      <c r="B653" s="40" t="s">
        <v>125</v>
      </c>
      <c r="C653" s="40" t="s">
        <v>775</v>
      </c>
      <c r="D653" s="41">
        <v>261.89999999999998</v>
      </c>
      <c r="E653" s="41">
        <f t="shared" si="511"/>
        <v>1047.5999999999999</v>
      </c>
      <c r="F653" s="41">
        <v>65</v>
      </c>
      <c r="G653" s="42" t="s">
        <v>118</v>
      </c>
      <c r="H653" s="43">
        <v>5</v>
      </c>
      <c r="I653" s="44">
        <v>17.5</v>
      </c>
      <c r="J653" s="41">
        <f t="shared" si="512"/>
        <v>910</v>
      </c>
      <c r="K653" s="42" t="s">
        <v>120</v>
      </c>
      <c r="L653" s="44">
        <v>227.5</v>
      </c>
      <c r="M653" s="44">
        <v>79.599999999999994</v>
      </c>
      <c r="N653" s="41">
        <v>274.995</v>
      </c>
      <c r="O653" s="45" t="s">
        <v>69</v>
      </c>
      <c r="P653" s="45" t="s">
        <v>120</v>
      </c>
      <c r="Q653" s="45" t="s">
        <v>122</v>
      </c>
      <c r="R653" s="45" t="s">
        <v>864</v>
      </c>
      <c r="S653" s="46">
        <f t="shared" si="513"/>
        <v>103735.67375839502</v>
      </c>
      <c r="T653" s="46">
        <f t="shared" si="514"/>
        <v>99.022216264218244</v>
      </c>
      <c r="U653" s="47">
        <f t="shared" si="515"/>
        <v>68948.808778395018</v>
      </c>
      <c r="V653" s="47">
        <f t="shared" si="516"/>
        <v>34786.864979999998</v>
      </c>
      <c r="W653" s="47">
        <f t="shared" si="517"/>
        <v>86343.534908310525</v>
      </c>
      <c r="X653" s="47">
        <f t="shared" si="518"/>
        <v>17392.138850084491</v>
      </c>
      <c r="Y653" s="48">
        <f t="shared" si="519"/>
        <v>95906.088095895015</v>
      </c>
      <c r="Z653" s="47">
        <f t="shared" si="520"/>
        <v>7829.5856625000015</v>
      </c>
      <c r="AA653" s="48">
        <f t="shared" si="521"/>
        <v>103735.67375839502</v>
      </c>
      <c r="AB653" s="47">
        <f t="shared" si="522"/>
        <v>0</v>
      </c>
      <c r="AC653" s="47">
        <f t="shared" si="523"/>
        <v>60008.589492584491</v>
      </c>
      <c r="AD653" s="47">
        <f t="shared" si="524"/>
        <v>43727.084265810525</v>
      </c>
      <c r="AE653" s="47">
        <f t="shared" ref="AE653:AE716" si="562">AD653/E653</f>
        <v>41.740248440063503</v>
      </c>
      <c r="AF653" s="49">
        <f t="shared" si="525"/>
        <v>0.57847592171953455</v>
      </c>
      <c r="AG653" s="47">
        <f>IF(ISBLANK($D653),"",S653*_xlfn.XLOOKUP(Q653,DATA!$B$24:$B$25,DATA!$C$24:$C$25,"error",0,1)/1000)</f>
        <v>13.897108530710559</v>
      </c>
      <c r="AH653" s="47">
        <f>IF(ISBLANK($D653),"",V653*_xlfn.XLOOKUP(Q653,DATA!$B$24:$B$25,DATA!$C$24:$C$25,"error",0,1)/1000)</f>
        <v>4.6602756848736542</v>
      </c>
      <c r="AI653" s="47">
        <f>IF(ISBLANK($D653),"",X653*_xlfn.XLOOKUP(Q653,DATA!$B$24:$B$25,DATA!$C$24:$C$25,"error",0,1)/1000)</f>
        <v>2.3299645379827845</v>
      </c>
      <c r="AJ653" s="47">
        <f>IF(ISBLANK($D653),"",Z653*_xlfn.XLOOKUP(Q653,DATA!$B$24:$B$25,DATA!$C$24:$C$25,"error",0,1)/1000)</f>
        <v>1.0489024436827576</v>
      </c>
      <c r="AK653" s="47">
        <f>IF(ISBLANK($D653),"",AB653*_xlfn.XLOOKUP(Q653,DATA!$B$24:$B$25,DATA!$C$24:$C$25,"error",0,1)/1000)</f>
        <v>0</v>
      </c>
      <c r="AL653" s="47">
        <f t="shared" si="526"/>
        <v>8.0391426665391972</v>
      </c>
      <c r="AM653" s="47">
        <f t="shared" si="527"/>
        <v>5.8579658641713621</v>
      </c>
      <c r="AN653" s="47">
        <f t="shared" si="550"/>
        <v>1.408628355565976</v>
      </c>
      <c r="AO653" s="47">
        <f t="shared" si="551"/>
        <v>0.47237139006008977</v>
      </c>
      <c r="AP653" s="47">
        <f t="shared" si="552"/>
        <v>0.23616812867316056</v>
      </c>
      <c r="AQ653" s="47">
        <f t="shared" si="553"/>
        <v>0.10631806761304982</v>
      </c>
      <c r="AR653" s="47">
        <f t="shared" si="554"/>
        <v>0</v>
      </c>
      <c r="AS653" s="47">
        <f t="shared" si="555"/>
        <v>0.81485758634630023</v>
      </c>
      <c r="AT653" s="47">
        <f t="shared" si="528"/>
        <v>0.59377076921967575</v>
      </c>
      <c r="AU653" s="47">
        <f t="shared" si="556"/>
        <v>7.6610277008771308E-2</v>
      </c>
      <c r="AV653" s="47">
        <f t="shared" si="557"/>
        <v>2.5690596742944008E-2</v>
      </c>
      <c r="AW653" s="47">
        <f t="shared" si="558"/>
        <v>1.284434299991383E-2</v>
      </c>
      <c r="AX653" s="47">
        <f t="shared" si="559"/>
        <v>5.7822608629800026E-3</v>
      </c>
      <c r="AY653" s="47">
        <f t="shared" si="560"/>
        <v>0</v>
      </c>
      <c r="AZ653" s="47">
        <f t="shared" si="561"/>
        <v>4.4317200605837846E-2</v>
      </c>
      <c r="BA653" s="47">
        <f t="shared" si="529"/>
        <v>3.2293076402933461E-2</v>
      </c>
      <c r="BB653" s="23">
        <f>IF(V653&gt;0,J653*DATA!$C$4,0)</f>
        <v>59150</v>
      </c>
      <c r="BC653" s="23">
        <f>IF(X653&gt;0,N653*_xlfn.XLOOKUP(Burgas!O653,DATA!$B$5:$B$6,DATA!$C$5:$C$6,"error",0,1),0)</f>
        <v>13199.76</v>
      </c>
      <c r="BD653" s="23">
        <f>IF(Z653&gt;0,(L653-M653)*DATA!$C$7,"0,00 ")</f>
        <v>22185</v>
      </c>
      <c r="BE653" s="23">
        <f>IF(G653="basement",D653*DATA!$C$8,IF(G653="ground",0,"error"))</f>
        <v>0</v>
      </c>
      <c r="BF653" s="23">
        <f t="shared" si="530"/>
        <v>94534.76</v>
      </c>
      <c r="BG653" s="23">
        <v>1.48</v>
      </c>
      <c r="BH653" s="23">
        <v>2.2376923076923081</v>
      </c>
      <c r="BI653" s="23">
        <f t="shared" si="531"/>
        <v>0.56999999999999995</v>
      </c>
      <c r="BJ653" s="23">
        <v>2.33</v>
      </c>
      <c r="BK653" s="23">
        <f t="shared" si="532"/>
        <v>0.21630769230769231</v>
      </c>
      <c r="BL653" s="23">
        <f t="shared" si="533"/>
        <v>0.23928112965340181</v>
      </c>
      <c r="BM653" s="5">
        <v>1.1000000000000001</v>
      </c>
      <c r="BN653" s="5">
        <f t="shared" si="534"/>
        <v>0.56999999999999995</v>
      </c>
      <c r="BO653" s="50"/>
      <c r="BP653" s="48">
        <f t="shared" si="535"/>
        <v>4583.25</v>
      </c>
      <c r="BQ653" s="51">
        <f t="shared" si="536"/>
        <v>5</v>
      </c>
      <c r="BR653" s="47">
        <f t="shared" si="537"/>
        <v>1466.64</v>
      </c>
      <c r="BS653" s="46">
        <f t="shared" si="538"/>
        <v>17.5</v>
      </c>
      <c r="BT653" s="46">
        <f t="shared" si="539"/>
        <v>3666.6000000000004</v>
      </c>
      <c r="BU653" s="46">
        <f t="shared" si="545"/>
        <v>90.017071987500003</v>
      </c>
      <c r="BV653" s="46">
        <f t="shared" si="546"/>
        <v>59.83062198750001</v>
      </c>
      <c r="BW653" s="46">
        <f t="shared" si="547"/>
        <v>74.924969549037243</v>
      </c>
      <c r="BX653" s="46">
        <f t="shared" si="548"/>
        <v>83.222915737500003</v>
      </c>
      <c r="BY653" s="46">
        <f t="shared" si="549"/>
        <v>90.017071987500003</v>
      </c>
      <c r="BZ653" s="46">
        <f t="shared" si="540"/>
        <v>103735.67375839502</v>
      </c>
      <c r="CA653" s="46">
        <f t="shared" si="541"/>
        <v>68948.808778395018</v>
      </c>
      <c r="CB653" s="46">
        <f t="shared" si="542"/>
        <v>86343.534908310525</v>
      </c>
      <c r="CC653" s="46">
        <f t="shared" si="543"/>
        <v>95906.088095895015</v>
      </c>
      <c r="CD653" s="46">
        <f t="shared" si="544"/>
        <v>103735.67375839502</v>
      </c>
    </row>
    <row r="654" spans="1:82" ht="15" customHeight="1" x14ac:dyDescent="0.35">
      <c r="A654" s="39">
        <v>651</v>
      </c>
      <c r="B654" s="40" t="s">
        <v>125</v>
      </c>
      <c r="C654" s="40" t="s">
        <v>776</v>
      </c>
      <c r="D654" s="41">
        <v>431.5</v>
      </c>
      <c r="E654" s="41">
        <f t="shared" si="511"/>
        <v>2416.4000000000005</v>
      </c>
      <c r="F654" s="41">
        <v>107</v>
      </c>
      <c r="G654" s="42" t="s">
        <v>118</v>
      </c>
      <c r="H654" s="43">
        <v>7</v>
      </c>
      <c r="I654" s="44">
        <v>22.25</v>
      </c>
      <c r="J654" s="41">
        <f t="shared" si="512"/>
        <v>1904.6</v>
      </c>
      <c r="K654" s="42" t="s">
        <v>121</v>
      </c>
      <c r="L654" s="44">
        <v>476.15</v>
      </c>
      <c r="M654" s="44">
        <v>476.15</v>
      </c>
      <c r="N654" s="41">
        <v>453.07500000000005</v>
      </c>
      <c r="O654" s="45" t="s">
        <v>69</v>
      </c>
      <c r="P654" s="45" t="s">
        <v>121</v>
      </c>
      <c r="Q654" s="45" t="s">
        <v>122</v>
      </c>
      <c r="R654" s="45" t="s">
        <v>864</v>
      </c>
      <c r="S654" s="46">
        <f t="shared" si="513"/>
        <v>90987.440791450019</v>
      </c>
      <c r="T654" s="46">
        <f t="shared" si="514"/>
        <v>37.654130438441484</v>
      </c>
      <c r="U654" s="47">
        <f t="shared" si="515"/>
        <v>90987.440791450019</v>
      </c>
      <c r="V654" s="47">
        <f t="shared" si="516"/>
        <v>0</v>
      </c>
      <c r="W654" s="47">
        <f t="shared" si="517"/>
        <v>89624.376260117831</v>
      </c>
      <c r="X654" s="47">
        <f t="shared" si="518"/>
        <v>1363.0645313321875</v>
      </c>
      <c r="Y654" s="48">
        <f t="shared" si="519"/>
        <v>90987.440791450019</v>
      </c>
      <c r="Z654" s="47">
        <f t="shared" si="520"/>
        <v>0</v>
      </c>
      <c r="AA654" s="48">
        <f t="shared" si="521"/>
        <v>90987.440791450019</v>
      </c>
      <c r="AB654" s="47">
        <f t="shared" si="522"/>
        <v>0</v>
      </c>
      <c r="AC654" s="47">
        <f t="shared" si="523"/>
        <v>1363.0645313321875</v>
      </c>
      <c r="AD654" s="47">
        <f t="shared" si="524"/>
        <v>89624.376260117831</v>
      </c>
      <c r="AE654" s="47">
        <f t="shared" si="562"/>
        <v>37.090041491523678</v>
      </c>
      <c r="AF654" s="49">
        <f t="shared" si="525"/>
        <v>1.4980798662712513E-2</v>
      </c>
      <c r="AG654" s="47">
        <f>IF(ISBLANK($D654),"",S654*_xlfn.XLOOKUP(Q654,DATA!$B$24:$B$25,DATA!$C$24:$C$25,"error",0,1)/1000)</f>
        <v>12.189271962077102</v>
      </c>
      <c r="AH654" s="47">
        <f>IF(ISBLANK($D654),"",V654*_xlfn.XLOOKUP(Q654,DATA!$B$24:$B$25,DATA!$C$24:$C$25,"error",0,1)/1000)</f>
        <v>0</v>
      </c>
      <c r="AI654" s="47">
        <f>IF(ISBLANK($D654),"",X654*_xlfn.XLOOKUP(Q654,DATA!$B$24:$B$25,DATA!$C$24:$C$25,"error",0,1)/1000)</f>
        <v>0.18260502910892368</v>
      </c>
      <c r="AJ654" s="47">
        <f>IF(ISBLANK($D654),"",Z654*_xlfn.XLOOKUP(Q654,DATA!$B$24:$B$25,DATA!$C$24:$C$25,"error",0,1)/1000)</f>
        <v>0</v>
      </c>
      <c r="AK654" s="47">
        <f>IF(ISBLANK($D654),"",AB654*_xlfn.XLOOKUP(Q654,DATA!$B$24:$B$25,DATA!$C$24:$C$25,"error",0,1)/1000)</f>
        <v>0</v>
      </c>
      <c r="AL654" s="47">
        <f t="shared" si="526"/>
        <v>0.18260502910892368</v>
      </c>
      <c r="AM654" s="47">
        <f t="shared" si="527"/>
        <v>12.006666932968178</v>
      </c>
      <c r="AN654" s="47">
        <f t="shared" si="550"/>
        <v>1.235519898369047</v>
      </c>
      <c r="AO654" s="47">
        <f t="shared" si="551"/>
        <v>0</v>
      </c>
      <c r="AP654" s="47">
        <f t="shared" si="552"/>
        <v>1.8509074841241709E-2</v>
      </c>
      <c r="AQ654" s="47">
        <f t="shared" si="553"/>
        <v>0</v>
      </c>
      <c r="AR654" s="47">
        <f t="shared" si="554"/>
        <v>0</v>
      </c>
      <c r="AS654" s="47">
        <f t="shared" si="555"/>
        <v>1.8509074841241709E-2</v>
      </c>
      <c r="AT654" s="47">
        <f t="shared" si="528"/>
        <v>1.2170108235278052</v>
      </c>
      <c r="AU654" s="47">
        <f t="shared" si="556"/>
        <v>6.7195524845068605E-2</v>
      </c>
      <c r="AV654" s="47">
        <f t="shared" si="557"/>
        <v>0</v>
      </c>
      <c r="AW654" s="47">
        <f t="shared" si="558"/>
        <v>1.0066426287392684E-3</v>
      </c>
      <c r="AX654" s="47">
        <f t="shared" si="559"/>
        <v>0</v>
      </c>
      <c r="AY654" s="47">
        <f t="shared" si="560"/>
        <v>0</v>
      </c>
      <c r="AZ654" s="47">
        <f t="shared" si="561"/>
        <v>1.0066426287392684E-3</v>
      </c>
      <c r="BA654" s="47">
        <f t="shared" si="529"/>
        <v>6.6188882216329334E-2</v>
      </c>
      <c r="BB654" s="23">
        <f>IF(V654&gt;0,J654*DATA!$C$4,0)</f>
        <v>0</v>
      </c>
      <c r="BC654" s="23">
        <f>IF(X654&gt;0,N654*_xlfn.XLOOKUP(Burgas!O654,DATA!$B$5:$B$6,DATA!$C$5:$C$6,"error",0,1),0)</f>
        <v>21747.600000000002</v>
      </c>
      <c r="BD654" s="23" t="str">
        <f>IF(Z654&gt;0,(L654-M654)*DATA!$C$7,"0,00 ")</f>
        <v xml:space="preserve">0,00 </v>
      </c>
      <c r="BE654" s="23">
        <f>IF(G654="basement",D654*DATA!$C$8,IF(G654="ground",0,"error"))</f>
        <v>0</v>
      </c>
      <c r="BF654" s="23">
        <f t="shared" si="530"/>
        <v>21747.600000000002</v>
      </c>
      <c r="BG654" s="23">
        <v>0.25</v>
      </c>
      <c r="BH654" s="23">
        <v>1.1000000000000001</v>
      </c>
      <c r="BI654" s="23">
        <f t="shared" si="531"/>
        <v>0.56999999999999995</v>
      </c>
      <c r="BJ654" s="23">
        <v>0.22</v>
      </c>
      <c r="BK654" s="23">
        <f t="shared" si="532"/>
        <v>0.25</v>
      </c>
      <c r="BL654" s="23">
        <f t="shared" si="533"/>
        <v>0.12054794520547943</v>
      </c>
      <c r="BM654" s="5">
        <v>1.1000000000000001</v>
      </c>
      <c r="BN654" s="5">
        <f t="shared" si="534"/>
        <v>0.56999999999999995</v>
      </c>
      <c r="BO654" s="50"/>
      <c r="BP654" s="48">
        <f t="shared" si="535"/>
        <v>9600.875</v>
      </c>
      <c r="BQ654" s="51">
        <f t="shared" si="536"/>
        <v>7</v>
      </c>
      <c r="BR654" s="47">
        <f t="shared" si="537"/>
        <v>3072.28</v>
      </c>
      <c r="BS654" s="46">
        <f t="shared" si="538"/>
        <v>22.25</v>
      </c>
      <c r="BT654" s="46">
        <f t="shared" si="539"/>
        <v>7680.7000000000007</v>
      </c>
      <c r="BU654" s="46">
        <f t="shared" si="545"/>
        <v>78.954738625000005</v>
      </c>
      <c r="BV654" s="46">
        <f t="shared" si="546"/>
        <v>78.954738625000005</v>
      </c>
      <c r="BW654" s="46">
        <f t="shared" si="547"/>
        <v>77.771933582191792</v>
      </c>
      <c r="BX654" s="46">
        <f t="shared" si="548"/>
        <v>78.954738625000005</v>
      </c>
      <c r="BY654" s="46">
        <f t="shared" si="549"/>
        <v>78.954738625000005</v>
      </c>
      <c r="BZ654" s="46">
        <f t="shared" si="540"/>
        <v>90987.440791450019</v>
      </c>
      <c r="CA654" s="46">
        <f t="shared" si="541"/>
        <v>90987.440791450019</v>
      </c>
      <c r="CB654" s="46">
        <f t="shared" si="542"/>
        <v>89624.376260117831</v>
      </c>
      <c r="CC654" s="46">
        <f t="shared" si="543"/>
        <v>90987.440791450019</v>
      </c>
      <c r="CD654" s="46">
        <f t="shared" si="544"/>
        <v>90987.440791450019</v>
      </c>
    </row>
    <row r="655" spans="1:82" ht="15" customHeight="1" x14ac:dyDescent="0.35">
      <c r="A655" s="39">
        <v>652</v>
      </c>
      <c r="B655" s="40" t="s">
        <v>125</v>
      </c>
      <c r="C655" s="40" t="s">
        <v>777</v>
      </c>
      <c r="D655" s="41">
        <v>644.5</v>
      </c>
      <c r="E655" s="41">
        <f t="shared" si="511"/>
        <v>2578</v>
      </c>
      <c r="F655" s="41">
        <v>123</v>
      </c>
      <c r="G655" s="42" t="s">
        <v>118</v>
      </c>
      <c r="H655" s="43">
        <v>5</v>
      </c>
      <c r="I655" s="44">
        <v>17.5</v>
      </c>
      <c r="J655" s="41">
        <f t="shared" si="512"/>
        <v>1722</v>
      </c>
      <c r="K655" s="42" t="s">
        <v>121</v>
      </c>
      <c r="L655" s="44">
        <v>430.5</v>
      </c>
      <c r="M655" s="44">
        <v>430.5</v>
      </c>
      <c r="N655" s="41">
        <v>676.72500000000002</v>
      </c>
      <c r="O655" s="45" t="s">
        <v>69</v>
      </c>
      <c r="P655" s="45" t="s">
        <v>121</v>
      </c>
      <c r="Q655" s="45" t="s">
        <v>122</v>
      </c>
      <c r="R655" s="45" t="s">
        <v>864</v>
      </c>
      <c r="S655" s="46">
        <f t="shared" si="513"/>
        <v>101277.19273385001</v>
      </c>
      <c r="T655" s="46">
        <f t="shared" si="514"/>
        <v>39.285179493347563</v>
      </c>
      <c r="U655" s="47">
        <f t="shared" si="515"/>
        <v>101277.19273385001</v>
      </c>
      <c r="V655" s="47">
        <f t="shared" si="516"/>
        <v>0</v>
      </c>
      <c r="W655" s="47">
        <f t="shared" si="517"/>
        <v>99241.282906634267</v>
      </c>
      <c r="X655" s="47">
        <f t="shared" si="518"/>
        <v>2035.9098272157426</v>
      </c>
      <c r="Y655" s="48">
        <f t="shared" si="519"/>
        <v>101277.19273385001</v>
      </c>
      <c r="Z655" s="47">
        <f t="shared" si="520"/>
        <v>0</v>
      </c>
      <c r="AA655" s="48">
        <f t="shared" si="521"/>
        <v>101277.19273385001</v>
      </c>
      <c r="AB655" s="47">
        <f t="shared" si="522"/>
        <v>0</v>
      </c>
      <c r="AC655" s="47">
        <f t="shared" si="523"/>
        <v>2035.9098272157426</v>
      </c>
      <c r="AD655" s="47">
        <f t="shared" si="524"/>
        <v>99241.282906634267</v>
      </c>
      <c r="AE655" s="47">
        <f t="shared" si="562"/>
        <v>38.495454967662631</v>
      </c>
      <c r="AF655" s="49">
        <f t="shared" si="525"/>
        <v>2.0102352486862318E-2</v>
      </c>
      <c r="AG655" s="47">
        <f>IF(ISBLANK($D655),"",S655*_xlfn.XLOOKUP(Q655,DATA!$B$24:$B$25,DATA!$C$24:$C$25,"error",0,1)/1000)</f>
        <v>13.56775435214352</v>
      </c>
      <c r="AH655" s="47">
        <f>IF(ISBLANK($D655),"",V655*_xlfn.XLOOKUP(Q655,DATA!$B$24:$B$25,DATA!$C$24:$C$25,"error",0,1)/1000)</f>
        <v>0</v>
      </c>
      <c r="AI655" s="47">
        <f>IF(ISBLANK($D655),"",X655*_xlfn.XLOOKUP(Q655,DATA!$B$24:$B$25,DATA!$C$24:$C$25,"error",0,1)/1000)</f>
        <v>0.27274378044194914</v>
      </c>
      <c r="AJ655" s="47">
        <f>IF(ISBLANK($D655),"",Z655*_xlfn.XLOOKUP(Q655,DATA!$B$24:$B$25,DATA!$C$24:$C$25,"error",0,1)/1000)</f>
        <v>0</v>
      </c>
      <c r="AK655" s="47">
        <f>IF(ISBLANK($D655),"",AB655*_xlfn.XLOOKUP(Q655,DATA!$B$24:$B$25,DATA!$C$24:$C$25,"error",0,1)/1000)</f>
        <v>0</v>
      </c>
      <c r="AL655" s="47">
        <f t="shared" si="526"/>
        <v>0.27274378044194914</v>
      </c>
      <c r="AM655" s="47">
        <f t="shared" si="527"/>
        <v>13.295010571701571</v>
      </c>
      <c r="AN655" s="47">
        <f t="shared" si="550"/>
        <v>1.3752446028286036</v>
      </c>
      <c r="AO655" s="47">
        <f t="shared" si="551"/>
        <v>0</v>
      </c>
      <c r="AP655" s="47">
        <f t="shared" si="552"/>
        <v>2.7645651761715538E-2</v>
      </c>
      <c r="AQ655" s="47">
        <f t="shared" si="553"/>
        <v>0</v>
      </c>
      <c r="AR655" s="47">
        <f t="shared" si="554"/>
        <v>0</v>
      </c>
      <c r="AS655" s="47">
        <f t="shared" si="555"/>
        <v>2.7645651761715538E-2</v>
      </c>
      <c r="AT655" s="47">
        <f t="shared" si="528"/>
        <v>1.347598951066888</v>
      </c>
      <c r="AU655" s="47">
        <f t="shared" si="556"/>
        <v>7.4794653650987308E-2</v>
      </c>
      <c r="AV655" s="47">
        <f t="shared" si="557"/>
        <v>0</v>
      </c>
      <c r="AW655" s="47">
        <f t="shared" si="558"/>
        <v>1.5035484918249295E-3</v>
      </c>
      <c r="AX655" s="47">
        <f t="shared" si="559"/>
        <v>0</v>
      </c>
      <c r="AY655" s="47">
        <f t="shared" si="560"/>
        <v>0</v>
      </c>
      <c r="AZ655" s="47">
        <f t="shared" si="561"/>
        <v>1.5035484918249295E-3</v>
      </c>
      <c r="BA655" s="47">
        <f t="shared" si="529"/>
        <v>7.3291105159162373E-2</v>
      </c>
      <c r="BB655" s="23">
        <f>IF(V655&gt;0,J655*DATA!$C$4,0)</f>
        <v>0</v>
      </c>
      <c r="BC655" s="23">
        <f>IF(X655&gt;0,N655*_xlfn.XLOOKUP(Burgas!O655,DATA!$B$5:$B$6,DATA!$C$5:$C$6,"error",0,1),0)</f>
        <v>32482.800000000003</v>
      </c>
      <c r="BD655" s="23" t="str">
        <f>IF(Z655&gt;0,(L655-M655)*DATA!$C$7,"0,00 ")</f>
        <v xml:space="preserve">0,00 </v>
      </c>
      <c r="BE655" s="23">
        <f>IF(G655="basement",D655*DATA!$C$8,IF(G655="ground",0,"error"))</f>
        <v>0</v>
      </c>
      <c r="BF655" s="23">
        <f t="shared" si="530"/>
        <v>32482.800000000003</v>
      </c>
      <c r="BG655" s="23">
        <v>0.25</v>
      </c>
      <c r="BH655" s="23">
        <v>1.1000000000000001</v>
      </c>
      <c r="BI655" s="23">
        <f t="shared" si="531"/>
        <v>0.56999999999999995</v>
      </c>
      <c r="BJ655" s="23">
        <v>0.22</v>
      </c>
      <c r="BK655" s="23">
        <f t="shared" si="532"/>
        <v>0.25</v>
      </c>
      <c r="BL655" s="23">
        <f t="shared" si="533"/>
        <v>0.12054794520547943</v>
      </c>
      <c r="BM655" s="5">
        <v>1.1000000000000001</v>
      </c>
      <c r="BN655" s="5">
        <f t="shared" si="534"/>
        <v>0.56999999999999995</v>
      </c>
      <c r="BO655" s="50"/>
      <c r="BP655" s="48">
        <f t="shared" si="535"/>
        <v>11278.75</v>
      </c>
      <c r="BQ655" s="51">
        <f t="shared" si="536"/>
        <v>5</v>
      </c>
      <c r="BR655" s="47">
        <f t="shared" si="537"/>
        <v>3609.2000000000003</v>
      </c>
      <c r="BS655" s="46">
        <f t="shared" si="538"/>
        <v>17.5</v>
      </c>
      <c r="BT655" s="46">
        <f t="shared" si="539"/>
        <v>9023</v>
      </c>
      <c r="BU655" s="46">
        <f t="shared" si="545"/>
        <v>87.883714624999996</v>
      </c>
      <c r="BV655" s="46">
        <f t="shared" si="546"/>
        <v>87.883714624999996</v>
      </c>
      <c r="BW655" s="46">
        <f t="shared" si="547"/>
        <v>86.117045215753436</v>
      </c>
      <c r="BX655" s="46">
        <f t="shared" si="548"/>
        <v>87.883714624999996</v>
      </c>
      <c r="BY655" s="46">
        <f t="shared" si="549"/>
        <v>87.883714624999996</v>
      </c>
      <c r="BZ655" s="46">
        <f t="shared" si="540"/>
        <v>101277.19273385001</v>
      </c>
      <c r="CA655" s="46">
        <f t="shared" si="541"/>
        <v>101277.19273385001</v>
      </c>
      <c r="CB655" s="46">
        <f t="shared" si="542"/>
        <v>99241.282906634267</v>
      </c>
      <c r="CC655" s="46">
        <f t="shared" si="543"/>
        <v>101277.19273385001</v>
      </c>
      <c r="CD655" s="46">
        <f t="shared" si="544"/>
        <v>101277.19273385001</v>
      </c>
    </row>
    <row r="656" spans="1:82" ht="15" customHeight="1" x14ac:dyDescent="0.35">
      <c r="A656" s="39">
        <v>653</v>
      </c>
      <c r="B656" s="40" t="s">
        <v>125</v>
      </c>
      <c r="C656" s="40" t="s">
        <v>778</v>
      </c>
      <c r="D656" s="41">
        <v>159.80000000000001</v>
      </c>
      <c r="E656" s="41">
        <f t="shared" si="511"/>
        <v>639.20000000000005</v>
      </c>
      <c r="F656" s="41">
        <v>50.8</v>
      </c>
      <c r="G656" s="42" t="s">
        <v>118</v>
      </c>
      <c r="H656" s="43">
        <v>5</v>
      </c>
      <c r="I656" s="44">
        <v>17.5</v>
      </c>
      <c r="J656" s="41">
        <f t="shared" si="512"/>
        <v>711.2</v>
      </c>
      <c r="K656" s="42" t="s">
        <v>120</v>
      </c>
      <c r="L656" s="44">
        <v>177.8</v>
      </c>
      <c r="M656" s="44">
        <v>0</v>
      </c>
      <c r="N656" s="41">
        <v>167.79000000000002</v>
      </c>
      <c r="O656" s="45" t="s">
        <v>69</v>
      </c>
      <c r="P656" s="45" t="s">
        <v>120</v>
      </c>
      <c r="Q656" s="45" t="s">
        <v>122</v>
      </c>
      <c r="R656" s="45" t="s">
        <v>864</v>
      </c>
      <c r="S656" s="46">
        <f t="shared" si="513"/>
        <v>76209.89850859002</v>
      </c>
      <c r="T656" s="46">
        <f t="shared" si="514"/>
        <v>119.22700016988425</v>
      </c>
      <c r="U656" s="47">
        <f t="shared" si="515"/>
        <v>49022.625570374636</v>
      </c>
      <c r="V656" s="47">
        <f t="shared" si="516"/>
        <v>27187.272938215385</v>
      </c>
      <c r="W656" s="47">
        <f t="shared" si="517"/>
        <v>65597.971100252849</v>
      </c>
      <c r="X656" s="47">
        <f t="shared" si="518"/>
        <v>10611.927408337171</v>
      </c>
      <c r="Y656" s="48">
        <f t="shared" si="519"/>
        <v>66797.455433590017</v>
      </c>
      <c r="Z656" s="47">
        <f t="shared" si="520"/>
        <v>9412.4430750000029</v>
      </c>
      <c r="AA656" s="48">
        <f t="shared" si="521"/>
        <v>76209.89850859002</v>
      </c>
      <c r="AB656" s="47">
        <f t="shared" si="522"/>
        <v>0</v>
      </c>
      <c r="AC656" s="47">
        <f t="shared" si="523"/>
        <v>47211.643421552559</v>
      </c>
      <c r="AD656" s="47">
        <f t="shared" si="524"/>
        <v>28998.255087037462</v>
      </c>
      <c r="AE656" s="47">
        <f t="shared" si="562"/>
        <v>45.366481675590521</v>
      </c>
      <c r="AF656" s="49">
        <f t="shared" si="525"/>
        <v>0.61949489955338399</v>
      </c>
      <c r="AG656" s="47">
        <f>IF(ISBLANK($D656),"",S656*_xlfn.XLOOKUP(Q656,DATA!$B$24:$B$25,DATA!$C$24:$C$25,"error",0,1)/1000)</f>
        <v>10.209575860614706</v>
      </c>
      <c r="AH656" s="47">
        <f>IF(ISBLANK($D656),"",V656*_xlfn.XLOOKUP(Q656,DATA!$B$24:$B$25,DATA!$C$24:$C$25,"error",0,1)/1000)</f>
        <v>3.6421846891012564</v>
      </c>
      <c r="AI656" s="47">
        <f>IF(ISBLANK($D656),"",X656*_xlfn.XLOOKUP(Q656,DATA!$B$24:$B$25,DATA!$C$24:$C$25,"error",0,1)/1000)</f>
        <v>1.4216431201590278</v>
      </c>
      <c r="AJ656" s="47">
        <f>IF(ISBLANK($D656),"",Z656*_xlfn.XLOOKUP(Q656,DATA!$B$24:$B$25,DATA!$C$24:$C$25,"error",0,1)/1000)</f>
        <v>1.2609523629938766</v>
      </c>
      <c r="AK656" s="47">
        <f>IF(ISBLANK($D656),"",AB656*_xlfn.XLOOKUP(Q656,DATA!$B$24:$B$25,DATA!$C$24:$C$25,"error",0,1)/1000)</f>
        <v>0</v>
      </c>
      <c r="AL656" s="47">
        <f t="shared" si="526"/>
        <v>6.3247801722541608</v>
      </c>
      <c r="AM656" s="47">
        <f t="shared" si="527"/>
        <v>3.884795688360545</v>
      </c>
      <c r="AN656" s="47">
        <f t="shared" si="550"/>
        <v>1.0348554178578075</v>
      </c>
      <c r="AO656" s="47">
        <f t="shared" si="551"/>
        <v>0.36917640946234714</v>
      </c>
      <c r="AP656" s="47">
        <f t="shared" si="552"/>
        <v>0.14409953020989349</v>
      </c>
      <c r="AQ656" s="47">
        <f t="shared" si="553"/>
        <v>0.12781171346585707</v>
      </c>
      <c r="AR656" s="47">
        <f t="shared" si="554"/>
        <v>0</v>
      </c>
      <c r="AS656" s="47">
        <f t="shared" si="555"/>
        <v>0.64108765313809757</v>
      </c>
      <c r="AT656" s="47">
        <f t="shared" si="528"/>
        <v>0.39376776471970998</v>
      </c>
      <c r="AU656" s="47">
        <f t="shared" si="556"/>
        <v>5.6282098761429589E-2</v>
      </c>
      <c r="AV656" s="47">
        <f t="shared" si="557"/>
        <v>2.007818945448547E-2</v>
      </c>
      <c r="AW656" s="47">
        <f t="shared" si="558"/>
        <v>7.8370599900199796E-3</v>
      </c>
      <c r="AX656" s="47">
        <f t="shared" si="559"/>
        <v>6.9512236743600048E-3</v>
      </c>
      <c r="AY656" s="47">
        <f t="shared" si="560"/>
        <v>0</v>
      </c>
      <c r="AZ656" s="47">
        <f t="shared" si="561"/>
        <v>3.4866473118865454E-2</v>
      </c>
      <c r="BA656" s="47">
        <f t="shared" si="529"/>
        <v>2.1415625642564134E-2</v>
      </c>
      <c r="BB656" s="23">
        <f>IF(V656&gt;0,J656*DATA!$C$4,0)</f>
        <v>46228</v>
      </c>
      <c r="BC656" s="23">
        <f>IF(X656&gt;0,N656*_xlfn.XLOOKUP(Burgas!O656,DATA!$B$5:$B$6,DATA!$C$5:$C$6,"error",0,1),0)</f>
        <v>8053.920000000001</v>
      </c>
      <c r="BD656" s="23">
        <f>IF(Z656&gt;0,(L656-M656)*DATA!$C$7,"0,00 ")</f>
        <v>26670</v>
      </c>
      <c r="BE656" s="23">
        <f>IF(G656="basement",D656*DATA!$C$8,IF(G656="ground",0,"error"))</f>
        <v>0</v>
      </c>
      <c r="BF656" s="23">
        <f t="shared" si="530"/>
        <v>80951.92</v>
      </c>
      <c r="BG656" s="23">
        <v>1.48</v>
      </c>
      <c r="BH656" s="23">
        <v>2.85</v>
      </c>
      <c r="BI656" s="23">
        <f t="shared" si="531"/>
        <v>0.56999999999999995</v>
      </c>
      <c r="BJ656" s="23">
        <v>2.33</v>
      </c>
      <c r="BK656" s="23">
        <f t="shared" si="532"/>
        <v>0.21630769230769231</v>
      </c>
      <c r="BL656" s="23">
        <f t="shared" si="533"/>
        <v>0.23928112965340181</v>
      </c>
      <c r="BM656" s="5">
        <v>1.1000000000000001</v>
      </c>
      <c r="BN656" s="5">
        <f t="shared" si="534"/>
        <v>0.56999999999999995</v>
      </c>
      <c r="BO656" s="50"/>
      <c r="BP656" s="48">
        <f t="shared" si="535"/>
        <v>2796.5</v>
      </c>
      <c r="BQ656" s="51">
        <f t="shared" si="536"/>
        <v>5</v>
      </c>
      <c r="BR656" s="47">
        <f t="shared" si="537"/>
        <v>894.88</v>
      </c>
      <c r="BS656" s="46">
        <f t="shared" si="538"/>
        <v>17.5</v>
      </c>
      <c r="BT656" s="46">
        <f t="shared" si="539"/>
        <v>2237.2000000000003</v>
      </c>
      <c r="BU656" s="46">
        <f t="shared" si="545"/>
        <v>66.131463475000018</v>
      </c>
      <c r="BV656" s="46">
        <f t="shared" si="546"/>
        <v>42.53959178269232</v>
      </c>
      <c r="BW656" s="46">
        <f t="shared" si="547"/>
        <v>56.922918344544293</v>
      </c>
      <c r="BX656" s="46">
        <f t="shared" si="548"/>
        <v>57.963775975000011</v>
      </c>
      <c r="BY656" s="46">
        <f t="shared" si="549"/>
        <v>66.131463475000018</v>
      </c>
      <c r="BZ656" s="46">
        <f t="shared" si="540"/>
        <v>76209.89850859002</v>
      </c>
      <c r="CA656" s="46">
        <f t="shared" si="541"/>
        <v>49022.625570374636</v>
      </c>
      <c r="CB656" s="46">
        <f t="shared" si="542"/>
        <v>65597.971100252849</v>
      </c>
      <c r="CC656" s="46">
        <f t="shared" si="543"/>
        <v>66797.455433590017</v>
      </c>
      <c r="CD656" s="46">
        <f t="shared" si="544"/>
        <v>76209.89850859002</v>
      </c>
    </row>
    <row r="657" spans="1:82" ht="15" customHeight="1" x14ac:dyDescent="0.35">
      <c r="A657" s="39">
        <v>654</v>
      </c>
      <c r="B657" s="40" t="s">
        <v>125</v>
      </c>
      <c r="C657" s="40" t="s">
        <v>779</v>
      </c>
      <c r="D657" s="41">
        <v>184.7</v>
      </c>
      <c r="E657" s="41">
        <f t="shared" si="511"/>
        <v>738.8</v>
      </c>
      <c r="F657" s="41">
        <v>55.2</v>
      </c>
      <c r="G657" s="42" t="s">
        <v>118</v>
      </c>
      <c r="H657" s="43">
        <v>5</v>
      </c>
      <c r="I657" s="44">
        <v>17.5</v>
      </c>
      <c r="J657" s="41">
        <f t="shared" si="512"/>
        <v>772.8</v>
      </c>
      <c r="K657" s="42" t="s">
        <v>120</v>
      </c>
      <c r="L657" s="44">
        <v>193.2</v>
      </c>
      <c r="M657" s="44">
        <v>67.62</v>
      </c>
      <c r="N657" s="41">
        <v>193.935</v>
      </c>
      <c r="O657" s="45" t="s">
        <v>69</v>
      </c>
      <c r="P657" s="45" t="s">
        <v>120</v>
      </c>
      <c r="Q657" s="45" t="s">
        <v>122</v>
      </c>
      <c r="R657" s="45" t="s">
        <v>864</v>
      </c>
      <c r="S657" s="46">
        <f t="shared" si="513"/>
        <v>81240.801385134997</v>
      </c>
      <c r="T657" s="46">
        <f t="shared" si="514"/>
        <v>109.96318541572144</v>
      </c>
      <c r="U657" s="47">
        <f t="shared" si="515"/>
        <v>51698.725279042708</v>
      </c>
      <c r="V657" s="47">
        <f t="shared" si="516"/>
        <v>29542.076106092289</v>
      </c>
      <c r="W657" s="47">
        <f t="shared" si="517"/>
        <v>68975.325838702745</v>
      </c>
      <c r="X657" s="47">
        <f t="shared" si="518"/>
        <v>12265.475546432252</v>
      </c>
      <c r="Y657" s="48">
        <f t="shared" si="519"/>
        <v>74592.800252635017</v>
      </c>
      <c r="Z657" s="47">
        <f t="shared" si="520"/>
        <v>6648.0011324999796</v>
      </c>
      <c r="AA657" s="48">
        <f t="shared" si="521"/>
        <v>81240.801385134997</v>
      </c>
      <c r="AB657" s="47">
        <f t="shared" si="522"/>
        <v>0</v>
      </c>
      <c r="AC657" s="47">
        <f t="shared" si="523"/>
        <v>48455.55278502452</v>
      </c>
      <c r="AD657" s="47">
        <f t="shared" si="524"/>
        <v>32785.248600110477</v>
      </c>
      <c r="AE657" s="47">
        <f t="shared" si="562"/>
        <v>44.376351651476014</v>
      </c>
      <c r="AF657" s="49">
        <f t="shared" si="525"/>
        <v>0.59644355987225228</v>
      </c>
      <c r="AG657" s="47">
        <f>IF(ISBLANK($D657),"",S657*_xlfn.XLOOKUP(Q657,DATA!$B$24:$B$25,DATA!$C$24:$C$25,"error",0,1)/1000)</f>
        <v>10.883548475335893</v>
      </c>
      <c r="AH657" s="47">
        <f>IF(ISBLANK($D657),"",V657*_xlfn.XLOOKUP(Q657,DATA!$B$24:$B$25,DATA!$C$24:$C$25,"error",0,1)/1000)</f>
        <v>3.9576495046927009</v>
      </c>
      <c r="AI657" s="47">
        <f>IF(ISBLANK($D657),"",X657*_xlfn.XLOOKUP(Q657,DATA!$B$24:$B$25,DATA!$C$24:$C$25,"error",0,1)/1000)</f>
        <v>1.6431632308721666</v>
      </c>
      <c r="AJ657" s="47">
        <f>IF(ISBLANK($D657),"",Z657*_xlfn.XLOOKUP(Q657,DATA!$B$24:$B$25,DATA!$C$24:$C$25,"error",0,1)/1000)</f>
        <v>0.89060966110669548</v>
      </c>
      <c r="AK657" s="47">
        <f>IF(ISBLANK($D657),"",AB657*_xlfn.XLOOKUP(Q657,DATA!$B$24:$B$25,DATA!$C$24:$C$25,"error",0,1)/1000)</f>
        <v>0</v>
      </c>
      <c r="AL657" s="47">
        <f t="shared" si="526"/>
        <v>6.4914223966715623</v>
      </c>
      <c r="AM657" s="47">
        <f t="shared" si="527"/>
        <v>4.3921260786643304</v>
      </c>
      <c r="AN657" s="47">
        <f t="shared" si="550"/>
        <v>1.103170127631659</v>
      </c>
      <c r="AO657" s="47">
        <f t="shared" si="551"/>
        <v>0.40115231894333753</v>
      </c>
      <c r="AP657" s="47">
        <f t="shared" si="552"/>
        <v>0.16655308654422593</v>
      </c>
      <c r="AQ657" s="47">
        <f t="shared" si="553"/>
        <v>9.0273312581790083E-2</v>
      </c>
      <c r="AR657" s="47">
        <f t="shared" si="554"/>
        <v>0</v>
      </c>
      <c r="AS657" s="47">
        <f t="shared" si="555"/>
        <v>0.6579787180693536</v>
      </c>
      <c r="AT657" s="47">
        <f t="shared" si="528"/>
        <v>0.44519140956230541</v>
      </c>
      <c r="AU657" s="47">
        <f t="shared" si="556"/>
        <v>5.9997492405799151E-2</v>
      </c>
      <c r="AV657" s="47">
        <f t="shared" si="557"/>
        <v>2.1817245234007823E-2</v>
      </c>
      <c r="AW657" s="47">
        <f t="shared" si="558"/>
        <v>9.0582289121194579E-3</v>
      </c>
      <c r="AX657" s="47">
        <f t="shared" si="559"/>
        <v>4.9096438077959863E-3</v>
      </c>
      <c r="AY657" s="47">
        <f t="shared" si="560"/>
        <v>0</v>
      </c>
      <c r="AZ657" s="47">
        <f t="shared" si="561"/>
        <v>3.5785117953923272E-2</v>
      </c>
      <c r="BA657" s="47">
        <f t="shared" si="529"/>
        <v>2.4212374451875879E-2</v>
      </c>
      <c r="BB657" s="23">
        <f>IF(V657&gt;0,J657*DATA!$C$4,0)</f>
        <v>50232</v>
      </c>
      <c r="BC657" s="23">
        <f>IF(X657&gt;0,N657*_xlfn.XLOOKUP(Burgas!O657,DATA!$B$5:$B$6,DATA!$C$5:$C$6,"error",0,1),0)</f>
        <v>9308.880000000001</v>
      </c>
      <c r="BD657" s="23">
        <f>IF(Z657&gt;0,(L657-M657)*DATA!$C$7,"0,00 ")</f>
        <v>18836.999999999996</v>
      </c>
      <c r="BE657" s="23">
        <f>IF(G657="basement",D657*DATA!$C$8,IF(G657="ground",0,"error"))</f>
        <v>0</v>
      </c>
      <c r="BF657" s="23">
        <f t="shared" si="530"/>
        <v>78377.88</v>
      </c>
      <c r="BG657" s="23">
        <v>1.48</v>
      </c>
      <c r="BH657" s="23">
        <v>2.2374999999999998</v>
      </c>
      <c r="BI657" s="23">
        <f t="shared" si="531"/>
        <v>0.56999999999999995</v>
      </c>
      <c r="BJ657" s="23">
        <v>2.33</v>
      </c>
      <c r="BK657" s="23">
        <f t="shared" si="532"/>
        <v>0.21630769230769231</v>
      </c>
      <c r="BL657" s="23">
        <f t="shared" si="533"/>
        <v>0.23928112965340181</v>
      </c>
      <c r="BM657" s="5">
        <v>1.1000000000000001</v>
      </c>
      <c r="BN657" s="5">
        <f t="shared" si="534"/>
        <v>0.56999999999999995</v>
      </c>
      <c r="BO657" s="50"/>
      <c r="BP657" s="48">
        <f t="shared" si="535"/>
        <v>3232.25</v>
      </c>
      <c r="BQ657" s="51">
        <f t="shared" si="536"/>
        <v>5</v>
      </c>
      <c r="BR657" s="47">
        <f t="shared" si="537"/>
        <v>1034.32</v>
      </c>
      <c r="BS657" s="46">
        <f t="shared" si="538"/>
        <v>17.5</v>
      </c>
      <c r="BT657" s="46">
        <f t="shared" si="539"/>
        <v>2585.8000000000002</v>
      </c>
      <c r="BU657" s="46">
        <f t="shared" si="545"/>
        <v>70.497050837499998</v>
      </c>
      <c r="BV657" s="46">
        <f t="shared" si="546"/>
        <v>44.861788683653856</v>
      </c>
      <c r="BW657" s="46">
        <f t="shared" si="547"/>
        <v>59.853632279332473</v>
      </c>
      <c r="BX657" s="46">
        <f t="shared" si="548"/>
        <v>64.728219587500007</v>
      </c>
      <c r="BY657" s="46">
        <f t="shared" si="549"/>
        <v>70.497050837499998</v>
      </c>
      <c r="BZ657" s="46">
        <f t="shared" si="540"/>
        <v>81240.801385134997</v>
      </c>
      <c r="CA657" s="46">
        <f t="shared" si="541"/>
        <v>51698.725279042708</v>
      </c>
      <c r="CB657" s="46">
        <f t="shared" si="542"/>
        <v>68975.325838702745</v>
      </c>
      <c r="CC657" s="46">
        <f t="shared" si="543"/>
        <v>74592.800252635017</v>
      </c>
      <c r="CD657" s="46">
        <f t="shared" si="544"/>
        <v>81240.801385134997</v>
      </c>
    </row>
    <row r="658" spans="1:82" ht="15" customHeight="1" x14ac:dyDescent="0.35">
      <c r="A658" s="39">
        <v>655</v>
      </c>
      <c r="B658" s="40" t="s">
        <v>125</v>
      </c>
      <c r="C658" s="40" t="s">
        <v>780</v>
      </c>
      <c r="D658" s="41">
        <v>93.8</v>
      </c>
      <c r="E658" s="41">
        <f t="shared" si="511"/>
        <v>375.20000000000005</v>
      </c>
      <c r="F658" s="41">
        <v>39.200000000000003</v>
      </c>
      <c r="G658" s="42" t="s">
        <v>118</v>
      </c>
      <c r="H658" s="43">
        <v>5</v>
      </c>
      <c r="I658" s="44">
        <v>17.5</v>
      </c>
      <c r="J658" s="41">
        <f t="shared" si="512"/>
        <v>548.79999999999995</v>
      </c>
      <c r="K658" s="42" t="s">
        <v>120</v>
      </c>
      <c r="L658" s="44">
        <v>137.19999999999999</v>
      </c>
      <c r="M658" s="44">
        <v>68.599999999999994</v>
      </c>
      <c r="N658" s="41">
        <v>98.49</v>
      </c>
      <c r="O658" s="45" t="s">
        <v>69</v>
      </c>
      <c r="P658" s="45" t="s">
        <v>120</v>
      </c>
      <c r="Q658" s="45" t="s">
        <v>122</v>
      </c>
      <c r="R658" s="45" t="s">
        <v>864</v>
      </c>
      <c r="S658" s="46">
        <f t="shared" si="513"/>
        <v>49813.233557289997</v>
      </c>
      <c r="T658" s="46">
        <f t="shared" si="514"/>
        <v>132.76448176249997</v>
      </c>
      <c r="U658" s="47">
        <f t="shared" si="515"/>
        <v>28834.078061659235</v>
      </c>
      <c r="V658" s="47">
        <f t="shared" si="516"/>
        <v>20979.155495630763</v>
      </c>
      <c r="W658" s="47">
        <f t="shared" si="517"/>
        <v>43584.204828241032</v>
      </c>
      <c r="X658" s="47">
        <f t="shared" si="518"/>
        <v>6229.028729048965</v>
      </c>
      <c r="Y658" s="48">
        <f t="shared" si="519"/>
        <v>46181.661032290001</v>
      </c>
      <c r="Z658" s="47">
        <f t="shared" si="520"/>
        <v>3631.5725249999959</v>
      </c>
      <c r="AA658" s="48">
        <f t="shared" si="521"/>
        <v>49813.233557289997</v>
      </c>
      <c r="AB658" s="47">
        <f t="shared" si="522"/>
        <v>0</v>
      </c>
      <c r="AC658" s="47">
        <f t="shared" si="523"/>
        <v>30839.756749679724</v>
      </c>
      <c r="AD658" s="47">
        <f t="shared" si="524"/>
        <v>18973.476807610274</v>
      </c>
      <c r="AE658" s="47">
        <f t="shared" si="562"/>
        <v>50.568968037340809</v>
      </c>
      <c r="AF658" s="49">
        <f t="shared" si="525"/>
        <v>0.61910770587119268</v>
      </c>
      <c r="AG658" s="47">
        <f>IF(ISBLANK($D658),"",S658*_xlfn.XLOOKUP(Q658,DATA!$B$24:$B$25,DATA!$C$24:$C$25,"error",0,1)/1000)</f>
        <v>6.6733061822454278</v>
      </c>
      <c r="AH658" s="47">
        <f>IF(ISBLANK($D658),"",V658*_xlfn.XLOOKUP(Q658,DATA!$B$24:$B$25,DATA!$C$24:$C$25,"error",0,1)/1000)</f>
        <v>2.8105047207238036</v>
      </c>
      <c r="AI658" s="47">
        <f>IF(ISBLANK($D658),"",X658*_xlfn.XLOOKUP(Q658,DATA!$B$24:$B$25,DATA!$C$24:$C$25,"error",0,1)/1000)</f>
        <v>0.83448138091937762</v>
      </c>
      <c r="AJ658" s="47">
        <f>IF(ISBLANK($D658),"",Z658*_xlfn.XLOOKUP(Q658,DATA!$B$24:$B$25,DATA!$C$24:$C$25,"error",0,1)/1000)</f>
        <v>0.48650917942283356</v>
      </c>
      <c r="AK658" s="47">
        <f>IF(ISBLANK($D658),"",AB658*_xlfn.XLOOKUP(Q658,DATA!$B$24:$B$25,DATA!$C$24:$C$25,"error",0,1)/1000)</f>
        <v>0</v>
      </c>
      <c r="AL658" s="47">
        <f t="shared" si="526"/>
        <v>4.131495281066015</v>
      </c>
      <c r="AM658" s="47">
        <f t="shared" si="527"/>
        <v>2.5418109011794128</v>
      </c>
      <c r="AN658" s="47">
        <f t="shared" si="550"/>
        <v>0.67641468676103123</v>
      </c>
      <c r="AO658" s="47">
        <f t="shared" si="551"/>
        <v>0.28487628446700791</v>
      </c>
      <c r="AP658" s="47">
        <f t="shared" si="552"/>
        <v>8.4584079685156327E-2</v>
      </c>
      <c r="AQ658" s="47">
        <f t="shared" si="553"/>
        <v>4.9313180786039267E-2</v>
      </c>
      <c r="AR658" s="47">
        <f t="shared" si="554"/>
        <v>0</v>
      </c>
      <c r="AS658" s="47">
        <f t="shared" si="555"/>
        <v>0.41877354493820357</v>
      </c>
      <c r="AT658" s="47">
        <f t="shared" si="528"/>
        <v>0.25764114182282766</v>
      </c>
      <c r="AU658" s="47">
        <f t="shared" si="556"/>
        <v>3.6787784599680927E-2</v>
      </c>
      <c r="AV658" s="47">
        <f t="shared" si="557"/>
        <v>1.5493406035744691E-2</v>
      </c>
      <c r="AW658" s="47">
        <f t="shared" si="558"/>
        <v>4.6002267025273633E-3</v>
      </c>
      <c r="AX658" s="47">
        <f t="shared" si="559"/>
        <v>2.6819681893199983E-3</v>
      </c>
      <c r="AY658" s="47">
        <f t="shared" si="560"/>
        <v>0</v>
      </c>
      <c r="AZ658" s="47">
        <f t="shared" si="561"/>
        <v>2.2775600927592052E-2</v>
      </c>
      <c r="BA658" s="47">
        <f t="shared" si="529"/>
        <v>1.4012183672088875E-2</v>
      </c>
      <c r="BB658" s="23">
        <f>IF(V658&gt;0,J658*DATA!$C$4,0)</f>
        <v>35672</v>
      </c>
      <c r="BC658" s="23">
        <f>IF(X658&gt;0,N658*_xlfn.XLOOKUP(Burgas!O658,DATA!$B$5:$B$6,DATA!$C$5:$C$6,"error",0,1),0)</f>
        <v>4727.5199999999995</v>
      </c>
      <c r="BD658" s="23">
        <f>IF(Z658&gt;0,(L658-M658)*DATA!$C$7,"0,00 ")</f>
        <v>10290</v>
      </c>
      <c r="BE658" s="23">
        <f>IF(G658="basement",D658*DATA!$C$8,IF(G658="ground",0,"error"))</f>
        <v>0</v>
      </c>
      <c r="BF658" s="23">
        <f t="shared" si="530"/>
        <v>50689.52</v>
      </c>
      <c r="BG658" s="23">
        <v>1.48</v>
      </c>
      <c r="BH658" s="23">
        <v>1.9749999999999999</v>
      </c>
      <c r="BI658" s="23">
        <f t="shared" si="531"/>
        <v>0.56999999999999995</v>
      </c>
      <c r="BJ658" s="23">
        <v>2.33</v>
      </c>
      <c r="BK658" s="23">
        <f t="shared" si="532"/>
        <v>0.21630769230769231</v>
      </c>
      <c r="BL658" s="23">
        <f t="shared" si="533"/>
        <v>0.23928112965340181</v>
      </c>
      <c r="BM658" s="5">
        <v>1.1000000000000001</v>
      </c>
      <c r="BN658" s="5">
        <f t="shared" si="534"/>
        <v>0.56999999999999995</v>
      </c>
      <c r="BO658" s="50"/>
      <c r="BP658" s="48">
        <f t="shared" si="535"/>
        <v>1641.5</v>
      </c>
      <c r="BQ658" s="51">
        <f t="shared" si="536"/>
        <v>5</v>
      </c>
      <c r="BR658" s="47">
        <f t="shared" si="537"/>
        <v>525.28</v>
      </c>
      <c r="BS658" s="46">
        <f t="shared" si="538"/>
        <v>17.5</v>
      </c>
      <c r="BT658" s="46">
        <f t="shared" si="539"/>
        <v>1313.2</v>
      </c>
      <c r="BU658" s="46">
        <f t="shared" si="545"/>
        <v>43.225645224999994</v>
      </c>
      <c r="BV658" s="46">
        <f t="shared" si="546"/>
        <v>25.020893840384616</v>
      </c>
      <c r="BW658" s="46">
        <f t="shared" si="547"/>
        <v>37.820379059563543</v>
      </c>
      <c r="BX658" s="46">
        <f t="shared" si="548"/>
        <v>40.074332724999998</v>
      </c>
      <c r="BY658" s="46">
        <f t="shared" si="549"/>
        <v>43.225645224999994</v>
      </c>
      <c r="BZ658" s="46">
        <f t="shared" si="540"/>
        <v>49813.233557289997</v>
      </c>
      <c r="CA658" s="46">
        <f t="shared" si="541"/>
        <v>28834.078061659235</v>
      </c>
      <c r="CB658" s="46">
        <f t="shared" si="542"/>
        <v>43584.204828241032</v>
      </c>
      <c r="CC658" s="46">
        <f t="shared" si="543"/>
        <v>46181.661032290001</v>
      </c>
      <c r="CD658" s="46">
        <f t="shared" si="544"/>
        <v>49813.233557289997</v>
      </c>
    </row>
    <row r="659" spans="1:82" ht="15" customHeight="1" x14ac:dyDescent="0.35">
      <c r="A659" s="39">
        <v>656</v>
      </c>
      <c r="B659" s="40" t="s">
        <v>125</v>
      </c>
      <c r="C659" s="40" t="s">
        <v>781</v>
      </c>
      <c r="D659" s="41">
        <v>295.60000000000002</v>
      </c>
      <c r="E659" s="41">
        <f t="shared" si="511"/>
        <v>1418.88</v>
      </c>
      <c r="F659" s="41">
        <v>68.8</v>
      </c>
      <c r="G659" s="42" t="s">
        <v>118</v>
      </c>
      <c r="H659" s="43">
        <v>6</v>
      </c>
      <c r="I659" s="44">
        <v>20.5</v>
      </c>
      <c r="J659" s="41">
        <f t="shared" si="512"/>
        <v>1128.32</v>
      </c>
      <c r="K659" s="42" t="s">
        <v>120</v>
      </c>
      <c r="L659" s="44">
        <v>282.08</v>
      </c>
      <c r="M659" s="44">
        <v>70.5</v>
      </c>
      <c r="N659" s="41">
        <v>310.38000000000005</v>
      </c>
      <c r="O659" s="45" t="s">
        <v>69</v>
      </c>
      <c r="P659" s="45" t="s">
        <v>120</v>
      </c>
      <c r="Q659" s="45" t="s">
        <v>122</v>
      </c>
      <c r="R659" s="45" t="s">
        <v>864</v>
      </c>
      <c r="S659" s="46">
        <f t="shared" si="513"/>
        <v>129686.01990848003</v>
      </c>
      <c r="T659" s="46">
        <f t="shared" si="514"/>
        <v>91.400273390617969</v>
      </c>
      <c r="U659" s="47">
        <f t="shared" si="515"/>
        <v>86553.365519212326</v>
      </c>
      <c r="V659" s="47">
        <f t="shared" si="516"/>
        <v>43132.6543892677</v>
      </c>
      <c r="W659" s="47">
        <f t="shared" si="517"/>
        <v>110055.94642972866</v>
      </c>
      <c r="X659" s="47">
        <f t="shared" si="518"/>
        <v>19630.073478751365</v>
      </c>
      <c r="Y659" s="48">
        <f t="shared" si="519"/>
        <v>118485.31852598002</v>
      </c>
      <c r="Z659" s="47">
        <f t="shared" si="520"/>
        <v>11200.701382500003</v>
      </c>
      <c r="AA659" s="48">
        <f t="shared" si="521"/>
        <v>129686.01990848003</v>
      </c>
      <c r="AB659" s="47">
        <f t="shared" si="522"/>
        <v>0</v>
      </c>
      <c r="AC659" s="47">
        <f t="shared" si="523"/>
        <v>73963.429250519068</v>
      </c>
      <c r="AD659" s="47">
        <f t="shared" si="524"/>
        <v>55722.590657960958</v>
      </c>
      <c r="AE659" s="47">
        <f t="shared" si="562"/>
        <v>39.272236311711318</v>
      </c>
      <c r="AF659" s="49">
        <f t="shared" si="525"/>
        <v>0.57032692731811319</v>
      </c>
      <c r="AG659" s="47">
        <f>IF(ISBLANK($D659),"",S659*_xlfn.XLOOKUP(Q659,DATA!$B$24:$B$25,DATA!$C$24:$C$25,"error",0,1)/1000)</f>
        <v>17.373586426802241</v>
      </c>
      <c r="AH659" s="47">
        <f>IF(ISBLANK($D659),"",V659*_xlfn.XLOOKUP(Q659,DATA!$B$24:$B$25,DATA!$C$24:$C$25,"error",0,1)/1000)</f>
        <v>5.7783321546776296</v>
      </c>
      <c r="AI659" s="47">
        <f>IF(ISBLANK($D659),"",X659*_xlfn.XLOOKUP(Q659,DATA!$B$24:$B$25,DATA!$C$24:$C$25,"error",0,1)/1000)</f>
        <v>2.6297728805945475</v>
      </c>
      <c r="AJ659" s="47">
        <f>IF(ISBLANK($D659),"",Z659*_xlfn.XLOOKUP(Q659,DATA!$B$24:$B$25,DATA!$C$24:$C$25,"error",0,1)/1000)</f>
        <v>1.5005191280216217</v>
      </c>
      <c r="AK659" s="47">
        <f>IF(ISBLANK($D659),"",AB659*_xlfn.XLOOKUP(Q659,DATA!$B$24:$B$25,DATA!$C$24:$C$25,"error",0,1)/1000)</f>
        <v>0</v>
      </c>
      <c r="AL659" s="47">
        <f t="shared" si="526"/>
        <v>9.9086241632937995</v>
      </c>
      <c r="AM659" s="47">
        <f t="shared" si="527"/>
        <v>7.4649622635084416</v>
      </c>
      <c r="AN659" s="47">
        <f t="shared" si="550"/>
        <v>1.7610085165981286</v>
      </c>
      <c r="AO659" s="47">
        <f t="shared" si="551"/>
        <v>0.58569899651934132</v>
      </c>
      <c r="AP659" s="47">
        <f t="shared" si="552"/>
        <v>0.26655707841079174</v>
      </c>
      <c r="AQ659" s="47">
        <f t="shared" si="553"/>
        <v>0.15209450132230617</v>
      </c>
      <c r="AR659" s="47">
        <f t="shared" si="554"/>
        <v>0</v>
      </c>
      <c r="AS659" s="47">
        <f t="shared" si="555"/>
        <v>1.0043505762524392</v>
      </c>
      <c r="AT659" s="47">
        <f t="shared" si="528"/>
        <v>0.75665794034568945</v>
      </c>
      <c r="AU659" s="47">
        <f t="shared" si="556"/>
        <v>9.5774978359839807E-2</v>
      </c>
      <c r="AV659" s="47">
        <f t="shared" si="557"/>
        <v>3.1854081447251201E-2</v>
      </c>
      <c r="AW659" s="47">
        <f t="shared" si="558"/>
        <v>1.4497089693679013E-2</v>
      </c>
      <c r="AX659" s="47">
        <f t="shared" si="559"/>
        <v>8.2718779809960053E-3</v>
      </c>
      <c r="AY659" s="47">
        <f t="shared" si="560"/>
        <v>0</v>
      </c>
      <c r="AZ659" s="47">
        <f t="shared" si="561"/>
        <v>5.4623049121926212E-2</v>
      </c>
      <c r="BA659" s="47">
        <f t="shared" si="529"/>
        <v>4.1151929237913595E-2</v>
      </c>
      <c r="BB659" s="23">
        <f>IF(V659&gt;0,J659*DATA!$C$4,0)</f>
        <v>73340.800000000003</v>
      </c>
      <c r="BC659" s="23">
        <f>IF(X659&gt;0,N659*_xlfn.XLOOKUP(Burgas!O659,DATA!$B$5:$B$6,DATA!$C$5:$C$6,"error",0,1),0)</f>
        <v>14898.240000000002</v>
      </c>
      <c r="BD659" s="23">
        <f>IF(Z659&gt;0,(L659-M659)*DATA!$C$7,"0,00 ")</f>
        <v>31736.999999999996</v>
      </c>
      <c r="BE659" s="23">
        <f>IF(G659="basement",D659*DATA!$C$8,IF(G659="ground",0,"error"))</f>
        <v>0</v>
      </c>
      <c r="BF659" s="23">
        <f t="shared" si="530"/>
        <v>119976.04000000001</v>
      </c>
      <c r="BG659" s="23">
        <v>1.48</v>
      </c>
      <c r="BH659" s="23">
        <v>2.4126240782756661</v>
      </c>
      <c r="BI659" s="23">
        <f t="shared" si="531"/>
        <v>0.56999999999999995</v>
      </c>
      <c r="BJ659" s="23">
        <v>2.33</v>
      </c>
      <c r="BK659" s="23">
        <f t="shared" si="532"/>
        <v>0.21630769230769231</v>
      </c>
      <c r="BL659" s="23">
        <f t="shared" si="533"/>
        <v>0.23928112965340181</v>
      </c>
      <c r="BM659" s="5">
        <v>1.1000000000000001</v>
      </c>
      <c r="BN659" s="5">
        <f t="shared" si="534"/>
        <v>0.56999999999999995</v>
      </c>
      <c r="BO659" s="50"/>
      <c r="BP659" s="48">
        <f t="shared" si="535"/>
        <v>6059.8</v>
      </c>
      <c r="BQ659" s="51">
        <f t="shared" si="536"/>
        <v>6</v>
      </c>
      <c r="BR659" s="47">
        <f t="shared" si="537"/>
        <v>1939.1360000000002</v>
      </c>
      <c r="BS659" s="46">
        <f t="shared" si="538"/>
        <v>20.5</v>
      </c>
      <c r="BT659" s="46">
        <f t="shared" si="539"/>
        <v>4847.84</v>
      </c>
      <c r="BU659" s="46">
        <f t="shared" si="545"/>
        <v>112.53559520000002</v>
      </c>
      <c r="BV659" s="46">
        <f t="shared" si="546"/>
        <v>75.107050953846169</v>
      </c>
      <c r="BW659" s="46">
        <f t="shared" si="547"/>
        <v>95.501515471822856</v>
      </c>
      <c r="BX659" s="46">
        <f t="shared" si="548"/>
        <v>102.81613895000001</v>
      </c>
      <c r="BY659" s="46">
        <f t="shared" si="549"/>
        <v>112.53559520000002</v>
      </c>
      <c r="BZ659" s="46">
        <f t="shared" si="540"/>
        <v>129686.01990848003</v>
      </c>
      <c r="CA659" s="46">
        <f t="shared" si="541"/>
        <v>86553.365519212326</v>
      </c>
      <c r="CB659" s="46">
        <f t="shared" si="542"/>
        <v>110055.94642972866</v>
      </c>
      <c r="CC659" s="46">
        <f t="shared" si="543"/>
        <v>118485.31852598002</v>
      </c>
      <c r="CD659" s="46">
        <f t="shared" si="544"/>
        <v>129686.01990848003</v>
      </c>
    </row>
    <row r="660" spans="1:82" ht="15" customHeight="1" x14ac:dyDescent="0.35">
      <c r="A660" s="39">
        <v>657</v>
      </c>
      <c r="B660" s="40" t="s">
        <v>125</v>
      </c>
      <c r="C660" s="40" t="s">
        <v>782</v>
      </c>
      <c r="D660" s="41">
        <v>173.8</v>
      </c>
      <c r="E660" s="41">
        <f t="shared" si="511"/>
        <v>834.24000000000012</v>
      </c>
      <c r="F660" s="41">
        <v>53.8</v>
      </c>
      <c r="G660" s="42" t="s">
        <v>118</v>
      </c>
      <c r="H660" s="43">
        <v>6</v>
      </c>
      <c r="I660" s="44">
        <v>20.5</v>
      </c>
      <c r="J660" s="41">
        <f t="shared" si="512"/>
        <v>882.31999999999982</v>
      </c>
      <c r="K660" s="42" t="s">
        <v>121</v>
      </c>
      <c r="L660" s="44">
        <v>220.58</v>
      </c>
      <c r="M660" s="44">
        <v>220.58</v>
      </c>
      <c r="N660" s="41">
        <v>182.49</v>
      </c>
      <c r="O660" s="45" t="s">
        <v>69</v>
      </c>
      <c r="P660" s="45" t="s">
        <v>121</v>
      </c>
      <c r="Q660" s="45" t="s">
        <v>122</v>
      </c>
      <c r="R660" s="45" t="s">
        <v>864</v>
      </c>
      <c r="S660" s="46">
        <f t="shared" si="513"/>
        <v>36808.90560494001</v>
      </c>
      <c r="T660" s="46">
        <f t="shared" si="514"/>
        <v>44.122681248729386</v>
      </c>
      <c r="U660" s="47">
        <f t="shared" si="515"/>
        <v>36808.90560494001</v>
      </c>
      <c r="V660" s="47">
        <f t="shared" si="516"/>
        <v>0</v>
      </c>
      <c r="W660" s="47">
        <f t="shared" si="517"/>
        <v>36259.889114683843</v>
      </c>
      <c r="X660" s="47">
        <f t="shared" si="518"/>
        <v>549.01649025616643</v>
      </c>
      <c r="Y660" s="48">
        <f t="shared" si="519"/>
        <v>36808.90560494001</v>
      </c>
      <c r="Z660" s="47">
        <f t="shared" si="520"/>
        <v>0</v>
      </c>
      <c r="AA660" s="48">
        <f t="shared" si="521"/>
        <v>36808.90560494001</v>
      </c>
      <c r="AB660" s="47">
        <f t="shared" si="522"/>
        <v>0</v>
      </c>
      <c r="AC660" s="47">
        <f t="shared" si="523"/>
        <v>549.01649025616643</v>
      </c>
      <c r="AD660" s="47">
        <f t="shared" si="524"/>
        <v>36259.889114683843</v>
      </c>
      <c r="AE660" s="47">
        <f t="shared" si="562"/>
        <v>43.464577477325278</v>
      </c>
      <c r="AF660" s="49">
        <f t="shared" si="525"/>
        <v>1.4915316856975114E-2</v>
      </c>
      <c r="AG660" s="47">
        <f>IF(ISBLANK($D660),"",S660*_xlfn.XLOOKUP(Q660,DATA!$B$24:$B$25,DATA!$C$24:$C$25,"error",0,1)/1000)</f>
        <v>4.9311614563754089</v>
      </c>
      <c r="AH660" s="47">
        <f>IF(ISBLANK($D660),"",V660*_xlfn.XLOOKUP(Q660,DATA!$B$24:$B$25,DATA!$C$24:$C$25,"error",0,1)/1000)</f>
        <v>0</v>
      </c>
      <c r="AI660" s="47">
        <f>IF(ISBLANK($D660),"",X660*_xlfn.XLOOKUP(Q660,DATA!$B$24:$B$25,DATA!$C$24:$C$25,"error",0,1)/1000)</f>
        <v>7.3549835594741944E-2</v>
      </c>
      <c r="AJ660" s="47">
        <f>IF(ISBLANK($D660),"",Z660*_xlfn.XLOOKUP(Q660,DATA!$B$24:$B$25,DATA!$C$24:$C$25,"error",0,1)/1000)</f>
        <v>0</v>
      </c>
      <c r="AK660" s="47">
        <f>IF(ISBLANK($D660),"",AB660*_xlfn.XLOOKUP(Q660,DATA!$B$24:$B$25,DATA!$C$24:$C$25,"error",0,1)/1000)</f>
        <v>0</v>
      </c>
      <c r="AL660" s="47">
        <f t="shared" si="526"/>
        <v>7.3549835594741944E-2</v>
      </c>
      <c r="AM660" s="47">
        <f t="shared" si="527"/>
        <v>4.8576116207806672</v>
      </c>
      <c r="AN660" s="47">
        <f t="shared" si="550"/>
        <v>0.49982871170462523</v>
      </c>
      <c r="AO660" s="47">
        <f t="shared" si="551"/>
        <v>0</v>
      </c>
      <c r="AP660" s="47">
        <f t="shared" si="552"/>
        <v>7.4551036092881367E-3</v>
      </c>
      <c r="AQ660" s="47">
        <f t="shared" si="553"/>
        <v>0</v>
      </c>
      <c r="AR660" s="47">
        <f t="shared" si="554"/>
        <v>0</v>
      </c>
      <c r="AS660" s="47">
        <f t="shared" si="555"/>
        <v>7.4551036092881367E-3</v>
      </c>
      <c r="AT660" s="47">
        <f t="shared" si="528"/>
        <v>0.49237360809533709</v>
      </c>
      <c r="AU660" s="47">
        <f t="shared" si="556"/>
        <v>2.7183902630756852E-2</v>
      </c>
      <c r="AV660" s="47">
        <f t="shared" si="557"/>
        <v>0</v>
      </c>
      <c r="AW660" s="47">
        <f t="shared" si="558"/>
        <v>4.0545652114689701E-4</v>
      </c>
      <c r="AX660" s="47">
        <f t="shared" si="559"/>
        <v>0</v>
      </c>
      <c r="AY660" s="47">
        <f t="shared" si="560"/>
        <v>0</v>
      </c>
      <c r="AZ660" s="47">
        <f t="shared" si="561"/>
        <v>4.0545652114689701E-4</v>
      </c>
      <c r="BA660" s="47">
        <f t="shared" si="529"/>
        <v>2.6778446109609954E-2</v>
      </c>
      <c r="BB660" s="23">
        <f>IF(V660&gt;0,J660*DATA!$C$4,0)</f>
        <v>0</v>
      </c>
      <c r="BC660" s="23">
        <f>IF(X660&gt;0,N660*_xlfn.XLOOKUP(Burgas!O660,DATA!$B$5:$B$6,DATA!$C$5:$C$6,"error",0,1),0)</f>
        <v>8759.52</v>
      </c>
      <c r="BD660" s="23" t="str">
        <f>IF(Z660&gt;0,(L660-M660)*DATA!$C$7,"0,00 ")</f>
        <v xml:space="preserve">0,00 </v>
      </c>
      <c r="BE660" s="23">
        <f>IF(G660="basement",D660*DATA!$C$8,IF(G660="ground",0,"error"))</f>
        <v>0</v>
      </c>
      <c r="BF660" s="23">
        <f t="shared" si="530"/>
        <v>8759.52</v>
      </c>
      <c r="BG660" s="23">
        <v>0.25</v>
      </c>
      <c r="BH660" s="23">
        <v>1.1000000000000001</v>
      </c>
      <c r="BI660" s="23">
        <f t="shared" si="531"/>
        <v>0.56999999999999995</v>
      </c>
      <c r="BJ660" s="23">
        <v>0.22</v>
      </c>
      <c r="BK660" s="23">
        <f t="shared" si="532"/>
        <v>0.25</v>
      </c>
      <c r="BL660" s="23">
        <f t="shared" si="533"/>
        <v>0.12054794520547943</v>
      </c>
      <c r="BM660" s="5">
        <v>1.1000000000000001</v>
      </c>
      <c r="BN660" s="5">
        <f t="shared" si="534"/>
        <v>0.56999999999999995</v>
      </c>
      <c r="BO660" s="50"/>
      <c r="BP660" s="48">
        <f t="shared" si="535"/>
        <v>3562.9</v>
      </c>
      <c r="BQ660" s="51">
        <f t="shared" si="536"/>
        <v>6</v>
      </c>
      <c r="BR660" s="47">
        <f t="shared" si="537"/>
        <v>1140.1280000000002</v>
      </c>
      <c r="BS660" s="46">
        <f t="shared" si="538"/>
        <v>20.5</v>
      </c>
      <c r="BT660" s="46">
        <f t="shared" si="539"/>
        <v>2850.32</v>
      </c>
      <c r="BU660" s="46">
        <f t="shared" si="545"/>
        <v>31.941084350000004</v>
      </c>
      <c r="BV660" s="46">
        <f t="shared" si="546"/>
        <v>31.941084350000004</v>
      </c>
      <c r="BW660" s="46">
        <f t="shared" si="547"/>
        <v>31.464672956164389</v>
      </c>
      <c r="BX660" s="46">
        <f t="shared" si="548"/>
        <v>31.941084350000004</v>
      </c>
      <c r="BY660" s="46">
        <f t="shared" si="549"/>
        <v>31.941084350000004</v>
      </c>
      <c r="BZ660" s="46">
        <f t="shared" si="540"/>
        <v>36808.90560494001</v>
      </c>
      <c r="CA660" s="46">
        <f t="shared" si="541"/>
        <v>36808.90560494001</v>
      </c>
      <c r="CB660" s="46">
        <f t="shared" si="542"/>
        <v>36259.889114683843</v>
      </c>
      <c r="CC660" s="46">
        <f t="shared" si="543"/>
        <v>36808.90560494001</v>
      </c>
      <c r="CD660" s="46">
        <f t="shared" si="544"/>
        <v>36808.90560494001</v>
      </c>
    </row>
    <row r="661" spans="1:82" ht="15" customHeight="1" x14ac:dyDescent="0.35">
      <c r="A661" s="39">
        <v>658</v>
      </c>
      <c r="B661" s="40" t="s">
        <v>125</v>
      </c>
      <c r="C661" s="40" t="s">
        <v>783</v>
      </c>
      <c r="D661" s="41">
        <v>118.9</v>
      </c>
      <c r="E661" s="41">
        <f t="shared" si="511"/>
        <v>380.48</v>
      </c>
      <c r="F661" s="41">
        <v>45.2</v>
      </c>
      <c r="G661" s="42" t="s">
        <v>119</v>
      </c>
      <c r="H661" s="43">
        <v>4</v>
      </c>
      <c r="I661" s="44">
        <v>14.5</v>
      </c>
      <c r="J661" s="41">
        <f t="shared" si="512"/>
        <v>524.32000000000005</v>
      </c>
      <c r="K661" s="42" t="s">
        <v>120</v>
      </c>
      <c r="L661" s="44">
        <v>131.08000000000001</v>
      </c>
      <c r="M661" s="44">
        <v>32.9</v>
      </c>
      <c r="N661" s="41">
        <v>124.84500000000001</v>
      </c>
      <c r="O661" s="45" t="s">
        <v>69</v>
      </c>
      <c r="P661" s="45" t="s">
        <v>120</v>
      </c>
      <c r="Q661" s="45" t="s">
        <v>122</v>
      </c>
      <c r="R661" s="45" t="s">
        <v>864</v>
      </c>
      <c r="S661" s="46">
        <f t="shared" si="513"/>
        <v>53369.062964525001</v>
      </c>
      <c r="T661" s="46">
        <f t="shared" si="514"/>
        <v>140.2677222574774</v>
      </c>
      <c r="U661" s="47">
        <f t="shared" si="515"/>
        <v>33325.712364180392</v>
      </c>
      <c r="V661" s="47">
        <f t="shared" si="516"/>
        <v>20043.350600344609</v>
      </c>
      <c r="W661" s="47">
        <f t="shared" si="517"/>
        <v>45473.204586231586</v>
      </c>
      <c r="X661" s="47">
        <f t="shared" si="518"/>
        <v>7895.8583782934147</v>
      </c>
      <c r="Y661" s="48">
        <f t="shared" si="519"/>
        <v>48171.573307025006</v>
      </c>
      <c r="Z661" s="47">
        <f t="shared" si="520"/>
        <v>5197.4896574999948</v>
      </c>
      <c r="AA661" s="48">
        <f t="shared" si="521"/>
        <v>52271.48520037283</v>
      </c>
      <c r="AB661" s="47">
        <f t="shared" si="522"/>
        <v>1097.5777641521709</v>
      </c>
      <c r="AC661" s="47">
        <f t="shared" si="523"/>
        <v>34234.276400290189</v>
      </c>
      <c r="AD661" s="47">
        <f t="shared" si="524"/>
        <v>19134.786564234812</v>
      </c>
      <c r="AE661" s="47">
        <f t="shared" si="562"/>
        <v>50.291175789094858</v>
      </c>
      <c r="AF661" s="49">
        <f t="shared" si="525"/>
        <v>0.64146294685829663</v>
      </c>
      <c r="AG661" s="47">
        <f>IF(ISBLANK($D661),"",S661*_xlfn.XLOOKUP(Q661,DATA!$B$24:$B$25,DATA!$C$24:$C$25,"error",0,1)/1000)</f>
        <v>7.1496683188053973</v>
      </c>
      <c r="AH661" s="47">
        <f>IF(ISBLANK($D661),"",V661*_xlfn.XLOOKUP(Q661,DATA!$B$24:$B$25,DATA!$C$24:$C$25,"error",0,1)/1000)</f>
        <v>2.6851381836186308</v>
      </c>
      <c r="AI661" s="47">
        <f>IF(ISBLANK($D661),"",X661*_xlfn.XLOOKUP(Q661,DATA!$B$24:$B$25,DATA!$C$24:$C$25,"error",0,1)/1000)</f>
        <v>1.0577807696302137</v>
      </c>
      <c r="AJ661" s="47">
        <f>IF(ISBLANK($D661),"",Z661*_xlfn.XLOOKUP(Q661,DATA!$B$24:$B$25,DATA!$C$24:$C$25,"error",0,1)/1000)</f>
        <v>0.69628966815938487</v>
      </c>
      <c r="AK661" s="47">
        <f>IF(ISBLANK($D661),"",AB661*_xlfn.XLOOKUP(Q661,DATA!$B$24:$B$25,DATA!$C$24:$C$25,"error",0,1)/1000)</f>
        <v>0.14703868743208467</v>
      </c>
      <c r="AL661" s="47">
        <f t="shared" si="526"/>
        <v>4.5862473088403144</v>
      </c>
      <c r="AM661" s="47">
        <f t="shared" si="527"/>
        <v>2.5634210099650829</v>
      </c>
      <c r="AN661" s="47">
        <f t="shared" si="550"/>
        <v>0.72469935055231682</v>
      </c>
      <c r="AO661" s="47">
        <f t="shared" si="551"/>
        <v>0.27216897498495191</v>
      </c>
      <c r="AP661" s="47">
        <f t="shared" si="552"/>
        <v>0.10721798586956389</v>
      </c>
      <c r="AQ661" s="47">
        <f t="shared" si="553"/>
        <v>7.0576794308649216E-2</v>
      </c>
      <c r="AR661" s="47">
        <f t="shared" si="554"/>
        <v>1.4904025828417905E-2</v>
      </c>
      <c r="AS661" s="47">
        <f t="shared" si="555"/>
        <v>0.46486778099158288</v>
      </c>
      <c r="AT661" s="47">
        <f t="shared" si="528"/>
        <v>0.25983156956073394</v>
      </c>
      <c r="AU661" s="47">
        <f t="shared" si="556"/>
        <v>3.9413815414486936E-2</v>
      </c>
      <c r="AV661" s="47">
        <f t="shared" si="557"/>
        <v>1.4802300751934505E-2</v>
      </c>
      <c r="AW661" s="47">
        <f t="shared" si="558"/>
        <v>5.8312042103465219E-3</v>
      </c>
      <c r="AX661" s="47">
        <f t="shared" si="559"/>
        <v>3.838420361915998E-3</v>
      </c>
      <c r="AY661" s="47">
        <f t="shared" si="560"/>
        <v>8.1057685850872356E-4</v>
      </c>
      <c r="AZ661" s="47">
        <f t="shared" si="561"/>
        <v>2.5282502182705748E-2</v>
      </c>
      <c r="BA661" s="47">
        <f t="shared" si="529"/>
        <v>1.4131313231781188E-2</v>
      </c>
      <c r="BB661" s="23">
        <f>IF(V661&gt;0,J661*DATA!$C$4,0)</f>
        <v>34080.800000000003</v>
      </c>
      <c r="BC661" s="23">
        <f>IF(X661&gt;0,N661*_xlfn.XLOOKUP(Burgas!O661,DATA!$B$5:$B$6,DATA!$C$5:$C$6,"error",0,1),0)</f>
        <v>5992.56</v>
      </c>
      <c r="BD661" s="23">
        <f>IF(Z661&gt;0,(L661-M661)*DATA!$C$7,"0,00 ")</f>
        <v>14727.000000000002</v>
      </c>
      <c r="BE661" s="23">
        <f>IF(G661="basement",D661*DATA!$C$8,IF(G661="ground",0,"error"))</f>
        <v>4756</v>
      </c>
      <c r="BF661" s="23">
        <f t="shared" si="530"/>
        <v>59556.36</v>
      </c>
      <c r="BG661" s="23">
        <v>1.48</v>
      </c>
      <c r="BH661" s="23">
        <v>2.4107644186756181</v>
      </c>
      <c r="BI661" s="23">
        <f t="shared" si="531"/>
        <v>0.85</v>
      </c>
      <c r="BJ661" s="23">
        <v>2.33</v>
      </c>
      <c r="BK661" s="23">
        <f t="shared" si="532"/>
        <v>0.21630769230769231</v>
      </c>
      <c r="BL661" s="23">
        <f t="shared" si="533"/>
        <v>0.23928112965340181</v>
      </c>
      <c r="BM661" s="5">
        <v>1.1000000000000001</v>
      </c>
      <c r="BN661" s="5">
        <f t="shared" si="534"/>
        <v>0.40124223602484466</v>
      </c>
      <c r="BO661" s="50"/>
      <c r="BP661" s="48">
        <f t="shared" si="535"/>
        <v>1724.0500000000002</v>
      </c>
      <c r="BQ661" s="51">
        <f t="shared" si="536"/>
        <v>4</v>
      </c>
      <c r="BR661" s="47">
        <f t="shared" si="537"/>
        <v>551.69600000000003</v>
      </c>
      <c r="BS661" s="46">
        <f t="shared" si="538"/>
        <v>14.5</v>
      </c>
      <c r="BT661" s="46">
        <f t="shared" si="539"/>
        <v>1379.2400000000002</v>
      </c>
      <c r="BU661" s="46">
        <f t="shared" si="545"/>
        <v>46.311231312499999</v>
      </c>
      <c r="BV661" s="46">
        <f t="shared" si="546"/>
        <v>28.918528604807697</v>
      </c>
      <c r="BW661" s="46">
        <f t="shared" si="547"/>
        <v>39.459566631578952</v>
      </c>
      <c r="BX661" s="46">
        <f t="shared" si="548"/>
        <v>41.801087562500001</v>
      </c>
      <c r="BY661" s="46">
        <f t="shared" si="549"/>
        <v>45.358803540760867</v>
      </c>
      <c r="BZ661" s="46">
        <f t="shared" si="540"/>
        <v>53369.062964525001</v>
      </c>
      <c r="CA661" s="46">
        <f t="shared" si="541"/>
        <v>33325.712364180392</v>
      </c>
      <c r="CB661" s="46">
        <f t="shared" si="542"/>
        <v>45473.204586231586</v>
      </c>
      <c r="CC661" s="46">
        <f t="shared" si="543"/>
        <v>48171.573307025006</v>
      </c>
      <c r="CD661" s="46">
        <f t="shared" si="544"/>
        <v>52271.48520037283</v>
      </c>
    </row>
    <row r="662" spans="1:82" ht="15" customHeight="1" x14ac:dyDescent="0.35">
      <c r="A662" s="39">
        <v>659</v>
      </c>
      <c r="B662" s="40" t="s">
        <v>125</v>
      </c>
      <c r="C662" s="40" t="s">
        <v>784</v>
      </c>
      <c r="D662" s="41">
        <v>204.6</v>
      </c>
      <c r="E662" s="41">
        <f t="shared" si="511"/>
        <v>818.40000000000009</v>
      </c>
      <c r="F662" s="41">
        <v>58.4</v>
      </c>
      <c r="G662" s="42" t="s">
        <v>118</v>
      </c>
      <c r="H662" s="43">
        <v>5</v>
      </c>
      <c r="I662" s="44">
        <v>17.5</v>
      </c>
      <c r="J662" s="41">
        <f t="shared" si="512"/>
        <v>817.6</v>
      </c>
      <c r="K662" s="42" t="s">
        <v>120</v>
      </c>
      <c r="L662" s="44">
        <v>204.4</v>
      </c>
      <c r="M662" s="44">
        <v>30.6</v>
      </c>
      <c r="N662" s="41">
        <v>214.83</v>
      </c>
      <c r="O662" s="45" t="s">
        <v>69</v>
      </c>
      <c r="P662" s="45" t="s">
        <v>120</v>
      </c>
      <c r="Q662" s="45" t="s">
        <v>122</v>
      </c>
      <c r="R662" s="45" t="s">
        <v>864</v>
      </c>
      <c r="S662" s="46">
        <f t="shared" si="513"/>
        <v>89788.289594430011</v>
      </c>
      <c r="T662" s="46">
        <f t="shared" si="514"/>
        <v>109.71198630795455</v>
      </c>
      <c r="U662" s="47">
        <f t="shared" si="515"/>
        <v>58533.629366245397</v>
      </c>
      <c r="V662" s="47">
        <f t="shared" si="516"/>
        <v>31254.660228184614</v>
      </c>
      <c r="W662" s="47">
        <f t="shared" si="517"/>
        <v>76201.303688636617</v>
      </c>
      <c r="X662" s="47">
        <f t="shared" si="518"/>
        <v>13586.985905793394</v>
      </c>
      <c r="Y662" s="48">
        <f t="shared" si="519"/>
        <v>80587.600019430014</v>
      </c>
      <c r="Z662" s="47">
        <f t="shared" si="520"/>
        <v>9200.6895749999967</v>
      </c>
      <c r="AA662" s="48">
        <f t="shared" si="521"/>
        <v>89788.289594430011</v>
      </c>
      <c r="AB662" s="47">
        <f t="shared" si="522"/>
        <v>0</v>
      </c>
      <c r="AC662" s="47">
        <f t="shared" si="523"/>
        <v>54042.335708978004</v>
      </c>
      <c r="AD662" s="47">
        <f t="shared" si="524"/>
        <v>35745.953885452007</v>
      </c>
      <c r="AE662" s="47">
        <f t="shared" si="562"/>
        <v>43.677851766192575</v>
      </c>
      <c r="AF662" s="49">
        <f t="shared" si="525"/>
        <v>0.60188623653579998</v>
      </c>
      <c r="AG662" s="47">
        <f>IF(ISBLANK($D662),"",S662*_xlfn.XLOOKUP(Q662,DATA!$B$24:$B$25,DATA!$C$24:$C$25,"error",0,1)/1000)</f>
        <v>12.028625834029278</v>
      </c>
      <c r="AH662" s="47">
        <f>IF(ISBLANK($D662),"",V662*_xlfn.XLOOKUP(Q662,DATA!$B$24:$B$25,DATA!$C$24:$C$25,"error",0,1)/1000)</f>
        <v>4.1870784614864833</v>
      </c>
      <c r="AI662" s="47">
        <f>IF(ISBLANK($D662),"",X662*_xlfn.XLOOKUP(Q662,DATA!$B$24:$B$25,DATA!$C$24:$C$25,"error",0,1)/1000)</f>
        <v>1.8202013916429098</v>
      </c>
      <c r="AJ662" s="47">
        <f>IF(ISBLANK($D662),"",Z662*_xlfn.XLOOKUP(Q662,DATA!$B$24:$B$25,DATA!$C$24:$C$25,"error",0,1)/1000)</f>
        <v>1.2325844808117861</v>
      </c>
      <c r="AK662" s="47">
        <f>IF(ISBLANK($D662),"",AB662*_xlfn.XLOOKUP(Q662,DATA!$B$24:$B$25,DATA!$C$24:$C$25,"error",0,1)/1000)</f>
        <v>0</v>
      </c>
      <c r="AL662" s="47">
        <f t="shared" si="526"/>
        <v>7.2398643339411795</v>
      </c>
      <c r="AM662" s="47">
        <f t="shared" si="527"/>
        <v>4.7887615000880981</v>
      </c>
      <c r="AN662" s="47">
        <f t="shared" si="550"/>
        <v>1.2192366052883332</v>
      </c>
      <c r="AO662" s="47">
        <f t="shared" si="551"/>
        <v>0.42440752583860375</v>
      </c>
      <c r="AP662" s="47">
        <f t="shared" si="552"/>
        <v>0.18449789662668456</v>
      </c>
      <c r="AQ662" s="47">
        <f t="shared" si="553"/>
        <v>0.12493630933839113</v>
      </c>
      <c r="AR662" s="47">
        <f t="shared" si="554"/>
        <v>0</v>
      </c>
      <c r="AS662" s="47">
        <f t="shared" si="555"/>
        <v>0.7338417318036794</v>
      </c>
      <c r="AT662" s="47">
        <f t="shared" si="528"/>
        <v>0.48539487348465382</v>
      </c>
      <c r="AU662" s="47">
        <f t="shared" si="556"/>
        <v>6.6309934555337929E-2</v>
      </c>
      <c r="AV662" s="47">
        <f t="shared" si="557"/>
        <v>2.3082013073660462E-2</v>
      </c>
      <c r="AW662" s="47">
        <f t="shared" si="558"/>
        <v>1.003418319122708E-2</v>
      </c>
      <c r="AX662" s="47">
        <f t="shared" si="559"/>
        <v>6.7948406895600002E-3</v>
      </c>
      <c r="AY662" s="47">
        <f t="shared" si="560"/>
        <v>0</v>
      </c>
      <c r="AZ662" s="47">
        <f t="shared" si="561"/>
        <v>3.9911036954447546E-2</v>
      </c>
      <c r="BA662" s="47">
        <f t="shared" si="529"/>
        <v>2.6398897600890384E-2</v>
      </c>
      <c r="BB662" s="23">
        <f>IF(V662&gt;0,J662*DATA!$C$4,0)</f>
        <v>53144</v>
      </c>
      <c r="BC662" s="23">
        <f>IF(X662&gt;0,N662*_xlfn.XLOOKUP(Burgas!O662,DATA!$B$5:$B$6,DATA!$C$5:$C$6,"error",0,1),0)</f>
        <v>10311.84</v>
      </c>
      <c r="BD662" s="23">
        <f>IF(Z662&gt;0,(L662-M662)*DATA!$C$7,"0,00 ")</f>
        <v>26070</v>
      </c>
      <c r="BE662" s="23">
        <f>IF(G662="basement",D662*DATA!$C$8,IF(G662="ground",0,"error"))</f>
        <v>0</v>
      </c>
      <c r="BF662" s="23">
        <f t="shared" si="530"/>
        <v>89525.84</v>
      </c>
      <c r="BG662" s="23">
        <v>1.48</v>
      </c>
      <c r="BH662" s="23">
        <v>2.588013698630137</v>
      </c>
      <c r="BI662" s="23">
        <f t="shared" si="531"/>
        <v>0.56999999999999995</v>
      </c>
      <c r="BJ662" s="23">
        <v>2.33</v>
      </c>
      <c r="BK662" s="23">
        <f t="shared" si="532"/>
        <v>0.21630769230769231</v>
      </c>
      <c r="BL662" s="23">
        <f t="shared" si="533"/>
        <v>0.23928112965340181</v>
      </c>
      <c r="BM662" s="5">
        <v>1.1000000000000001</v>
      </c>
      <c r="BN662" s="5">
        <f t="shared" si="534"/>
        <v>0.56999999999999995</v>
      </c>
      <c r="BO662" s="50"/>
      <c r="BP662" s="48">
        <f t="shared" si="535"/>
        <v>3580.5</v>
      </c>
      <c r="BQ662" s="51">
        <f t="shared" si="536"/>
        <v>5</v>
      </c>
      <c r="BR662" s="47">
        <f t="shared" si="537"/>
        <v>1145.76</v>
      </c>
      <c r="BS662" s="46">
        <f t="shared" si="538"/>
        <v>17.5</v>
      </c>
      <c r="BT662" s="46">
        <f t="shared" si="539"/>
        <v>2864.4</v>
      </c>
      <c r="BU662" s="46">
        <f t="shared" si="545"/>
        <v>77.914170075000001</v>
      </c>
      <c r="BV662" s="46">
        <f t="shared" si="546"/>
        <v>50.792805767307698</v>
      </c>
      <c r="BW662" s="46">
        <f t="shared" si="547"/>
        <v>66.124005283440312</v>
      </c>
      <c r="BX662" s="46">
        <f t="shared" si="548"/>
        <v>69.930232575000005</v>
      </c>
      <c r="BY662" s="46">
        <f t="shared" si="549"/>
        <v>77.914170075000001</v>
      </c>
      <c r="BZ662" s="46">
        <f t="shared" si="540"/>
        <v>89788.289594430011</v>
      </c>
      <c r="CA662" s="46">
        <f t="shared" si="541"/>
        <v>58533.629366245397</v>
      </c>
      <c r="CB662" s="46">
        <f t="shared" si="542"/>
        <v>76201.303688636617</v>
      </c>
      <c r="CC662" s="46">
        <f t="shared" si="543"/>
        <v>80587.600019430014</v>
      </c>
      <c r="CD662" s="46">
        <f t="shared" si="544"/>
        <v>89788.289594430011</v>
      </c>
    </row>
    <row r="663" spans="1:82" ht="15" customHeight="1" x14ac:dyDescent="0.35">
      <c r="A663" s="39">
        <v>660</v>
      </c>
      <c r="B663" s="40" t="s">
        <v>125</v>
      </c>
      <c r="C663" s="40" t="s">
        <v>785</v>
      </c>
      <c r="D663" s="41">
        <v>189</v>
      </c>
      <c r="E663" s="41">
        <f t="shared" si="511"/>
        <v>907.2</v>
      </c>
      <c r="F663" s="41">
        <v>55</v>
      </c>
      <c r="G663" s="42" t="s">
        <v>118</v>
      </c>
      <c r="H663" s="43">
        <v>6</v>
      </c>
      <c r="I663" s="44">
        <v>20.5</v>
      </c>
      <c r="J663" s="41">
        <f t="shared" si="512"/>
        <v>902</v>
      </c>
      <c r="K663" s="42" t="s">
        <v>121</v>
      </c>
      <c r="L663" s="44">
        <v>225.5</v>
      </c>
      <c r="M663" s="44">
        <v>225.5</v>
      </c>
      <c r="N663" s="41">
        <v>198.45000000000002</v>
      </c>
      <c r="O663" s="45" t="s">
        <v>69</v>
      </c>
      <c r="P663" s="45" t="s">
        <v>121</v>
      </c>
      <c r="Q663" s="45" t="s">
        <v>122</v>
      </c>
      <c r="R663" s="45" t="s">
        <v>864</v>
      </c>
      <c r="S663" s="46">
        <f t="shared" si="513"/>
        <v>39115.148870700003</v>
      </c>
      <c r="T663" s="46">
        <f t="shared" si="514"/>
        <v>43.116345756944447</v>
      </c>
      <c r="U663" s="47">
        <f t="shared" si="515"/>
        <v>39115.148870700003</v>
      </c>
      <c r="V663" s="47">
        <f t="shared" si="516"/>
        <v>0</v>
      </c>
      <c r="W663" s="47">
        <f t="shared" si="517"/>
        <v>38518.117129282196</v>
      </c>
      <c r="X663" s="47">
        <f t="shared" si="518"/>
        <v>597.03174141780619</v>
      </c>
      <c r="Y663" s="48">
        <f t="shared" si="519"/>
        <v>39115.148870700003</v>
      </c>
      <c r="Z663" s="47">
        <f t="shared" si="520"/>
        <v>0</v>
      </c>
      <c r="AA663" s="48">
        <f t="shared" si="521"/>
        <v>39115.148870700003</v>
      </c>
      <c r="AB663" s="47">
        <f t="shared" si="522"/>
        <v>0</v>
      </c>
      <c r="AC663" s="47">
        <f t="shared" si="523"/>
        <v>597.03174141780619</v>
      </c>
      <c r="AD663" s="47">
        <f t="shared" si="524"/>
        <v>38518.117129282196</v>
      </c>
      <c r="AE663" s="47">
        <f t="shared" si="562"/>
        <v>42.45824198554034</v>
      </c>
      <c r="AF663" s="49">
        <f t="shared" si="525"/>
        <v>1.5263440346127033E-2</v>
      </c>
      <c r="AG663" s="47">
        <f>IF(ISBLANK($D663),"",S663*_xlfn.XLOOKUP(Q663,DATA!$B$24:$B$25,DATA!$C$24:$C$25,"error",0,1)/1000)</f>
        <v>5.2401208702519995</v>
      </c>
      <c r="AH663" s="47">
        <f>IF(ISBLANK($D663),"",V663*_xlfn.XLOOKUP(Q663,DATA!$B$24:$B$25,DATA!$C$24:$C$25,"error",0,1)/1000)</f>
        <v>0</v>
      </c>
      <c r="AI663" s="47">
        <f>IF(ISBLANK($D663),"",X663*_xlfn.XLOOKUP(Q663,DATA!$B$24:$B$25,DATA!$C$24:$C$25,"error",0,1)/1000)</f>
        <v>7.9982272309586475E-2</v>
      </c>
      <c r="AJ663" s="47">
        <f>IF(ISBLANK($D663),"",Z663*_xlfn.XLOOKUP(Q663,DATA!$B$24:$B$25,DATA!$C$24:$C$25,"error",0,1)/1000)</f>
        <v>0</v>
      </c>
      <c r="AK663" s="47">
        <f>IF(ISBLANK($D663),"",AB663*_xlfn.XLOOKUP(Q663,DATA!$B$24:$B$25,DATA!$C$24:$C$25,"error",0,1)/1000)</f>
        <v>0</v>
      </c>
      <c r="AL663" s="47">
        <f t="shared" si="526"/>
        <v>7.9982272309586475E-2</v>
      </c>
      <c r="AM663" s="47">
        <f t="shared" si="527"/>
        <v>5.1601385979424128</v>
      </c>
      <c r="AN663" s="47">
        <f t="shared" si="550"/>
        <v>0.53114522550631726</v>
      </c>
      <c r="AO663" s="47">
        <f t="shared" si="551"/>
        <v>0</v>
      </c>
      <c r="AP663" s="47">
        <f t="shared" si="552"/>
        <v>8.1071034646458436E-3</v>
      </c>
      <c r="AQ663" s="47">
        <f t="shared" si="553"/>
        <v>0</v>
      </c>
      <c r="AR663" s="47">
        <f t="shared" si="554"/>
        <v>0</v>
      </c>
      <c r="AS663" s="47">
        <f t="shared" si="555"/>
        <v>8.1071034646458436E-3</v>
      </c>
      <c r="AT663" s="47">
        <f t="shared" si="528"/>
        <v>0.52303812204167144</v>
      </c>
      <c r="AU663" s="47">
        <f t="shared" si="556"/>
        <v>2.8887096228852972E-2</v>
      </c>
      <c r="AV663" s="47">
        <f t="shared" si="557"/>
        <v>0</v>
      </c>
      <c r="AW663" s="47">
        <f t="shared" si="558"/>
        <v>4.4091647006192744E-4</v>
      </c>
      <c r="AX663" s="47">
        <f t="shared" si="559"/>
        <v>0</v>
      </c>
      <c r="AY663" s="47">
        <f t="shared" si="560"/>
        <v>0</v>
      </c>
      <c r="AZ663" s="47">
        <f t="shared" si="561"/>
        <v>4.4091647006192744E-4</v>
      </c>
      <c r="BA663" s="47">
        <f t="shared" si="529"/>
        <v>2.8446179758791046E-2</v>
      </c>
      <c r="BB663" s="23">
        <f>IF(V663&gt;0,J663*DATA!$C$4,0)</f>
        <v>0</v>
      </c>
      <c r="BC663" s="23">
        <f>IF(X663&gt;0,N663*_xlfn.XLOOKUP(Burgas!O663,DATA!$B$5:$B$6,DATA!$C$5:$C$6,"error",0,1),0)</f>
        <v>9525.6</v>
      </c>
      <c r="BD663" s="23" t="str">
        <f>IF(Z663&gt;0,(L663-M663)*DATA!$C$7,"0,00 ")</f>
        <v xml:space="preserve">0,00 </v>
      </c>
      <c r="BE663" s="23">
        <f>IF(G663="basement",D663*DATA!$C$8,IF(G663="ground",0,"error"))</f>
        <v>0</v>
      </c>
      <c r="BF663" s="23">
        <f t="shared" si="530"/>
        <v>9525.6</v>
      </c>
      <c r="BG663" s="23">
        <v>0.25</v>
      </c>
      <c r="BH663" s="23">
        <v>1.1000000000000001</v>
      </c>
      <c r="BI663" s="23">
        <f t="shared" si="531"/>
        <v>0.56999999999999995</v>
      </c>
      <c r="BJ663" s="23">
        <v>0.22</v>
      </c>
      <c r="BK663" s="23">
        <f t="shared" si="532"/>
        <v>0.25</v>
      </c>
      <c r="BL663" s="23">
        <f t="shared" si="533"/>
        <v>0.12054794520547943</v>
      </c>
      <c r="BM663" s="5">
        <v>1.1000000000000001</v>
      </c>
      <c r="BN663" s="5">
        <f t="shared" si="534"/>
        <v>0.56999999999999995</v>
      </c>
      <c r="BO663" s="50"/>
      <c r="BP663" s="48">
        <f t="shared" si="535"/>
        <v>3874.5</v>
      </c>
      <c r="BQ663" s="51">
        <f t="shared" si="536"/>
        <v>6</v>
      </c>
      <c r="BR663" s="47">
        <f t="shared" si="537"/>
        <v>1239.8399999999999</v>
      </c>
      <c r="BS663" s="46">
        <f t="shared" si="538"/>
        <v>20.5</v>
      </c>
      <c r="BT663" s="46">
        <f t="shared" si="539"/>
        <v>3099.6000000000004</v>
      </c>
      <c r="BU663" s="46">
        <f t="shared" si="545"/>
        <v>33.942336750000003</v>
      </c>
      <c r="BV663" s="46">
        <f t="shared" si="546"/>
        <v>33.942336750000003</v>
      </c>
      <c r="BW663" s="46">
        <f t="shared" si="547"/>
        <v>33.424259917808222</v>
      </c>
      <c r="BX663" s="46">
        <f t="shared" si="548"/>
        <v>33.942336750000003</v>
      </c>
      <c r="BY663" s="46">
        <f t="shared" si="549"/>
        <v>33.942336750000003</v>
      </c>
      <c r="BZ663" s="46">
        <f t="shared" si="540"/>
        <v>39115.148870700003</v>
      </c>
      <c r="CA663" s="46">
        <f t="shared" si="541"/>
        <v>39115.148870700003</v>
      </c>
      <c r="CB663" s="46">
        <f t="shared" si="542"/>
        <v>38518.117129282196</v>
      </c>
      <c r="CC663" s="46">
        <f t="shared" si="543"/>
        <v>39115.148870700003</v>
      </c>
      <c r="CD663" s="46">
        <f t="shared" si="544"/>
        <v>39115.148870700003</v>
      </c>
    </row>
    <row r="664" spans="1:82" ht="15" customHeight="1" x14ac:dyDescent="0.35">
      <c r="A664" s="39">
        <v>661</v>
      </c>
      <c r="B664" s="40" t="s">
        <v>125</v>
      </c>
      <c r="C664" s="40" t="s">
        <v>786</v>
      </c>
      <c r="D664" s="41">
        <v>221.9</v>
      </c>
      <c r="E664" s="41">
        <f t="shared" si="511"/>
        <v>887.6</v>
      </c>
      <c r="F664" s="41">
        <v>60.2</v>
      </c>
      <c r="G664" s="42" t="s">
        <v>118</v>
      </c>
      <c r="H664" s="43">
        <v>5</v>
      </c>
      <c r="I664" s="44">
        <v>17.5</v>
      </c>
      <c r="J664" s="41">
        <f t="shared" si="512"/>
        <v>842.8</v>
      </c>
      <c r="K664" s="42" t="s">
        <v>120</v>
      </c>
      <c r="L664" s="44">
        <v>210.7</v>
      </c>
      <c r="M664" s="44">
        <v>52.7</v>
      </c>
      <c r="N664" s="41">
        <v>232.995</v>
      </c>
      <c r="O664" s="45" t="s">
        <v>69</v>
      </c>
      <c r="P664" s="45" t="s">
        <v>120</v>
      </c>
      <c r="Q664" s="45" t="s">
        <v>122</v>
      </c>
      <c r="R664" s="45" t="s">
        <v>864</v>
      </c>
      <c r="S664" s="46">
        <f t="shared" si="513"/>
        <v>93433.613895895018</v>
      </c>
      <c r="T664" s="46">
        <f t="shared" si="514"/>
        <v>105.26545053615932</v>
      </c>
      <c r="U664" s="47">
        <f t="shared" si="515"/>
        <v>61215.625099033467</v>
      </c>
      <c r="V664" s="47">
        <f t="shared" si="516"/>
        <v>32217.988796861551</v>
      </c>
      <c r="W664" s="47">
        <f t="shared" si="517"/>
        <v>78697.777275682136</v>
      </c>
      <c r="X664" s="47">
        <f t="shared" si="518"/>
        <v>14735.836620212882</v>
      </c>
      <c r="Y664" s="48">
        <f t="shared" si="519"/>
        <v>85069.350645895014</v>
      </c>
      <c r="Z664" s="47">
        <f t="shared" si="520"/>
        <v>8364.2632500000036</v>
      </c>
      <c r="AA664" s="48">
        <f t="shared" si="521"/>
        <v>93433.613895895018</v>
      </c>
      <c r="AB664" s="47">
        <f t="shared" si="522"/>
        <v>0</v>
      </c>
      <c r="AC664" s="47">
        <f t="shared" si="523"/>
        <v>55318.088667074437</v>
      </c>
      <c r="AD664" s="47">
        <f t="shared" si="524"/>
        <v>38115.525228820581</v>
      </c>
      <c r="AE664" s="47">
        <f t="shared" si="562"/>
        <v>42.942232118995697</v>
      </c>
      <c r="AF664" s="49">
        <f t="shared" si="525"/>
        <v>0.592057679891421</v>
      </c>
      <c r="AG664" s="47">
        <f>IF(ISBLANK($D664),"",S664*_xlfn.XLOOKUP(Q664,DATA!$B$24:$B$25,DATA!$C$24:$C$25,"error",0,1)/1000)</f>
        <v>12.516977291263595</v>
      </c>
      <c r="AH664" s="47">
        <f>IF(ISBLANK($D664),"",V664*_xlfn.XLOOKUP(Q664,DATA!$B$24:$B$25,DATA!$C$24:$C$25,"error",0,1)/1000)</f>
        <v>4.3161322496829868</v>
      </c>
      <c r="AI664" s="47">
        <f>IF(ISBLANK($D664),"",X664*_xlfn.XLOOKUP(Q664,DATA!$B$24:$B$25,DATA!$C$24:$C$25,"error",0,1)/1000)</f>
        <v>1.9741089384436066</v>
      </c>
      <c r="AJ664" s="47">
        <f>IF(ISBLANK($D664),"",Z664*_xlfn.XLOOKUP(Q664,DATA!$B$24:$B$25,DATA!$C$24:$C$25,"error",0,1)/1000)</f>
        <v>1.1205313461925339</v>
      </c>
      <c r="AK664" s="47">
        <f>IF(ISBLANK($D664),"",AB664*_xlfn.XLOOKUP(Q664,DATA!$B$24:$B$25,DATA!$C$24:$C$25,"error",0,1)/1000)</f>
        <v>0</v>
      </c>
      <c r="AL664" s="47">
        <f t="shared" si="526"/>
        <v>7.4107725343191273</v>
      </c>
      <c r="AM664" s="47">
        <f t="shared" si="527"/>
        <v>5.106204756944468</v>
      </c>
      <c r="AN664" s="47">
        <f t="shared" si="550"/>
        <v>1.2687365216646105</v>
      </c>
      <c r="AO664" s="47">
        <f t="shared" si="551"/>
        <v>0.43748857971719102</v>
      </c>
      <c r="AP664" s="47">
        <f t="shared" si="552"/>
        <v>0.20009815865816877</v>
      </c>
      <c r="AQ664" s="47">
        <f t="shared" si="553"/>
        <v>0.11357846303490111</v>
      </c>
      <c r="AR664" s="47">
        <f t="shared" si="554"/>
        <v>0</v>
      </c>
      <c r="AS664" s="47">
        <f t="shared" si="555"/>
        <v>0.75116520141026089</v>
      </c>
      <c r="AT664" s="47">
        <f t="shared" si="528"/>
        <v>0.5175713202543496</v>
      </c>
      <c r="AU664" s="47">
        <f t="shared" si="556"/>
        <v>6.9002058628031299E-2</v>
      </c>
      <c r="AV664" s="47">
        <f t="shared" si="557"/>
        <v>2.3793444983465077E-2</v>
      </c>
      <c r="AW664" s="47">
        <f t="shared" si="558"/>
        <v>1.0882625855978935E-2</v>
      </c>
      <c r="AX664" s="47">
        <f t="shared" si="559"/>
        <v>6.1771278996000049E-3</v>
      </c>
      <c r="AY664" s="47">
        <f t="shared" si="560"/>
        <v>0</v>
      </c>
      <c r="AZ664" s="47">
        <f t="shared" si="561"/>
        <v>4.0853198739044021E-2</v>
      </c>
      <c r="BA664" s="47">
        <f t="shared" si="529"/>
        <v>2.8148859888987278E-2</v>
      </c>
      <c r="BB664" s="23">
        <f>IF(V664&gt;0,J664*DATA!$C$4,0)</f>
        <v>54782</v>
      </c>
      <c r="BC664" s="23">
        <f>IF(X664&gt;0,N664*_xlfn.XLOOKUP(Burgas!O664,DATA!$B$5:$B$6,DATA!$C$5:$C$6,"error",0,1),0)</f>
        <v>11183.76</v>
      </c>
      <c r="BD664" s="23">
        <f>IF(Z664&gt;0,(L664-M664)*DATA!$C$7,"0,00 ")</f>
        <v>23700</v>
      </c>
      <c r="BE664" s="23">
        <f>IF(G664="basement",D664*DATA!$C$8,IF(G664="ground",0,"error"))</f>
        <v>0</v>
      </c>
      <c r="BF664" s="23">
        <f t="shared" si="530"/>
        <v>89665.76</v>
      </c>
      <c r="BG664" s="23">
        <v>1.48</v>
      </c>
      <c r="BH664" s="23">
        <v>2.4122923588039868</v>
      </c>
      <c r="BI664" s="23">
        <f t="shared" si="531"/>
        <v>0.56999999999999995</v>
      </c>
      <c r="BJ664" s="23">
        <v>2.33</v>
      </c>
      <c r="BK664" s="23">
        <f t="shared" si="532"/>
        <v>0.21630769230769231</v>
      </c>
      <c r="BL664" s="23">
        <f t="shared" si="533"/>
        <v>0.23928112965340181</v>
      </c>
      <c r="BM664" s="5">
        <v>1.1000000000000001</v>
      </c>
      <c r="BN664" s="5">
        <f t="shared" si="534"/>
        <v>0.56999999999999995</v>
      </c>
      <c r="BO664" s="50"/>
      <c r="BP664" s="48">
        <f t="shared" si="535"/>
        <v>3883.25</v>
      </c>
      <c r="BQ664" s="51">
        <f t="shared" si="536"/>
        <v>5</v>
      </c>
      <c r="BR664" s="47">
        <f t="shared" si="537"/>
        <v>1242.6400000000001</v>
      </c>
      <c r="BS664" s="46">
        <f t="shared" si="538"/>
        <v>17.5</v>
      </c>
      <c r="BT664" s="46">
        <f t="shared" si="539"/>
        <v>3106.6000000000004</v>
      </c>
      <c r="BU664" s="46">
        <f t="shared" si="545"/>
        <v>81.077415737500004</v>
      </c>
      <c r="BV664" s="46">
        <f t="shared" si="546"/>
        <v>53.120118968269232</v>
      </c>
      <c r="BW664" s="46">
        <f t="shared" si="547"/>
        <v>68.290330853594355</v>
      </c>
      <c r="BX664" s="46">
        <f t="shared" si="548"/>
        <v>73.819290737500012</v>
      </c>
      <c r="BY664" s="46">
        <f t="shared" si="549"/>
        <v>81.077415737500004</v>
      </c>
      <c r="BZ664" s="46">
        <f t="shared" si="540"/>
        <v>93433.613895895018</v>
      </c>
      <c r="CA664" s="46">
        <f t="shared" si="541"/>
        <v>61215.625099033467</v>
      </c>
      <c r="CB664" s="46">
        <f t="shared" si="542"/>
        <v>78697.777275682136</v>
      </c>
      <c r="CC664" s="46">
        <f t="shared" si="543"/>
        <v>85069.350645895014</v>
      </c>
      <c r="CD664" s="46">
        <f t="shared" si="544"/>
        <v>93433.613895895018</v>
      </c>
    </row>
    <row r="665" spans="1:82" ht="15" customHeight="1" x14ac:dyDescent="0.35">
      <c r="A665" s="39">
        <v>662</v>
      </c>
      <c r="B665" s="40" t="s">
        <v>125</v>
      </c>
      <c r="C665" s="40" t="s">
        <v>787</v>
      </c>
      <c r="D665" s="41">
        <v>183.5</v>
      </c>
      <c r="E665" s="41">
        <f t="shared" si="511"/>
        <v>880.80000000000007</v>
      </c>
      <c r="F665" s="41">
        <v>54.2</v>
      </c>
      <c r="G665" s="42" t="s">
        <v>118</v>
      </c>
      <c r="H665" s="43">
        <v>6</v>
      </c>
      <c r="I665" s="44">
        <v>20.5</v>
      </c>
      <c r="J665" s="41">
        <f t="shared" si="512"/>
        <v>888.88000000000011</v>
      </c>
      <c r="K665" s="42" t="s">
        <v>121</v>
      </c>
      <c r="L665" s="44">
        <v>222.22</v>
      </c>
      <c r="M665" s="44">
        <v>222.22</v>
      </c>
      <c r="N665" s="41">
        <v>192.67500000000001</v>
      </c>
      <c r="O665" s="45" t="s">
        <v>69</v>
      </c>
      <c r="P665" s="45" t="s">
        <v>120</v>
      </c>
      <c r="Q665" s="45" t="s">
        <v>122</v>
      </c>
      <c r="R665" s="45" t="s">
        <v>864</v>
      </c>
      <c r="S665" s="46">
        <f t="shared" si="513"/>
        <v>50483.547429175014</v>
      </c>
      <c r="T665" s="46">
        <f t="shared" si="514"/>
        <v>57.315562476356732</v>
      </c>
      <c r="U665" s="47">
        <f t="shared" si="515"/>
        <v>50483.547429175014</v>
      </c>
      <c r="V665" s="47">
        <f t="shared" si="516"/>
        <v>0</v>
      </c>
      <c r="W665" s="47">
        <f t="shared" si="517"/>
        <v>38297.760949638898</v>
      </c>
      <c r="X665" s="47">
        <f t="shared" si="518"/>
        <v>12185.786479536117</v>
      </c>
      <c r="Y665" s="48">
        <f t="shared" si="519"/>
        <v>50483.547429175014</v>
      </c>
      <c r="Z665" s="47">
        <f t="shared" si="520"/>
        <v>0</v>
      </c>
      <c r="AA665" s="48">
        <f t="shared" si="521"/>
        <v>50483.547429175014</v>
      </c>
      <c r="AB665" s="47">
        <f t="shared" si="522"/>
        <v>0</v>
      </c>
      <c r="AC665" s="47">
        <f t="shared" si="523"/>
        <v>12185.786479536117</v>
      </c>
      <c r="AD665" s="47">
        <f t="shared" si="524"/>
        <v>38297.760949638898</v>
      </c>
      <c r="AE665" s="47">
        <f t="shared" si="562"/>
        <v>43.480655029108647</v>
      </c>
      <c r="AF665" s="49">
        <f t="shared" si="525"/>
        <v>0.24138134303323167</v>
      </c>
      <c r="AG665" s="47">
        <f>IF(ISBLANK($D665),"",S665*_xlfn.XLOOKUP(Q665,DATA!$B$24:$B$25,DATA!$C$24:$C$25,"error",0,1)/1000)</f>
        <v>6.7631058074825763</v>
      </c>
      <c r="AH665" s="47">
        <f>IF(ISBLANK($D665),"",V665*_xlfn.XLOOKUP(Q665,DATA!$B$24:$B$25,DATA!$C$24:$C$25,"error",0,1)/1000)</f>
        <v>0</v>
      </c>
      <c r="AI665" s="47">
        <f>IF(ISBLANK($D665),"",X665*_xlfn.XLOOKUP(Q665,DATA!$B$24:$B$25,DATA!$C$24:$C$25,"error",0,1)/1000)</f>
        <v>1.6324875628859932</v>
      </c>
      <c r="AJ665" s="47">
        <f>IF(ISBLANK($D665),"",Z665*_xlfn.XLOOKUP(Q665,DATA!$B$24:$B$25,DATA!$C$24:$C$25,"error",0,1)/1000)</f>
        <v>0</v>
      </c>
      <c r="AK665" s="47">
        <f>IF(ISBLANK($D665),"",AB665*_xlfn.XLOOKUP(Q665,DATA!$B$24:$B$25,DATA!$C$24:$C$25,"error",0,1)/1000)</f>
        <v>0</v>
      </c>
      <c r="AL665" s="47">
        <f t="shared" si="526"/>
        <v>1.6324875628859932</v>
      </c>
      <c r="AM665" s="47">
        <f t="shared" si="527"/>
        <v>5.1306182445965831</v>
      </c>
      <c r="AN665" s="47">
        <f t="shared" si="550"/>
        <v>0.68551688943496958</v>
      </c>
      <c r="AO665" s="47">
        <f t="shared" si="551"/>
        <v>0</v>
      </c>
      <c r="AP665" s="47">
        <f t="shared" si="552"/>
        <v>0.16547098744377636</v>
      </c>
      <c r="AQ665" s="47">
        <f t="shared" si="553"/>
        <v>0</v>
      </c>
      <c r="AR665" s="47">
        <f t="shared" si="554"/>
        <v>0</v>
      </c>
      <c r="AS665" s="47">
        <f t="shared" si="555"/>
        <v>0.16547098744377636</v>
      </c>
      <c r="AT665" s="47">
        <f t="shared" si="528"/>
        <v>0.52004590199119316</v>
      </c>
      <c r="AU665" s="47">
        <f t="shared" si="556"/>
        <v>3.7282820969980465E-2</v>
      </c>
      <c r="AV665" s="47">
        <f t="shared" si="557"/>
        <v>0</v>
      </c>
      <c r="AW665" s="47">
        <f t="shared" si="558"/>
        <v>8.9993773978014197E-3</v>
      </c>
      <c r="AX665" s="47">
        <f t="shared" si="559"/>
        <v>0</v>
      </c>
      <c r="AY665" s="47">
        <f t="shared" si="560"/>
        <v>0</v>
      </c>
      <c r="AZ665" s="47">
        <f t="shared" si="561"/>
        <v>8.9993773978014197E-3</v>
      </c>
      <c r="BA665" s="47">
        <f t="shared" si="529"/>
        <v>2.8283443572179046E-2</v>
      </c>
      <c r="BB665" s="23">
        <f>IF(V665&gt;0,J665*DATA!$C$4,0)</f>
        <v>0</v>
      </c>
      <c r="BC665" s="23">
        <f>IF(X665&gt;0,N665*_xlfn.XLOOKUP(Burgas!O665,DATA!$B$5:$B$6,DATA!$C$5:$C$6,"error",0,1),0)</f>
        <v>9248.4000000000015</v>
      </c>
      <c r="BD665" s="23" t="str">
        <f>IF(Z665&gt;0,(L665-M665)*DATA!$C$7,"0,00 ")</f>
        <v xml:space="preserve">0,00 </v>
      </c>
      <c r="BE665" s="23">
        <f>IF(G665="basement",D665*DATA!$C$8,IF(G665="ground",0,"error"))</f>
        <v>0</v>
      </c>
      <c r="BF665" s="23">
        <f t="shared" si="530"/>
        <v>9248.4000000000015</v>
      </c>
      <c r="BG665" s="23">
        <v>0.25</v>
      </c>
      <c r="BH665" s="23">
        <v>1.1000000000000001</v>
      </c>
      <c r="BI665" s="23">
        <f t="shared" si="531"/>
        <v>0.56999999999999995</v>
      </c>
      <c r="BJ665" s="23">
        <v>2.33</v>
      </c>
      <c r="BK665" s="23">
        <f t="shared" si="532"/>
        <v>0.25</v>
      </c>
      <c r="BL665" s="23">
        <f t="shared" si="533"/>
        <v>0.23928112965340181</v>
      </c>
      <c r="BM665" s="5">
        <v>1.1000000000000001</v>
      </c>
      <c r="BN665" s="5">
        <f t="shared" si="534"/>
        <v>0.56999999999999995</v>
      </c>
      <c r="BO665" s="50"/>
      <c r="BP665" s="48">
        <f t="shared" si="535"/>
        <v>3761.75</v>
      </c>
      <c r="BQ665" s="51">
        <f t="shared" si="536"/>
        <v>6</v>
      </c>
      <c r="BR665" s="47">
        <f t="shared" si="537"/>
        <v>1203.76</v>
      </c>
      <c r="BS665" s="46">
        <f t="shared" si="538"/>
        <v>20.5</v>
      </c>
      <c r="BT665" s="46">
        <f t="shared" si="539"/>
        <v>3009.4</v>
      </c>
      <c r="BU665" s="46">
        <f t="shared" si="545"/>
        <v>43.807312937500008</v>
      </c>
      <c r="BV665" s="46">
        <f t="shared" si="546"/>
        <v>43.807312937500008</v>
      </c>
      <c r="BW665" s="46">
        <f t="shared" si="547"/>
        <v>33.233044905969187</v>
      </c>
      <c r="BX665" s="46">
        <f t="shared" si="548"/>
        <v>43.807312937500008</v>
      </c>
      <c r="BY665" s="46">
        <f t="shared" si="549"/>
        <v>43.807312937500008</v>
      </c>
      <c r="BZ665" s="46">
        <f t="shared" si="540"/>
        <v>50483.547429175014</v>
      </c>
      <c r="CA665" s="46">
        <f t="shared" si="541"/>
        <v>50483.547429175014</v>
      </c>
      <c r="CB665" s="46">
        <f t="shared" si="542"/>
        <v>38297.760949638898</v>
      </c>
      <c r="CC665" s="46">
        <f t="shared" si="543"/>
        <v>50483.547429175014</v>
      </c>
      <c r="CD665" s="46">
        <f t="shared" si="544"/>
        <v>50483.547429175014</v>
      </c>
    </row>
    <row r="666" spans="1:82" ht="15" customHeight="1" x14ac:dyDescent="0.35">
      <c r="A666" s="39">
        <v>663</v>
      </c>
      <c r="B666" s="40" t="s">
        <v>125</v>
      </c>
      <c r="C666" s="40" t="s">
        <v>788</v>
      </c>
      <c r="D666" s="41">
        <v>163.4</v>
      </c>
      <c r="E666" s="41">
        <f t="shared" si="511"/>
        <v>784.31999999999994</v>
      </c>
      <c r="F666" s="41">
        <v>53.4</v>
      </c>
      <c r="G666" s="42" t="s">
        <v>118</v>
      </c>
      <c r="H666" s="43">
        <v>6</v>
      </c>
      <c r="I666" s="44">
        <v>20.5</v>
      </c>
      <c r="J666" s="41">
        <f t="shared" si="512"/>
        <v>875.76</v>
      </c>
      <c r="K666" s="42" t="s">
        <v>121</v>
      </c>
      <c r="L666" s="44">
        <v>218.94</v>
      </c>
      <c r="M666" s="44">
        <v>218.94</v>
      </c>
      <c r="N666" s="41">
        <v>171.57000000000002</v>
      </c>
      <c r="O666" s="45" t="s">
        <v>69</v>
      </c>
      <c r="P666" s="45" t="s">
        <v>120</v>
      </c>
      <c r="Q666" s="45" t="s">
        <v>122</v>
      </c>
      <c r="R666" s="45" t="s">
        <v>864</v>
      </c>
      <c r="S666" s="46">
        <f t="shared" si="513"/>
        <v>46291.680890770011</v>
      </c>
      <c r="T666" s="46">
        <f t="shared" si="514"/>
        <v>59.021420964364054</v>
      </c>
      <c r="U666" s="47">
        <f t="shared" si="515"/>
        <v>46291.680890770011</v>
      </c>
      <c r="V666" s="47">
        <f t="shared" si="516"/>
        <v>0</v>
      </c>
      <c r="W666" s="47">
        <f t="shared" si="517"/>
        <v>35440.686281744391</v>
      </c>
      <c r="X666" s="47">
        <f t="shared" si="518"/>
        <v>10850.99460902562</v>
      </c>
      <c r="Y666" s="48">
        <f t="shared" si="519"/>
        <v>46291.680890770011</v>
      </c>
      <c r="Z666" s="47">
        <f t="shared" si="520"/>
        <v>0</v>
      </c>
      <c r="AA666" s="48">
        <f t="shared" si="521"/>
        <v>46291.680890770011</v>
      </c>
      <c r="AB666" s="47">
        <f t="shared" si="522"/>
        <v>0</v>
      </c>
      <c r="AC666" s="47">
        <f t="shared" si="523"/>
        <v>10850.99460902562</v>
      </c>
      <c r="AD666" s="47">
        <f t="shared" si="524"/>
        <v>35440.686281744391</v>
      </c>
      <c r="AE666" s="47">
        <f t="shared" si="562"/>
        <v>45.186513517115962</v>
      </c>
      <c r="AF666" s="49">
        <f t="shared" si="525"/>
        <v>0.23440485202146055</v>
      </c>
      <c r="AG666" s="47">
        <f>IF(ISBLANK($D666),"",S666*_xlfn.XLOOKUP(Q666,DATA!$B$24:$B$25,DATA!$C$24:$C$25,"error",0,1)/1000)</f>
        <v>6.2015359817913058</v>
      </c>
      <c r="AH666" s="47">
        <f>IF(ISBLANK($D666),"",V666*_xlfn.XLOOKUP(Q666,DATA!$B$24:$B$25,DATA!$C$24:$C$25,"error",0,1)/1000)</f>
        <v>0</v>
      </c>
      <c r="AI666" s="47">
        <f>IF(ISBLANK($D666),"",X666*_xlfn.XLOOKUP(Q666,DATA!$B$24:$B$25,DATA!$C$24:$C$25,"error",0,1)/1000)</f>
        <v>1.4536701241175545</v>
      </c>
      <c r="AJ666" s="47">
        <f>IF(ISBLANK($D666),"",Z666*_xlfn.XLOOKUP(Q666,DATA!$B$24:$B$25,DATA!$C$24:$C$25,"error",0,1)/1000)</f>
        <v>0</v>
      </c>
      <c r="AK666" s="47">
        <f>IF(ISBLANK($D666),"",AB666*_xlfn.XLOOKUP(Q666,DATA!$B$24:$B$25,DATA!$C$24:$C$25,"error",0,1)/1000)</f>
        <v>0</v>
      </c>
      <c r="AL666" s="47">
        <f t="shared" si="526"/>
        <v>1.4536701241175545</v>
      </c>
      <c r="AM666" s="47">
        <f t="shared" si="527"/>
        <v>4.7478658576737516</v>
      </c>
      <c r="AN666" s="47">
        <f t="shared" si="550"/>
        <v>0.62859546737433902</v>
      </c>
      <c r="AO666" s="47">
        <f t="shared" si="551"/>
        <v>0</v>
      </c>
      <c r="AP666" s="47">
        <f t="shared" si="552"/>
        <v>0.14734582751124278</v>
      </c>
      <c r="AQ666" s="47">
        <f t="shared" si="553"/>
        <v>0</v>
      </c>
      <c r="AR666" s="47">
        <f t="shared" si="554"/>
        <v>0</v>
      </c>
      <c r="AS666" s="47">
        <f t="shared" si="555"/>
        <v>0.14734582751124278</v>
      </c>
      <c r="AT666" s="47">
        <f t="shared" si="528"/>
        <v>0.48124963986309621</v>
      </c>
      <c r="AU666" s="47">
        <f t="shared" si="556"/>
        <v>3.4187067647560673E-2</v>
      </c>
      <c r="AV666" s="47">
        <f t="shared" si="557"/>
        <v>0</v>
      </c>
      <c r="AW666" s="47">
        <f t="shared" si="558"/>
        <v>8.0136145329741237E-3</v>
      </c>
      <c r="AX666" s="47">
        <f t="shared" si="559"/>
        <v>0</v>
      </c>
      <c r="AY666" s="47">
        <f t="shared" si="560"/>
        <v>0</v>
      </c>
      <c r="AZ666" s="47">
        <f t="shared" si="561"/>
        <v>8.0136145329741237E-3</v>
      </c>
      <c r="BA666" s="47">
        <f t="shared" si="529"/>
        <v>2.6173453114586548E-2</v>
      </c>
      <c r="BB666" s="23">
        <f>IF(V666&gt;0,J666*DATA!$C$4,0)</f>
        <v>0</v>
      </c>
      <c r="BC666" s="23">
        <f>IF(X666&gt;0,N666*_xlfn.XLOOKUP(Burgas!O666,DATA!$B$5:$B$6,DATA!$C$5:$C$6,"error",0,1),0)</f>
        <v>8235.36</v>
      </c>
      <c r="BD666" s="23" t="str">
        <f>IF(Z666&gt;0,(L666-M666)*DATA!$C$7,"0,00 ")</f>
        <v xml:space="preserve">0,00 </v>
      </c>
      <c r="BE666" s="23">
        <f>IF(G666="basement",D666*DATA!$C$8,IF(G666="ground",0,"error"))</f>
        <v>0</v>
      </c>
      <c r="BF666" s="23">
        <f t="shared" si="530"/>
        <v>8235.36</v>
      </c>
      <c r="BG666" s="23">
        <v>0.25</v>
      </c>
      <c r="BH666" s="23">
        <v>1.1000000000000001</v>
      </c>
      <c r="BI666" s="23">
        <f t="shared" si="531"/>
        <v>0.56999999999999995</v>
      </c>
      <c r="BJ666" s="23">
        <v>2.33</v>
      </c>
      <c r="BK666" s="23">
        <f t="shared" si="532"/>
        <v>0.25</v>
      </c>
      <c r="BL666" s="23">
        <f t="shared" si="533"/>
        <v>0.23928112965340181</v>
      </c>
      <c r="BM666" s="5">
        <v>1.1000000000000001</v>
      </c>
      <c r="BN666" s="5">
        <f t="shared" si="534"/>
        <v>0.56999999999999995</v>
      </c>
      <c r="BO666" s="50"/>
      <c r="BP666" s="48">
        <f t="shared" si="535"/>
        <v>3349.7000000000003</v>
      </c>
      <c r="BQ666" s="51">
        <f t="shared" si="536"/>
        <v>6</v>
      </c>
      <c r="BR666" s="47">
        <f t="shared" si="537"/>
        <v>1071.904</v>
      </c>
      <c r="BS666" s="46">
        <f t="shared" si="538"/>
        <v>20.5</v>
      </c>
      <c r="BT666" s="46">
        <f t="shared" si="539"/>
        <v>2679.76</v>
      </c>
      <c r="BU666" s="46">
        <f t="shared" si="545"/>
        <v>40.169802925000006</v>
      </c>
      <c r="BV666" s="46">
        <f t="shared" si="546"/>
        <v>40.169802925000006</v>
      </c>
      <c r="BW666" s="46">
        <f t="shared" si="547"/>
        <v>30.753806214634146</v>
      </c>
      <c r="BX666" s="46">
        <f t="shared" si="548"/>
        <v>40.169802925000006</v>
      </c>
      <c r="BY666" s="46">
        <f t="shared" si="549"/>
        <v>40.169802925000006</v>
      </c>
      <c r="BZ666" s="46">
        <f t="shared" si="540"/>
        <v>46291.680890770011</v>
      </c>
      <c r="CA666" s="46">
        <f t="shared" si="541"/>
        <v>46291.680890770011</v>
      </c>
      <c r="CB666" s="46">
        <f t="shared" si="542"/>
        <v>35440.686281744391</v>
      </c>
      <c r="CC666" s="46">
        <f t="shared" si="543"/>
        <v>46291.680890770011</v>
      </c>
      <c r="CD666" s="46">
        <f t="shared" si="544"/>
        <v>46291.680890770011</v>
      </c>
    </row>
    <row r="667" spans="1:82" ht="15" customHeight="1" x14ac:dyDescent="0.35">
      <c r="A667" s="39">
        <v>664</v>
      </c>
      <c r="B667" s="40" t="s">
        <v>125</v>
      </c>
      <c r="C667" s="40" t="s">
        <v>789</v>
      </c>
      <c r="D667" s="41">
        <v>205.9</v>
      </c>
      <c r="E667" s="41">
        <f t="shared" si="511"/>
        <v>823.60000000000014</v>
      </c>
      <c r="F667" s="41">
        <v>57.6</v>
      </c>
      <c r="G667" s="42" t="s">
        <v>118</v>
      </c>
      <c r="H667" s="43">
        <v>5</v>
      </c>
      <c r="I667" s="44">
        <v>17.5</v>
      </c>
      <c r="J667" s="41">
        <f t="shared" si="512"/>
        <v>806.4</v>
      </c>
      <c r="K667" s="42" t="s">
        <v>120</v>
      </c>
      <c r="L667" s="44">
        <v>201.6</v>
      </c>
      <c r="M667" s="44">
        <v>181.44</v>
      </c>
      <c r="N667" s="41">
        <v>216.19500000000002</v>
      </c>
      <c r="O667" s="45" t="s">
        <v>69</v>
      </c>
      <c r="P667" s="45" t="s">
        <v>120</v>
      </c>
      <c r="Q667" s="45" t="s">
        <v>122</v>
      </c>
      <c r="R667" s="45" t="s">
        <v>864</v>
      </c>
      <c r="S667" s="46">
        <f t="shared" si="513"/>
        <v>81296.480052095008</v>
      </c>
      <c r="T667" s="46">
        <f t="shared" si="514"/>
        <v>98.708693603806452</v>
      </c>
      <c r="U667" s="47">
        <f t="shared" si="515"/>
        <v>50469.965854433467</v>
      </c>
      <c r="V667" s="47">
        <f t="shared" si="516"/>
        <v>30826.514197661541</v>
      </c>
      <c r="W667" s="47">
        <f t="shared" si="517"/>
        <v>67623.164323830788</v>
      </c>
      <c r="X667" s="47">
        <f t="shared" si="518"/>
        <v>13673.315728264221</v>
      </c>
      <c r="Y667" s="48">
        <f t="shared" si="519"/>
        <v>80229.242412095016</v>
      </c>
      <c r="Z667" s="47">
        <f t="shared" si="520"/>
        <v>1067.2376399999921</v>
      </c>
      <c r="AA667" s="48">
        <f t="shared" si="521"/>
        <v>81296.480052095008</v>
      </c>
      <c r="AB667" s="47">
        <f t="shared" si="522"/>
        <v>0</v>
      </c>
      <c r="AC667" s="47">
        <f t="shared" si="523"/>
        <v>45567.067565925754</v>
      </c>
      <c r="AD667" s="47">
        <f t="shared" si="524"/>
        <v>35729.412486169254</v>
      </c>
      <c r="AE667" s="47">
        <f t="shared" si="562"/>
        <v>43.381996704916524</v>
      </c>
      <c r="AF667" s="49">
        <f t="shared" si="525"/>
        <v>0.56050480336573305</v>
      </c>
      <c r="AG667" s="47">
        <f>IF(ISBLANK($D667),"",S667*_xlfn.XLOOKUP(Q667,DATA!$B$24:$B$25,DATA!$C$24:$C$25,"error",0,1)/1000)</f>
        <v>10.891007553293884</v>
      </c>
      <c r="AH667" s="47">
        <f>IF(ISBLANK($D667),"",V667*_xlfn.XLOOKUP(Q667,DATA!$B$24:$B$25,DATA!$C$24:$C$25,"error",0,1)/1000)</f>
        <v>4.1297212222880386</v>
      </c>
      <c r="AI667" s="47">
        <f>IF(ISBLANK($D667),"",X667*_xlfn.XLOOKUP(Q667,DATA!$B$24:$B$25,DATA!$C$24:$C$25,"error",0,1)/1000)</f>
        <v>1.8317666986279331</v>
      </c>
      <c r="AJ667" s="47">
        <f>IF(ISBLANK($D667),"",Z667*_xlfn.XLOOKUP(Q667,DATA!$B$24:$B$25,DATA!$C$24:$C$25,"error",0,1)/1000)</f>
        <v>0.14297412619772976</v>
      </c>
      <c r="AK667" s="47">
        <f>IF(ISBLANK($D667),"",AB667*_xlfn.XLOOKUP(Q667,DATA!$B$24:$B$25,DATA!$C$24:$C$25,"error",0,1)/1000)</f>
        <v>0</v>
      </c>
      <c r="AL667" s="47">
        <f t="shared" si="526"/>
        <v>6.1044620471137012</v>
      </c>
      <c r="AM667" s="47">
        <f t="shared" si="527"/>
        <v>4.7865455061801825</v>
      </c>
      <c r="AN667" s="47">
        <f t="shared" si="550"/>
        <v>1.1039261891314152</v>
      </c>
      <c r="AO667" s="47">
        <f t="shared" si="551"/>
        <v>0.41859372411478735</v>
      </c>
      <c r="AP667" s="47">
        <f t="shared" si="552"/>
        <v>0.18567017065217181</v>
      </c>
      <c r="AQ667" s="47">
        <f t="shared" si="553"/>
        <v>1.4492036802427777E-2</v>
      </c>
      <c r="AR667" s="47">
        <f t="shared" si="554"/>
        <v>0</v>
      </c>
      <c r="AS667" s="47">
        <f t="shared" si="555"/>
        <v>0.61875593156938691</v>
      </c>
      <c r="AT667" s="47">
        <f t="shared" si="528"/>
        <v>0.48517025756202825</v>
      </c>
      <c r="AU667" s="47">
        <f t="shared" si="556"/>
        <v>6.0038611896758645E-2</v>
      </c>
      <c r="AV667" s="47">
        <f t="shared" si="557"/>
        <v>2.2765821113747312E-2</v>
      </c>
      <c r="AW667" s="47">
        <f t="shared" si="558"/>
        <v>1.0097938998404964E-2</v>
      </c>
      <c r="AX667" s="47">
        <f t="shared" si="559"/>
        <v>7.8817024339199453E-4</v>
      </c>
      <c r="AY667" s="47">
        <f t="shared" si="560"/>
        <v>0</v>
      </c>
      <c r="AZ667" s="47">
        <f t="shared" si="561"/>
        <v>3.3651930355544264E-2</v>
      </c>
      <c r="BA667" s="47">
        <f t="shared" si="529"/>
        <v>2.6386681541214381E-2</v>
      </c>
      <c r="BB667" s="23">
        <f>IF(V667&gt;0,J667*DATA!$C$4,0)</f>
        <v>52416</v>
      </c>
      <c r="BC667" s="23">
        <f>IF(X667&gt;0,N667*_xlfn.XLOOKUP(Burgas!O667,DATA!$B$5:$B$6,DATA!$C$5:$C$6,"error",0,1),0)</f>
        <v>10377.36</v>
      </c>
      <c r="BD667" s="23">
        <f>IF(Z667&gt;0,(L667-M667)*DATA!$C$7,"0,00 ")</f>
        <v>3023.9999999999995</v>
      </c>
      <c r="BE667" s="23">
        <f>IF(G667="basement",D667*DATA!$C$8,IF(G667="ground",0,"error"))</f>
        <v>0</v>
      </c>
      <c r="BF667" s="23">
        <f t="shared" si="530"/>
        <v>65817.36</v>
      </c>
      <c r="BG667" s="23">
        <v>1.48</v>
      </c>
      <c r="BH667" s="23">
        <v>1.2749999999999999</v>
      </c>
      <c r="BI667" s="23">
        <f t="shared" si="531"/>
        <v>0.56999999999999995</v>
      </c>
      <c r="BJ667" s="23">
        <v>2.33</v>
      </c>
      <c r="BK667" s="23">
        <f t="shared" si="532"/>
        <v>0.21630769230769231</v>
      </c>
      <c r="BL667" s="23">
        <f t="shared" si="533"/>
        <v>0.23928112965340181</v>
      </c>
      <c r="BM667" s="5">
        <v>1.1000000000000001</v>
      </c>
      <c r="BN667" s="5">
        <f t="shared" si="534"/>
        <v>0.56999999999999995</v>
      </c>
      <c r="BO667" s="50"/>
      <c r="BP667" s="48">
        <f t="shared" si="535"/>
        <v>3603.25</v>
      </c>
      <c r="BQ667" s="51">
        <f t="shared" si="536"/>
        <v>5</v>
      </c>
      <c r="BR667" s="47">
        <f t="shared" si="537"/>
        <v>1153.04</v>
      </c>
      <c r="BS667" s="46">
        <f t="shared" si="538"/>
        <v>17.5</v>
      </c>
      <c r="BT667" s="46">
        <f t="shared" si="539"/>
        <v>2882.6000000000004</v>
      </c>
      <c r="BU667" s="46">
        <f t="shared" si="545"/>
        <v>70.545366237500005</v>
      </c>
      <c r="BV667" s="46">
        <f t="shared" si="546"/>
        <v>43.795527468269235</v>
      </c>
      <c r="BW667" s="46">
        <f t="shared" si="547"/>
        <v>58.680288375417199</v>
      </c>
      <c r="BX667" s="46">
        <f t="shared" si="548"/>
        <v>69.619266237500014</v>
      </c>
      <c r="BY667" s="46">
        <f t="shared" si="549"/>
        <v>70.545366237500005</v>
      </c>
      <c r="BZ667" s="46">
        <f t="shared" si="540"/>
        <v>81296.480052095008</v>
      </c>
      <c r="CA667" s="46">
        <f t="shared" si="541"/>
        <v>50469.965854433467</v>
      </c>
      <c r="CB667" s="46">
        <f t="shared" si="542"/>
        <v>67623.164323830788</v>
      </c>
      <c r="CC667" s="46">
        <f t="shared" si="543"/>
        <v>80229.242412095016</v>
      </c>
      <c r="CD667" s="46">
        <f t="shared" si="544"/>
        <v>81296.480052095008</v>
      </c>
    </row>
    <row r="668" spans="1:82" ht="15" customHeight="1" x14ac:dyDescent="0.35">
      <c r="A668" s="39">
        <v>665</v>
      </c>
      <c r="B668" s="40" t="s">
        <v>125</v>
      </c>
      <c r="C668" s="40" t="s">
        <v>790</v>
      </c>
      <c r="D668" s="41">
        <v>179.6</v>
      </c>
      <c r="E668" s="41">
        <f t="shared" si="511"/>
        <v>862.08</v>
      </c>
      <c r="F668" s="41">
        <v>53.6</v>
      </c>
      <c r="G668" s="42" t="s">
        <v>118</v>
      </c>
      <c r="H668" s="43">
        <v>6</v>
      </c>
      <c r="I668" s="44">
        <v>20.5</v>
      </c>
      <c r="J668" s="41">
        <f t="shared" si="512"/>
        <v>879.04</v>
      </c>
      <c r="K668" s="42" t="s">
        <v>120</v>
      </c>
      <c r="L668" s="44">
        <v>219.76</v>
      </c>
      <c r="M668" s="44">
        <v>219.76</v>
      </c>
      <c r="N668" s="41">
        <v>188.58</v>
      </c>
      <c r="O668" s="45" t="s">
        <v>69</v>
      </c>
      <c r="P668" s="45" t="s">
        <v>120</v>
      </c>
      <c r="Q668" s="45" t="s">
        <v>122</v>
      </c>
      <c r="R668" s="45" t="s">
        <v>864</v>
      </c>
      <c r="S668" s="46">
        <f t="shared" si="513"/>
        <v>82261.776632980022</v>
      </c>
      <c r="T668" s="46">
        <f t="shared" si="514"/>
        <v>95.422439487031383</v>
      </c>
      <c r="U668" s="47">
        <f t="shared" si="515"/>
        <v>48658.429608783088</v>
      </c>
      <c r="V668" s="47">
        <f t="shared" si="516"/>
        <v>33603.347024196933</v>
      </c>
      <c r="W668" s="47">
        <f t="shared" si="517"/>
        <v>70334.979620856393</v>
      </c>
      <c r="X668" s="47">
        <f t="shared" si="518"/>
        <v>11926.797012123629</v>
      </c>
      <c r="Y668" s="48">
        <f t="shared" si="519"/>
        <v>82261.776632980022</v>
      </c>
      <c r="Z668" s="47">
        <f t="shared" si="520"/>
        <v>0</v>
      </c>
      <c r="AA668" s="48">
        <f t="shared" si="521"/>
        <v>82261.776632980022</v>
      </c>
      <c r="AB668" s="47">
        <f t="shared" si="522"/>
        <v>0</v>
      </c>
      <c r="AC668" s="47">
        <f t="shared" si="523"/>
        <v>45530.144036320562</v>
      </c>
      <c r="AD668" s="47">
        <f t="shared" si="524"/>
        <v>36731.63259665946</v>
      </c>
      <c r="AE668" s="47">
        <f t="shared" si="562"/>
        <v>42.608148427825093</v>
      </c>
      <c r="AF668" s="49">
        <f t="shared" si="525"/>
        <v>0.553478734594541</v>
      </c>
      <c r="AG668" s="47">
        <f>IF(ISBLANK($D668),"",S668*_xlfn.XLOOKUP(Q668,DATA!$B$24:$B$25,DATA!$C$24:$C$25,"error",0,1)/1000)</f>
        <v>11.020324989262214</v>
      </c>
      <c r="AH668" s="47">
        <f>IF(ISBLANK($D668),"",V668*_xlfn.XLOOKUP(Q668,DATA!$B$24:$B$25,DATA!$C$24:$C$25,"error",0,1)/1000)</f>
        <v>4.5017238879465262</v>
      </c>
      <c r="AI668" s="47">
        <f>IF(ISBLANK($D668),"",X668*_xlfn.XLOOKUP(Q668,DATA!$B$24:$B$25,DATA!$C$24:$C$25,"error",0,1)/1000)</f>
        <v>1.5977916419309224</v>
      </c>
      <c r="AJ668" s="47">
        <f>IF(ISBLANK($D668),"",Z668*_xlfn.XLOOKUP(Q668,DATA!$B$24:$B$25,DATA!$C$24:$C$25,"error",0,1)/1000)</f>
        <v>0</v>
      </c>
      <c r="AK668" s="47">
        <f>IF(ISBLANK($D668),"",AB668*_xlfn.XLOOKUP(Q668,DATA!$B$24:$B$25,DATA!$C$24:$C$25,"error",0,1)/1000)</f>
        <v>0</v>
      </c>
      <c r="AL668" s="47">
        <f t="shared" si="526"/>
        <v>6.0995155298774488</v>
      </c>
      <c r="AM668" s="47">
        <f t="shared" si="527"/>
        <v>4.9208094593847651</v>
      </c>
      <c r="AN668" s="47">
        <f t="shared" si="550"/>
        <v>1.1170339666789193</v>
      </c>
      <c r="AO668" s="47">
        <f t="shared" si="551"/>
        <v>0.45630038100925435</v>
      </c>
      <c r="AP668" s="47">
        <f t="shared" si="552"/>
        <v>0.16195416536731458</v>
      </c>
      <c r="AQ668" s="47">
        <f t="shared" si="553"/>
        <v>0</v>
      </c>
      <c r="AR668" s="47">
        <f t="shared" si="554"/>
        <v>0</v>
      </c>
      <c r="AS668" s="47">
        <f t="shared" si="555"/>
        <v>0.61825454637656885</v>
      </c>
      <c r="AT668" s="47">
        <f t="shared" si="528"/>
        <v>0.49877942030235045</v>
      </c>
      <c r="AU668" s="47">
        <f t="shared" si="556"/>
        <v>6.0751497211693387E-2</v>
      </c>
      <c r="AV668" s="47">
        <f t="shared" si="557"/>
        <v>2.4816551825184077E-2</v>
      </c>
      <c r="AW668" s="47">
        <f t="shared" si="558"/>
        <v>8.8081099762677625E-3</v>
      </c>
      <c r="AX668" s="47">
        <f t="shared" si="559"/>
        <v>0</v>
      </c>
      <c r="AY668" s="47">
        <f t="shared" si="560"/>
        <v>0</v>
      </c>
      <c r="AZ668" s="47">
        <f t="shared" si="561"/>
        <v>3.3624661801451836E-2</v>
      </c>
      <c r="BA668" s="47">
        <f t="shared" si="529"/>
        <v>2.7126835410241551E-2</v>
      </c>
      <c r="BB668" s="23">
        <f>IF(V668&gt;0,J668*DATA!$C$4,0)</f>
        <v>57137.599999999999</v>
      </c>
      <c r="BC668" s="23">
        <f>IF(X668&gt;0,N668*_xlfn.XLOOKUP(Burgas!O668,DATA!$B$5:$B$6,DATA!$C$5:$C$6,"error",0,1),0)</f>
        <v>9051.84</v>
      </c>
      <c r="BD668" s="23" t="str">
        <f>IF(Z668&gt;0,(L668-M668)*DATA!$C$7,"0,00 ")</f>
        <v xml:space="preserve">0,00 </v>
      </c>
      <c r="BE668" s="23">
        <f>IF(G668="basement",D668*DATA!$C$8,IF(G668="ground",0,"error"))</f>
        <v>0</v>
      </c>
      <c r="BF668" s="23">
        <f t="shared" si="530"/>
        <v>66189.440000000002</v>
      </c>
      <c r="BG668" s="23">
        <v>1.48</v>
      </c>
      <c r="BH668" s="23">
        <v>1.1000000000000001</v>
      </c>
      <c r="BI668" s="23">
        <f t="shared" si="531"/>
        <v>0.56999999999999995</v>
      </c>
      <c r="BJ668" s="23">
        <v>2.33</v>
      </c>
      <c r="BK668" s="23">
        <f t="shared" si="532"/>
        <v>0.21630769230769231</v>
      </c>
      <c r="BL668" s="23">
        <f t="shared" si="533"/>
        <v>0.23928112965340181</v>
      </c>
      <c r="BM668" s="5">
        <v>1.1000000000000001</v>
      </c>
      <c r="BN668" s="5">
        <f t="shared" si="534"/>
        <v>0.56999999999999995</v>
      </c>
      <c r="BO668" s="50"/>
      <c r="BP668" s="48">
        <f t="shared" si="535"/>
        <v>3681.7999999999997</v>
      </c>
      <c r="BQ668" s="51">
        <f t="shared" si="536"/>
        <v>6</v>
      </c>
      <c r="BR668" s="47">
        <f t="shared" si="537"/>
        <v>1178.1759999999999</v>
      </c>
      <c r="BS668" s="46">
        <f t="shared" si="538"/>
        <v>20.5</v>
      </c>
      <c r="BT668" s="46">
        <f t="shared" si="539"/>
        <v>2945.44</v>
      </c>
      <c r="BU668" s="46">
        <f t="shared" si="545"/>
        <v>71.383006450000011</v>
      </c>
      <c r="BV668" s="46">
        <f t="shared" si="546"/>
        <v>42.223559188461543</v>
      </c>
      <c r="BW668" s="46">
        <f t="shared" si="547"/>
        <v>61.033477630038512</v>
      </c>
      <c r="BX668" s="46">
        <f t="shared" si="548"/>
        <v>71.383006450000011</v>
      </c>
      <c r="BY668" s="46">
        <f t="shared" si="549"/>
        <v>71.383006450000011</v>
      </c>
      <c r="BZ668" s="46">
        <f t="shared" si="540"/>
        <v>82261.776632980022</v>
      </c>
      <c r="CA668" s="46">
        <f t="shared" si="541"/>
        <v>48658.429608783088</v>
      </c>
      <c r="CB668" s="46">
        <f t="shared" si="542"/>
        <v>70334.979620856393</v>
      </c>
      <c r="CC668" s="46">
        <f t="shared" si="543"/>
        <v>82261.776632980022</v>
      </c>
      <c r="CD668" s="46">
        <f t="shared" si="544"/>
        <v>82261.776632980022</v>
      </c>
    </row>
    <row r="669" spans="1:82" ht="15" customHeight="1" x14ac:dyDescent="0.35">
      <c r="A669" s="39">
        <v>666</v>
      </c>
      <c r="B669" s="40" t="s">
        <v>125</v>
      </c>
      <c r="C669" s="40" t="s">
        <v>791</v>
      </c>
      <c r="D669" s="41">
        <v>151.9</v>
      </c>
      <c r="E669" s="41">
        <f t="shared" si="511"/>
        <v>729.12000000000012</v>
      </c>
      <c r="F669" s="41">
        <v>53.2</v>
      </c>
      <c r="G669" s="42" t="s">
        <v>118</v>
      </c>
      <c r="H669" s="43">
        <v>6</v>
      </c>
      <c r="I669" s="44">
        <v>20.5</v>
      </c>
      <c r="J669" s="41">
        <f t="shared" si="512"/>
        <v>872.48000000000013</v>
      </c>
      <c r="K669" s="42" t="s">
        <v>120</v>
      </c>
      <c r="L669" s="44">
        <v>218.12</v>
      </c>
      <c r="M669" s="44">
        <v>174.5</v>
      </c>
      <c r="N669" s="41">
        <v>159.495</v>
      </c>
      <c r="O669" s="45" t="s">
        <v>69</v>
      </c>
      <c r="P669" s="45" t="s">
        <v>120</v>
      </c>
      <c r="Q669" s="45" t="s">
        <v>122</v>
      </c>
      <c r="R669" s="45" t="s">
        <v>864</v>
      </c>
      <c r="S669" s="46">
        <f t="shared" si="513"/>
        <v>78732.980080895009</v>
      </c>
      <c r="T669" s="46">
        <f t="shared" si="514"/>
        <v>107.98356934509408</v>
      </c>
      <c r="U669" s="47">
        <f t="shared" si="515"/>
        <v>45380.404303147319</v>
      </c>
      <c r="V669" s="47">
        <f t="shared" si="516"/>
        <v>33352.57577774769</v>
      </c>
      <c r="W669" s="47">
        <f t="shared" si="517"/>
        <v>68645.672362957499</v>
      </c>
      <c r="X669" s="47">
        <f t="shared" si="518"/>
        <v>10087.30771793751</v>
      </c>
      <c r="Y669" s="48">
        <f t="shared" si="519"/>
        <v>76423.808163395006</v>
      </c>
      <c r="Z669" s="47">
        <f t="shared" si="520"/>
        <v>2309.1719175000035</v>
      </c>
      <c r="AA669" s="48">
        <f t="shared" si="521"/>
        <v>78732.980080895009</v>
      </c>
      <c r="AB669" s="47">
        <f t="shared" si="522"/>
        <v>0</v>
      </c>
      <c r="AC669" s="47">
        <f t="shared" si="523"/>
        <v>45749.055413185204</v>
      </c>
      <c r="AD669" s="47">
        <f t="shared" si="524"/>
        <v>32983.924667709805</v>
      </c>
      <c r="AE669" s="47">
        <f t="shared" si="562"/>
        <v>45.237991918627664</v>
      </c>
      <c r="AF669" s="49">
        <f t="shared" si="525"/>
        <v>0.58106596963788071</v>
      </c>
      <c r="AG669" s="47">
        <f>IF(ISBLANK($D669),"",S669*_xlfn.XLOOKUP(Q669,DATA!$B$24:$B$25,DATA!$C$24:$C$25,"error",0,1)/1000)</f>
        <v>10.547584350575669</v>
      </c>
      <c r="AH669" s="47">
        <f>IF(ISBLANK($D669),"",V669*_xlfn.XLOOKUP(Q669,DATA!$B$24:$B$25,DATA!$C$24:$C$25,"error",0,1)/1000)</f>
        <v>4.4681289335588632</v>
      </c>
      <c r="AI669" s="47">
        <f>IF(ISBLANK($D669),"",X669*_xlfn.XLOOKUP(Q669,DATA!$B$24:$B$25,DATA!$C$24:$C$25,"error",0,1)/1000)</f>
        <v>1.3513616392500378</v>
      </c>
      <c r="AJ669" s="47">
        <f>IF(ISBLANK($D669),"",Z669*_xlfn.XLOOKUP(Q669,DATA!$B$24:$B$25,DATA!$C$24:$C$25,"error",0,1)/1000)</f>
        <v>0.30935175519568592</v>
      </c>
      <c r="AK669" s="47">
        <f>IF(ISBLANK($D669),"",AB669*_xlfn.XLOOKUP(Q669,DATA!$B$24:$B$25,DATA!$C$24:$C$25,"error",0,1)/1000)</f>
        <v>0</v>
      </c>
      <c r="AL669" s="47">
        <f t="shared" si="526"/>
        <v>6.1288423280045867</v>
      </c>
      <c r="AM669" s="47">
        <f t="shared" si="527"/>
        <v>4.4187420225710818</v>
      </c>
      <c r="AN669" s="47">
        <f t="shared" si="550"/>
        <v>1.0691163824555063</v>
      </c>
      <c r="AO669" s="47">
        <f t="shared" si="551"/>
        <v>0.45289515428530458</v>
      </c>
      <c r="AP669" s="47">
        <f t="shared" si="552"/>
        <v>0.13697571113193238</v>
      </c>
      <c r="AQ669" s="47">
        <f t="shared" si="553"/>
        <v>3.1356282010015141E-2</v>
      </c>
      <c r="AR669" s="47">
        <f t="shared" si="554"/>
        <v>0</v>
      </c>
      <c r="AS669" s="47">
        <f t="shared" si="555"/>
        <v>0.62122714742725205</v>
      </c>
      <c r="AT669" s="47">
        <f t="shared" si="528"/>
        <v>0.44788923502825428</v>
      </c>
      <c r="AU669" s="47">
        <f t="shared" si="556"/>
        <v>5.8145430546599285E-2</v>
      </c>
      <c r="AV669" s="47">
        <f t="shared" si="557"/>
        <v>2.4631353677234933E-2</v>
      </c>
      <c r="AW669" s="47">
        <f t="shared" si="558"/>
        <v>7.4496208540928257E-3</v>
      </c>
      <c r="AX669" s="47">
        <f t="shared" si="559"/>
        <v>1.7053564492440032E-3</v>
      </c>
      <c r="AY669" s="47">
        <f t="shared" si="560"/>
        <v>0</v>
      </c>
      <c r="AZ669" s="47">
        <f t="shared" si="561"/>
        <v>3.3786330980571759E-2</v>
      </c>
      <c r="BA669" s="47">
        <f t="shared" si="529"/>
        <v>2.4359099566027526E-2</v>
      </c>
      <c r="BB669" s="23">
        <f>IF(V669&gt;0,J669*DATA!$C$4,0)</f>
        <v>56711.200000000012</v>
      </c>
      <c r="BC669" s="23">
        <f>IF(X669&gt;0,N669*_xlfn.XLOOKUP(Burgas!O669,DATA!$B$5:$B$6,DATA!$C$5:$C$6,"error",0,1),0)</f>
        <v>7655.76</v>
      </c>
      <c r="BD669" s="23">
        <f>IF(Z669&gt;0,(L669-M669)*DATA!$C$7,"0,00 ")</f>
        <v>6543.0000000000009</v>
      </c>
      <c r="BE669" s="23">
        <f>IF(G669="basement",D669*DATA!$C$8,IF(G669="ground",0,"error"))</f>
        <v>0</v>
      </c>
      <c r="BF669" s="23">
        <f t="shared" si="530"/>
        <v>70909.960000000021</v>
      </c>
      <c r="BG669" s="23">
        <v>1.48</v>
      </c>
      <c r="BH669" s="23">
        <v>1.4499679075738128</v>
      </c>
      <c r="BI669" s="23">
        <f t="shared" si="531"/>
        <v>0.56999999999999995</v>
      </c>
      <c r="BJ669" s="23">
        <v>2.33</v>
      </c>
      <c r="BK669" s="23">
        <f t="shared" si="532"/>
        <v>0.21630769230769231</v>
      </c>
      <c r="BL669" s="23">
        <f t="shared" si="533"/>
        <v>0.23928112965340181</v>
      </c>
      <c r="BM669" s="5">
        <v>1.1000000000000001</v>
      </c>
      <c r="BN669" s="5">
        <f t="shared" si="534"/>
        <v>0.56999999999999995</v>
      </c>
      <c r="BO669" s="50"/>
      <c r="BP669" s="48">
        <f t="shared" si="535"/>
        <v>3113.9500000000003</v>
      </c>
      <c r="BQ669" s="51">
        <f t="shared" si="536"/>
        <v>6</v>
      </c>
      <c r="BR669" s="47">
        <f t="shared" si="537"/>
        <v>996.46400000000006</v>
      </c>
      <c r="BS669" s="46">
        <f t="shared" si="538"/>
        <v>20.5</v>
      </c>
      <c r="BT669" s="46">
        <f t="shared" si="539"/>
        <v>2491.1600000000003</v>
      </c>
      <c r="BU669" s="46">
        <f t="shared" si="545"/>
        <v>68.320878237499997</v>
      </c>
      <c r="BV669" s="46">
        <f t="shared" si="546"/>
        <v>39.379038791346161</v>
      </c>
      <c r="BW669" s="46">
        <f t="shared" si="547"/>
        <v>59.567574074069327</v>
      </c>
      <c r="BX669" s="46">
        <f t="shared" si="548"/>
        <v>66.317084487499997</v>
      </c>
      <c r="BY669" s="46">
        <f t="shared" si="549"/>
        <v>68.320878237499997</v>
      </c>
      <c r="BZ669" s="46">
        <f t="shared" si="540"/>
        <v>78732.980080895009</v>
      </c>
      <c r="CA669" s="46">
        <f t="shared" si="541"/>
        <v>45380.404303147319</v>
      </c>
      <c r="CB669" s="46">
        <f t="shared" si="542"/>
        <v>68645.672362957499</v>
      </c>
      <c r="CC669" s="46">
        <f t="shared" si="543"/>
        <v>76423.808163395006</v>
      </c>
      <c r="CD669" s="46">
        <f t="shared" si="544"/>
        <v>78732.980080895009</v>
      </c>
    </row>
    <row r="670" spans="1:82" ht="15" customHeight="1" x14ac:dyDescent="0.35">
      <c r="A670" s="39">
        <v>667</v>
      </c>
      <c r="B670" s="40" t="s">
        <v>125</v>
      </c>
      <c r="C670" s="40" t="s">
        <v>792</v>
      </c>
      <c r="D670" s="41">
        <v>341.3</v>
      </c>
      <c r="E670" s="41">
        <f t="shared" si="511"/>
        <v>1638.2400000000002</v>
      </c>
      <c r="F670" s="41">
        <v>76.2</v>
      </c>
      <c r="G670" s="42" t="s">
        <v>118</v>
      </c>
      <c r="H670" s="43">
        <v>6</v>
      </c>
      <c r="I670" s="44">
        <v>20.5</v>
      </c>
      <c r="J670" s="41">
        <f t="shared" si="512"/>
        <v>1249.68</v>
      </c>
      <c r="K670" s="42" t="s">
        <v>121</v>
      </c>
      <c r="L670" s="44">
        <v>312.42</v>
      </c>
      <c r="M670" s="44">
        <v>312.42</v>
      </c>
      <c r="N670" s="41">
        <v>358.36500000000001</v>
      </c>
      <c r="O670" s="45" t="s">
        <v>70</v>
      </c>
      <c r="P670" s="45" t="s">
        <v>121</v>
      </c>
      <c r="Q670" s="45" t="s">
        <v>122</v>
      </c>
      <c r="R670" s="45" t="s">
        <v>864</v>
      </c>
      <c r="S670" s="46">
        <f t="shared" si="513"/>
        <v>64504.726175365009</v>
      </c>
      <c r="T670" s="46">
        <f t="shared" si="514"/>
        <v>39.374405566562288</v>
      </c>
      <c r="U670" s="47">
        <f t="shared" si="515"/>
        <v>64504.726175365009</v>
      </c>
      <c r="V670" s="47">
        <f t="shared" si="516"/>
        <v>0</v>
      </c>
      <c r="W670" s="47">
        <f t="shared" si="517"/>
        <v>63409.896165273603</v>
      </c>
      <c r="X670" s="47">
        <f t="shared" si="518"/>
        <v>1094.8300100914057</v>
      </c>
      <c r="Y670" s="48">
        <f t="shared" si="519"/>
        <v>64504.726175365009</v>
      </c>
      <c r="Z670" s="47">
        <f t="shared" si="520"/>
        <v>0</v>
      </c>
      <c r="AA670" s="48">
        <f t="shared" si="521"/>
        <v>64504.726175365009</v>
      </c>
      <c r="AB670" s="47">
        <f t="shared" si="522"/>
        <v>0</v>
      </c>
      <c r="AC670" s="47">
        <f t="shared" si="523"/>
        <v>1094.8300100914057</v>
      </c>
      <c r="AD670" s="47">
        <f t="shared" si="524"/>
        <v>63409.896165273603</v>
      </c>
      <c r="AE670" s="47">
        <f t="shared" si="562"/>
        <v>38.706109095903891</v>
      </c>
      <c r="AF670" s="49">
        <f t="shared" si="525"/>
        <v>1.6972865013254346E-2</v>
      </c>
      <c r="AG670" s="47">
        <f>IF(ISBLANK($D670),"",S670*_xlfn.XLOOKUP(Q670,DATA!$B$24:$B$25,DATA!$C$24:$C$25,"error",0,1)/1000)</f>
        <v>8.6414745084765823</v>
      </c>
      <c r="AH670" s="47">
        <f>IF(ISBLANK($D670),"",V670*_xlfn.XLOOKUP(Q670,DATA!$B$24:$B$25,DATA!$C$24:$C$25,"error",0,1)/1000)</f>
        <v>0</v>
      </c>
      <c r="AI670" s="47">
        <f>IF(ISBLANK($D670),"",X670*_xlfn.XLOOKUP(Q670,DATA!$B$24:$B$25,DATA!$C$24:$C$25,"error",0,1)/1000)</f>
        <v>0.14667058034785163</v>
      </c>
      <c r="AJ670" s="47">
        <f>IF(ISBLANK($D670),"",Z670*_xlfn.XLOOKUP(Q670,DATA!$B$24:$B$25,DATA!$C$24:$C$25,"error",0,1)/1000)</f>
        <v>0</v>
      </c>
      <c r="AK670" s="47">
        <f>IF(ISBLANK($D670),"",AB670*_xlfn.XLOOKUP(Q670,DATA!$B$24:$B$25,DATA!$C$24:$C$25,"error",0,1)/1000)</f>
        <v>0</v>
      </c>
      <c r="AL670" s="47">
        <f t="shared" si="526"/>
        <v>0.14667058034785163</v>
      </c>
      <c r="AM670" s="47">
        <f t="shared" si="527"/>
        <v>8.4948039281287304</v>
      </c>
      <c r="AN670" s="47">
        <f t="shared" si="550"/>
        <v>0.875910697512433</v>
      </c>
      <c r="AO670" s="47">
        <f t="shared" si="551"/>
        <v>0</v>
      </c>
      <c r="AP670" s="47">
        <f t="shared" si="552"/>
        <v>1.4866714032544E-2</v>
      </c>
      <c r="AQ670" s="47">
        <f t="shared" si="553"/>
        <v>0</v>
      </c>
      <c r="AR670" s="47">
        <f t="shared" si="554"/>
        <v>0</v>
      </c>
      <c r="AS670" s="47">
        <f t="shared" si="555"/>
        <v>1.4866714032544E-2</v>
      </c>
      <c r="AT670" s="47">
        <f t="shared" si="528"/>
        <v>0.86104398347988897</v>
      </c>
      <c r="AU670" s="47">
        <f t="shared" si="556"/>
        <v>4.7637661776595293E-2</v>
      </c>
      <c r="AV670" s="47">
        <f t="shared" si="557"/>
        <v>0</v>
      </c>
      <c r="AW670" s="47">
        <f t="shared" si="558"/>
        <v>8.0854760288121908E-4</v>
      </c>
      <c r="AX670" s="47">
        <f t="shared" si="559"/>
        <v>0</v>
      </c>
      <c r="AY670" s="47">
        <f t="shared" si="560"/>
        <v>0</v>
      </c>
      <c r="AZ670" s="47">
        <f t="shared" si="561"/>
        <v>8.0854760288121908E-4</v>
      </c>
      <c r="BA670" s="47">
        <f t="shared" si="529"/>
        <v>4.6829114173714076E-2</v>
      </c>
      <c r="BB670" s="23">
        <f>IF(V670&gt;0,J670*DATA!$C$4,0)</f>
        <v>0</v>
      </c>
      <c r="BC670" s="23">
        <f>IF(X670&gt;0,N670*_xlfn.XLOOKUP(Burgas!O670,DATA!$B$5:$B$6,DATA!$C$5:$C$6,"error",0,1),0)</f>
        <v>30461.025000000001</v>
      </c>
      <c r="BD670" s="23" t="str">
        <f>IF(Z670&gt;0,(L670-M670)*DATA!$C$7,"0,00 ")</f>
        <v xml:space="preserve">0,00 </v>
      </c>
      <c r="BE670" s="23">
        <f>IF(G670="basement",D670*DATA!$C$8,IF(G670="ground",0,"error"))</f>
        <v>0</v>
      </c>
      <c r="BF670" s="23">
        <f t="shared" si="530"/>
        <v>30461.025000000001</v>
      </c>
      <c r="BG670" s="23">
        <v>0.25</v>
      </c>
      <c r="BH670" s="23">
        <v>1.1000000000000001</v>
      </c>
      <c r="BI670" s="23">
        <f t="shared" si="531"/>
        <v>0.56999999999999995</v>
      </c>
      <c r="BJ670" s="23">
        <v>0.21</v>
      </c>
      <c r="BK670" s="23">
        <f t="shared" si="532"/>
        <v>0.25</v>
      </c>
      <c r="BL670" s="23">
        <f t="shared" si="533"/>
        <v>0.10900763358778627</v>
      </c>
      <c r="BM670" s="5">
        <v>1.1000000000000001</v>
      </c>
      <c r="BN670" s="5">
        <f t="shared" si="534"/>
        <v>0.56999999999999995</v>
      </c>
      <c r="BO670" s="50"/>
      <c r="BP670" s="48">
        <f t="shared" si="535"/>
        <v>6996.6500000000005</v>
      </c>
      <c r="BQ670" s="51">
        <f t="shared" si="536"/>
        <v>6</v>
      </c>
      <c r="BR670" s="47">
        <f t="shared" si="537"/>
        <v>2238.9280000000003</v>
      </c>
      <c r="BS670" s="46">
        <f t="shared" si="538"/>
        <v>20.5</v>
      </c>
      <c r="BT670" s="46">
        <f t="shared" si="539"/>
        <v>5597.3200000000006</v>
      </c>
      <c r="BU670" s="46">
        <f t="shared" si="545"/>
        <v>55.974250412500005</v>
      </c>
      <c r="BV670" s="46">
        <f t="shared" si="546"/>
        <v>55.974250412500005</v>
      </c>
      <c r="BW670" s="46">
        <f t="shared" si="547"/>
        <v>55.024207016030545</v>
      </c>
      <c r="BX670" s="46">
        <f t="shared" si="548"/>
        <v>55.974250412500005</v>
      </c>
      <c r="BY670" s="46">
        <f t="shared" si="549"/>
        <v>55.974250412500005</v>
      </c>
      <c r="BZ670" s="46">
        <f t="shared" si="540"/>
        <v>64504.726175365009</v>
      </c>
      <c r="CA670" s="46">
        <f t="shared" si="541"/>
        <v>64504.726175365009</v>
      </c>
      <c r="CB670" s="46">
        <f t="shared" si="542"/>
        <v>63409.896165273603</v>
      </c>
      <c r="CC670" s="46">
        <f t="shared" si="543"/>
        <v>64504.726175365009</v>
      </c>
      <c r="CD670" s="46">
        <f t="shared" si="544"/>
        <v>64504.726175365009</v>
      </c>
    </row>
    <row r="671" spans="1:82" ht="15" customHeight="1" x14ac:dyDescent="0.35">
      <c r="A671" s="39">
        <v>668</v>
      </c>
      <c r="B671" s="40" t="s">
        <v>125</v>
      </c>
      <c r="C671" s="40" t="s">
        <v>793</v>
      </c>
      <c r="D671" s="41">
        <v>152.5</v>
      </c>
      <c r="E671" s="41">
        <f t="shared" si="511"/>
        <v>732</v>
      </c>
      <c r="F671" s="41">
        <v>50.2</v>
      </c>
      <c r="G671" s="42" t="s">
        <v>118</v>
      </c>
      <c r="H671" s="43">
        <v>6</v>
      </c>
      <c r="I671" s="44">
        <v>20.5</v>
      </c>
      <c r="J671" s="41">
        <f t="shared" si="512"/>
        <v>823.2800000000002</v>
      </c>
      <c r="K671" s="42" t="s">
        <v>120</v>
      </c>
      <c r="L671" s="44">
        <v>205.82</v>
      </c>
      <c r="M671" s="44">
        <v>205.82</v>
      </c>
      <c r="N671" s="41">
        <v>160.125</v>
      </c>
      <c r="O671" s="45" t="s">
        <v>69</v>
      </c>
      <c r="P671" s="45" t="s">
        <v>120</v>
      </c>
      <c r="Q671" s="45" t="s">
        <v>122</v>
      </c>
      <c r="R671" s="45" t="s">
        <v>864</v>
      </c>
      <c r="S671" s="46">
        <f t="shared" si="513"/>
        <v>73930.708970825013</v>
      </c>
      <c r="T671" s="46">
        <f t="shared" si="514"/>
        <v>100.99823629894128</v>
      </c>
      <c r="U671" s="47">
        <f t="shared" si="515"/>
        <v>42458.917541446543</v>
      </c>
      <c r="V671" s="47">
        <f t="shared" si="516"/>
        <v>31471.791429378471</v>
      </c>
      <c r="W671" s="47">
        <f t="shared" si="517"/>
        <v>63803.556719439424</v>
      </c>
      <c r="X671" s="47">
        <f t="shared" si="518"/>
        <v>10127.152251385589</v>
      </c>
      <c r="Y671" s="48">
        <f t="shared" si="519"/>
        <v>73930.708970825013</v>
      </c>
      <c r="Z671" s="47">
        <f t="shared" si="520"/>
        <v>0</v>
      </c>
      <c r="AA671" s="48">
        <f t="shared" si="521"/>
        <v>73930.708970825013</v>
      </c>
      <c r="AB671" s="47">
        <f t="shared" si="522"/>
        <v>0</v>
      </c>
      <c r="AC671" s="47">
        <f t="shared" si="523"/>
        <v>41598.94368076406</v>
      </c>
      <c r="AD671" s="47">
        <f t="shared" si="524"/>
        <v>32331.765290060954</v>
      </c>
      <c r="AE671" s="47">
        <f t="shared" si="562"/>
        <v>44.169078265110592</v>
      </c>
      <c r="AF671" s="49">
        <f t="shared" si="525"/>
        <v>0.56267475667222522</v>
      </c>
      <c r="AG671" s="47">
        <f>IF(ISBLANK($D671),"",S671*_xlfn.XLOOKUP(Q671,DATA!$B$24:$B$25,DATA!$C$24:$C$25,"error",0,1)/1000)</f>
        <v>9.9042407408742132</v>
      </c>
      <c r="AH671" s="47">
        <f>IF(ISBLANK($D671),"",V671*_xlfn.XLOOKUP(Q671,DATA!$B$24:$B$25,DATA!$C$24:$C$25,"error",0,1)/1000)</f>
        <v>4.216166775651411</v>
      </c>
      <c r="AI671" s="47">
        <f>IF(ISBLANK($D671),"",X671*_xlfn.XLOOKUP(Q671,DATA!$B$24:$B$25,DATA!$C$24:$C$25,"error",0,1)/1000)</f>
        <v>1.3566994732431261</v>
      </c>
      <c r="AJ671" s="47">
        <f>IF(ISBLANK($D671),"",Z671*_xlfn.XLOOKUP(Q671,DATA!$B$24:$B$25,DATA!$C$24:$C$25,"error",0,1)/1000)</f>
        <v>0</v>
      </c>
      <c r="AK671" s="47">
        <f>IF(ISBLANK($D671),"",AB671*_xlfn.XLOOKUP(Q671,DATA!$B$24:$B$25,DATA!$C$24:$C$25,"error",0,1)/1000)</f>
        <v>0</v>
      </c>
      <c r="AL671" s="47">
        <f t="shared" si="526"/>
        <v>5.5728662488945373</v>
      </c>
      <c r="AM671" s="47">
        <f t="shared" si="527"/>
        <v>4.3313744919796759</v>
      </c>
      <c r="AN671" s="47">
        <f t="shared" si="550"/>
        <v>1.0039062670566803</v>
      </c>
      <c r="AO671" s="47">
        <f t="shared" si="551"/>
        <v>0.42735595385568226</v>
      </c>
      <c r="AP671" s="47">
        <f t="shared" si="552"/>
        <v>0.13751676068215729</v>
      </c>
      <c r="AQ671" s="47">
        <f t="shared" si="553"/>
        <v>0</v>
      </c>
      <c r="AR671" s="47">
        <f t="shared" si="554"/>
        <v>0</v>
      </c>
      <c r="AS671" s="47">
        <f t="shared" si="555"/>
        <v>0.5648727145378396</v>
      </c>
      <c r="AT671" s="47">
        <f t="shared" si="528"/>
        <v>0.43903355251884069</v>
      </c>
      <c r="AU671" s="47">
        <f t="shared" si="556"/>
        <v>5.4598884727939591E-2</v>
      </c>
      <c r="AV671" s="47">
        <f t="shared" si="557"/>
        <v>2.3242367567616429E-2</v>
      </c>
      <c r="AW671" s="47">
        <f t="shared" si="558"/>
        <v>7.4790466112518508E-3</v>
      </c>
      <c r="AX671" s="47">
        <f t="shared" si="559"/>
        <v>0</v>
      </c>
      <c r="AY671" s="47">
        <f t="shared" si="560"/>
        <v>0</v>
      </c>
      <c r="AZ671" s="47">
        <f t="shared" si="561"/>
        <v>3.072141417886828E-2</v>
      </c>
      <c r="BA671" s="47">
        <f t="shared" si="529"/>
        <v>2.3877470549071311E-2</v>
      </c>
      <c r="BB671" s="23">
        <f>IF(V671&gt;0,J671*DATA!$C$4,0)</f>
        <v>53513.200000000012</v>
      </c>
      <c r="BC671" s="23">
        <f>IF(X671&gt;0,N671*_xlfn.XLOOKUP(Burgas!O671,DATA!$B$5:$B$6,DATA!$C$5:$C$6,"error",0,1),0)</f>
        <v>7686</v>
      </c>
      <c r="BD671" s="23" t="str">
        <f>IF(Z671&gt;0,(L671-M671)*DATA!$C$7,"0,00 ")</f>
        <v xml:space="preserve">0,00 </v>
      </c>
      <c r="BE671" s="23">
        <f>IF(G671="basement",D671*DATA!$C$8,IF(G671="ground",0,"error"))</f>
        <v>0</v>
      </c>
      <c r="BF671" s="23">
        <f t="shared" si="530"/>
        <v>61199.200000000012</v>
      </c>
      <c r="BG671" s="23">
        <v>1.48</v>
      </c>
      <c r="BH671" s="23">
        <v>1.1000000000000001</v>
      </c>
      <c r="BI671" s="23">
        <f t="shared" si="531"/>
        <v>0.56999999999999995</v>
      </c>
      <c r="BJ671" s="23">
        <v>2.33</v>
      </c>
      <c r="BK671" s="23">
        <f t="shared" si="532"/>
        <v>0.21630769230769231</v>
      </c>
      <c r="BL671" s="23">
        <f t="shared" si="533"/>
        <v>0.23928112965340181</v>
      </c>
      <c r="BM671" s="5">
        <v>1.1000000000000001</v>
      </c>
      <c r="BN671" s="5">
        <f t="shared" si="534"/>
        <v>0.56999999999999995</v>
      </c>
      <c r="BO671" s="50"/>
      <c r="BP671" s="48">
        <f t="shared" si="535"/>
        <v>3126.25</v>
      </c>
      <c r="BQ671" s="51">
        <f t="shared" si="536"/>
        <v>6</v>
      </c>
      <c r="BR671" s="47">
        <f t="shared" si="537"/>
        <v>1000.4</v>
      </c>
      <c r="BS671" s="46">
        <f t="shared" si="538"/>
        <v>20.5</v>
      </c>
      <c r="BT671" s="46">
        <f t="shared" si="539"/>
        <v>2501</v>
      </c>
      <c r="BU671" s="46">
        <f t="shared" si="545"/>
        <v>64.153687062500012</v>
      </c>
      <c r="BV671" s="46">
        <f t="shared" si="546"/>
        <v>36.84390623173077</v>
      </c>
      <c r="BW671" s="46">
        <f t="shared" si="547"/>
        <v>55.365807635750969</v>
      </c>
      <c r="BX671" s="46">
        <f t="shared" si="548"/>
        <v>64.153687062500012</v>
      </c>
      <c r="BY671" s="46">
        <f t="shared" si="549"/>
        <v>64.153687062500012</v>
      </c>
      <c r="BZ671" s="46">
        <f t="shared" si="540"/>
        <v>73930.708970825013</v>
      </c>
      <c r="CA671" s="46">
        <f t="shared" si="541"/>
        <v>42458.917541446543</v>
      </c>
      <c r="CB671" s="46">
        <f t="shared" si="542"/>
        <v>63803.556719439424</v>
      </c>
      <c r="CC671" s="46">
        <f t="shared" si="543"/>
        <v>73930.708970825013</v>
      </c>
      <c r="CD671" s="46">
        <f t="shared" si="544"/>
        <v>73930.708970825013</v>
      </c>
    </row>
    <row r="672" spans="1:82" ht="15" customHeight="1" x14ac:dyDescent="0.35">
      <c r="A672" s="39">
        <v>669</v>
      </c>
      <c r="B672" s="40" t="s">
        <v>125</v>
      </c>
      <c r="C672" s="40" t="s">
        <v>794</v>
      </c>
      <c r="D672" s="41">
        <v>277.39999999999998</v>
      </c>
      <c r="E672" s="41">
        <f t="shared" si="511"/>
        <v>1331.52</v>
      </c>
      <c r="F672" s="41">
        <v>67.2</v>
      </c>
      <c r="G672" s="42" t="s">
        <v>118</v>
      </c>
      <c r="H672" s="43">
        <v>6</v>
      </c>
      <c r="I672" s="44">
        <v>20.5</v>
      </c>
      <c r="J672" s="41">
        <f t="shared" si="512"/>
        <v>1102.0800000000002</v>
      </c>
      <c r="K672" s="42" t="s">
        <v>121</v>
      </c>
      <c r="L672" s="44">
        <v>275.52</v>
      </c>
      <c r="M672" s="44">
        <v>275.52</v>
      </c>
      <c r="N672" s="41">
        <v>291.27</v>
      </c>
      <c r="O672" s="45" t="s">
        <v>69</v>
      </c>
      <c r="P672" s="45" t="s">
        <v>121</v>
      </c>
      <c r="Q672" s="45" t="s">
        <v>122</v>
      </c>
      <c r="R672" s="45" t="s">
        <v>864</v>
      </c>
      <c r="S672" s="46">
        <f t="shared" si="513"/>
        <v>53887.632866620013</v>
      </c>
      <c r="T672" s="46">
        <f t="shared" si="514"/>
        <v>40.470764890215705</v>
      </c>
      <c r="U672" s="47">
        <f t="shared" si="515"/>
        <v>53887.632866620013</v>
      </c>
      <c r="V672" s="47">
        <f t="shared" si="516"/>
        <v>0</v>
      </c>
      <c r="W672" s="47">
        <f t="shared" si="517"/>
        <v>53011.354532920006</v>
      </c>
      <c r="X672" s="47">
        <f t="shared" si="518"/>
        <v>876.27833370000735</v>
      </c>
      <c r="Y672" s="48">
        <f t="shared" si="519"/>
        <v>53887.632866620013</v>
      </c>
      <c r="Z672" s="47">
        <f t="shared" si="520"/>
        <v>0</v>
      </c>
      <c r="AA672" s="48">
        <f t="shared" si="521"/>
        <v>53887.632866620013</v>
      </c>
      <c r="AB672" s="47">
        <f t="shared" si="522"/>
        <v>0</v>
      </c>
      <c r="AC672" s="47">
        <f t="shared" si="523"/>
        <v>876.27833370000735</v>
      </c>
      <c r="AD672" s="47">
        <f t="shared" si="524"/>
        <v>53011.354532920006</v>
      </c>
      <c r="AE672" s="47">
        <f t="shared" si="562"/>
        <v>39.81266111881159</v>
      </c>
      <c r="AF672" s="49">
        <f t="shared" si="525"/>
        <v>1.6261214068707175E-2</v>
      </c>
      <c r="AG672" s="47">
        <f>IF(ISBLANK($D672),"",S672*_xlfn.XLOOKUP(Q672,DATA!$B$24:$B$25,DATA!$C$24:$C$25,"error",0,1)/1000)</f>
        <v>7.2191393305516449</v>
      </c>
      <c r="AH672" s="47">
        <f>IF(ISBLANK($D672),"",V672*_xlfn.XLOOKUP(Q672,DATA!$B$24:$B$25,DATA!$C$24:$C$25,"error",0,1)/1000)</f>
        <v>0</v>
      </c>
      <c r="AI672" s="47">
        <f>IF(ISBLANK($D672),"",X672*_xlfn.XLOOKUP(Q672,DATA!$B$24:$B$25,DATA!$C$24:$C$25,"error",0,1)/1000)</f>
        <v>0.11739197004592354</v>
      </c>
      <c r="AJ672" s="47">
        <f>IF(ISBLANK($D672),"",Z672*_xlfn.XLOOKUP(Q672,DATA!$B$24:$B$25,DATA!$C$24:$C$25,"error",0,1)/1000)</f>
        <v>0</v>
      </c>
      <c r="AK672" s="47">
        <f>IF(ISBLANK($D672),"",AB672*_xlfn.XLOOKUP(Q672,DATA!$B$24:$B$25,DATA!$C$24:$C$25,"error",0,1)/1000)</f>
        <v>0</v>
      </c>
      <c r="AL672" s="47">
        <f t="shared" si="526"/>
        <v>0.11739197004592354</v>
      </c>
      <c r="AM672" s="47">
        <f t="shared" si="527"/>
        <v>7.1017473605057218</v>
      </c>
      <c r="AN672" s="47">
        <f t="shared" si="550"/>
        <v>0.73174101945915204</v>
      </c>
      <c r="AO672" s="47">
        <f t="shared" si="551"/>
        <v>0</v>
      </c>
      <c r="AP672" s="47">
        <f t="shared" si="552"/>
        <v>1.189899736027928E-2</v>
      </c>
      <c r="AQ672" s="47">
        <f t="shared" si="553"/>
        <v>0</v>
      </c>
      <c r="AR672" s="47">
        <f t="shared" si="554"/>
        <v>0</v>
      </c>
      <c r="AS672" s="47">
        <f t="shared" si="555"/>
        <v>1.189899736027928E-2</v>
      </c>
      <c r="AT672" s="47">
        <f t="shared" si="528"/>
        <v>0.71984202209887271</v>
      </c>
      <c r="AU672" s="47">
        <f t="shared" si="556"/>
        <v>3.9796786695325562E-2</v>
      </c>
      <c r="AV672" s="47">
        <f t="shared" si="557"/>
        <v>0</v>
      </c>
      <c r="AW672" s="47">
        <f t="shared" si="558"/>
        <v>6.4714406769936575E-4</v>
      </c>
      <c r="AX672" s="47">
        <f t="shared" si="559"/>
        <v>0</v>
      </c>
      <c r="AY672" s="47">
        <f t="shared" si="560"/>
        <v>0</v>
      </c>
      <c r="AZ672" s="47">
        <f t="shared" si="561"/>
        <v>6.4714406769936575E-4</v>
      </c>
      <c r="BA672" s="47">
        <f t="shared" si="529"/>
        <v>3.9149642627626199E-2</v>
      </c>
      <c r="BB672" s="23">
        <f>IF(V672&gt;0,J672*DATA!$C$4,0)</f>
        <v>0</v>
      </c>
      <c r="BC672" s="23">
        <f>IF(X672&gt;0,N672*_xlfn.XLOOKUP(Burgas!O672,DATA!$B$5:$B$6,DATA!$C$5:$C$6,"error",0,1),0)</f>
        <v>13980.96</v>
      </c>
      <c r="BD672" s="23" t="str">
        <f>IF(Z672&gt;0,(L672-M672)*DATA!$C$7,"0,00 ")</f>
        <v xml:space="preserve">0,00 </v>
      </c>
      <c r="BE672" s="23">
        <f>IF(G672="basement",D672*DATA!$C$8,IF(G672="ground",0,"error"))</f>
        <v>0</v>
      </c>
      <c r="BF672" s="23">
        <f t="shared" si="530"/>
        <v>13980.96</v>
      </c>
      <c r="BG672" s="23">
        <v>0.25</v>
      </c>
      <c r="BH672" s="23">
        <v>1.1000000000000001</v>
      </c>
      <c r="BI672" s="23">
        <f t="shared" si="531"/>
        <v>0.56999999999999995</v>
      </c>
      <c r="BJ672" s="23">
        <v>0.22</v>
      </c>
      <c r="BK672" s="23">
        <f t="shared" si="532"/>
        <v>0.25</v>
      </c>
      <c r="BL672" s="23">
        <f t="shared" si="533"/>
        <v>0.12054794520547943</v>
      </c>
      <c r="BM672" s="5">
        <v>1.1000000000000001</v>
      </c>
      <c r="BN672" s="5">
        <f t="shared" si="534"/>
        <v>0.56999999999999995</v>
      </c>
      <c r="BO672" s="50"/>
      <c r="BP672" s="48">
        <f t="shared" si="535"/>
        <v>5686.7</v>
      </c>
      <c r="BQ672" s="51">
        <f t="shared" si="536"/>
        <v>6</v>
      </c>
      <c r="BR672" s="47">
        <f t="shared" si="537"/>
        <v>1819.7439999999999</v>
      </c>
      <c r="BS672" s="46">
        <f t="shared" si="538"/>
        <v>20.5</v>
      </c>
      <c r="BT672" s="46">
        <f t="shared" si="539"/>
        <v>4549.3599999999997</v>
      </c>
      <c r="BU672" s="46">
        <f t="shared" si="545"/>
        <v>46.761222550000006</v>
      </c>
      <c r="BV672" s="46">
        <f t="shared" si="546"/>
        <v>46.761222550000006</v>
      </c>
      <c r="BW672" s="46">
        <f t="shared" si="547"/>
        <v>46.000828300000002</v>
      </c>
      <c r="BX672" s="46">
        <f t="shared" si="548"/>
        <v>46.761222550000006</v>
      </c>
      <c r="BY672" s="46">
        <f t="shared" si="549"/>
        <v>46.761222550000006</v>
      </c>
      <c r="BZ672" s="46">
        <f t="shared" si="540"/>
        <v>53887.632866620013</v>
      </c>
      <c r="CA672" s="46">
        <f t="shared" si="541"/>
        <v>53887.632866620013</v>
      </c>
      <c r="CB672" s="46">
        <f t="shared" si="542"/>
        <v>53011.354532920006</v>
      </c>
      <c r="CC672" s="46">
        <f t="shared" si="543"/>
        <v>53887.632866620013</v>
      </c>
      <c r="CD672" s="46">
        <f t="shared" si="544"/>
        <v>53887.632866620013</v>
      </c>
    </row>
    <row r="673" spans="1:82" ht="15" customHeight="1" x14ac:dyDescent="0.35">
      <c r="A673" s="39">
        <v>670</v>
      </c>
      <c r="B673" s="40" t="s">
        <v>125</v>
      </c>
      <c r="C673" s="40" t="s">
        <v>795</v>
      </c>
      <c r="D673" s="41">
        <v>428.2</v>
      </c>
      <c r="E673" s="41">
        <f t="shared" si="511"/>
        <v>2055.36</v>
      </c>
      <c r="F673" s="41">
        <v>85.8</v>
      </c>
      <c r="G673" s="42" t="s">
        <v>118</v>
      </c>
      <c r="H673" s="43">
        <v>6</v>
      </c>
      <c r="I673" s="44">
        <v>20.5</v>
      </c>
      <c r="J673" s="41">
        <f t="shared" si="512"/>
        <v>1407.12</v>
      </c>
      <c r="K673" s="42" t="s">
        <v>120</v>
      </c>
      <c r="L673" s="44">
        <v>351.78</v>
      </c>
      <c r="M673" s="44">
        <v>123.2</v>
      </c>
      <c r="N673" s="41">
        <v>449.61</v>
      </c>
      <c r="O673" s="45" t="s">
        <v>69</v>
      </c>
      <c r="P673" s="45" t="s">
        <v>120</v>
      </c>
      <c r="Q673" s="45" t="s">
        <v>122</v>
      </c>
      <c r="R673" s="45" t="s">
        <v>864</v>
      </c>
      <c r="S673" s="46">
        <f t="shared" si="513"/>
        <v>171666.57660551002</v>
      </c>
      <c r="T673" s="46">
        <f t="shared" si="514"/>
        <v>83.521415521130123</v>
      </c>
      <c r="U673" s="47">
        <f t="shared" si="515"/>
        <v>117876.14424215001</v>
      </c>
      <c r="V673" s="47">
        <f t="shared" si="516"/>
        <v>53790.432363360014</v>
      </c>
      <c r="W673" s="47">
        <f t="shared" si="517"/>
        <v>143230.86123473421</v>
      </c>
      <c r="X673" s="47">
        <f t="shared" si="518"/>
        <v>28435.715370775812</v>
      </c>
      <c r="Y673" s="48">
        <f t="shared" si="519"/>
        <v>159565.92284801</v>
      </c>
      <c r="Z673" s="47">
        <f t="shared" si="520"/>
        <v>12100.653757500026</v>
      </c>
      <c r="AA673" s="48">
        <f t="shared" si="521"/>
        <v>171666.57660551002</v>
      </c>
      <c r="AB673" s="47">
        <f t="shared" si="522"/>
        <v>0</v>
      </c>
      <c r="AC673" s="47">
        <f t="shared" si="523"/>
        <v>94326.801491635852</v>
      </c>
      <c r="AD673" s="47">
        <f t="shared" si="524"/>
        <v>77339.775113874173</v>
      </c>
      <c r="AE673" s="47">
        <f t="shared" si="562"/>
        <v>37.628335237561387</v>
      </c>
      <c r="AF673" s="49">
        <f t="shared" si="525"/>
        <v>0.54947680181447867</v>
      </c>
      <c r="AG673" s="47">
        <f>IF(ISBLANK($D673),"",S673*_xlfn.XLOOKUP(Q673,DATA!$B$24:$B$25,DATA!$C$24:$C$25,"error",0,1)/1000)</f>
        <v>22.997576048319115</v>
      </c>
      <c r="AH673" s="47">
        <f>IF(ISBLANK($D673),"",V673*_xlfn.XLOOKUP(Q673,DATA!$B$24:$B$25,DATA!$C$24:$C$25,"error",0,1)/1000)</f>
        <v>7.2061177161532077</v>
      </c>
      <c r="AI673" s="47">
        <f>IF(ISBLANK($D673),"",X673*_xlfn.XLOOKUP(Q673,DATA!$B$24:$B$25,DATA!$C$24:$C$25,"error",0,1)/1000)</f>
        <v>3.8094341930669304</v>
      </c>
      <c r="AJ673" s="47">
        <f>IF(ISBLANK($D673),"",Z673*_xlfn.XLOOKUP(Q673,DATA!$B$24:$B$25,DATA!$C$24:$C$25,"error",0,1)/1000)</f>
        <v>1.621082627295505</v>
      </c>
      <c r="AK673" s="47">
        <f>IF(ISBLANK($D673),"",AB673*_xlfn.XLOOKUP(Q673,DATA!$B$24:$B$25,DATA!$C$24:$C$25,"error",0,1)/1000)</f>
        <v>0</v>
      </c>
      <c r="AL673" s="47">
        <f t="shared" si="526"/>
        <v>12.636634536515643</v>
      </c>
      <c r="AM673" s="47">
        <f t="shared" si="527"/>
        <v>10.360941511803471</v>
      </c>
      <c r="AN673" s="47">
        <f t="shared" si="550"/>
        <v>2.3310631603228096</v>
      </c>
      <c r="AO673" s="47">
        <f t="shared" si="551"/>
        <v>0.73042113228720185</v>
      </c>
      <c r="AP673" s="47">
        <f t="shared" si="552"/>
        <v>0.3861290290104904</v>
      </c>
      <c r="AQ673" s="47">
        <f t="shared" si="553"/>
        <v>0.16431496886403632</v>
      </c>
      <c r="AR673" s="47">
        <f t="shared" si="554"/>
        <v>0</v>
      </c>
      <c r="AS673" s="47">
        <f t="shared" si="555"/>
        <v>1.2808651301617284</v>
      </c>
      <c r="AT673" s="47">
        <f t="shared" si="528"/>
        <v>1.0501980301610812</v>
      </c>
      <c r="AU673" s="47">
        <f t="shared" si="556"/>
        <v>0.126778219202835</v>
      </c>
      <c r="AV673" s="47">
        <f t="shared" si="557"/>
        <v>3.9725002735089436E-2</v>
      </c>
      <c r="AW673" s="47">
        <f t="shared" si="558"/>
        <v>2.1000182025823242E-2</v>
      </c>
      <c r="AX673" s="47">
        <f t="shared" si="559"/>
        <v>8.9365056663960225E-3</v>
      </c>
      <c r="AY673" s="47">
        <f t="shared" si="560"/>
        <v>0</v>
      </c>
      <c r="AZ673" s="47">
        <f t="shared" si="561"/>
        <v>6.9661690427308701E-2</v>
      </c>
      <c r="BA673" s="47">
        <f t="shared" si="529"/>
        <v>5.7116528775526296E-2</v>
      </c>
      <c r="BB673" s="23">
        <f>IF(V673&gt;0,J673*DATA!$C$4,0)</f>
        <v>91462.799999999988</v>
      </c>
      <c r="BC673" s="23">
        <f>IF(X673&gt;0,N673*_xlfn.XLOOKUP(Burgas!O673,DATA!$B$5:$B$6,DATA!$C$5:$C$6,"error",0,1),0)</f>
        <v>21581.279999999999</v>
      </c>
      <c r="BD673" s="23">
        <f>IF(Z673&gt;0,(L673-M673)*DATA!$C$7,"0,00 ")</f>
        <v>34287</v>
      </c>
      <c r="BE673" s="23">
        <f>IF(G673="basement",D673*DATA!$C$8,IF(G673="ground",0,"error"))</f>
        <v>0</v>
      </c>
      <c r="BF673" s="23">
        <f t="shared" si="530"/>
        <v>147331.07999999999</v>
      </c>
      <c r="BG673" s="23">
        <v>1.48</v>
      </c>
      <c r="BH673" s="23">
        <v>2.2371169480925577</v>
      </c>
      <c r="BI673" s="23">
        <f t="shared" si="531"/>
        <v>0.56999999999999995</v>
      </c>
      <c r="BJ673" s="23">
        <v>2.33</v>
      </c>
      <c r="BK673" s="23">
        <f t="shared" si="532"/>
        <v>0.21630769230769231</v>
      </c>
      <c r="BL673" s="23">
        <f t="shared" si="533"/>
        <v>0.23928112965340181</v>
      </c>
      <c r="BM673" s="5">
        <v>1.1000000000000001</v>
      </c>
      <c r="BN673" s="5">
        <f t="shared" si="534"/>
        <v>0.56999999999999995</v>
      </c>
      <c r="BO673" s="50"/>
      <c r="BP673" s="48">
        <f t="shared" si="535"/>
        <v>8778.1</v>
      </c>
      <c r="BQ673" s="51">
        <f t="shared" si="536"/>
        <v>6</v>
      </c>
      <c r="BR673" s="47">
        <f t="shared" si="537"/>
        <v>2808.9920000000002</v>
      </c>
      <c r="BS673" s="46">
        <f t="shared" si="538"/>
        <v>20.5</v>
      </c>
      <c r="BT673" s="46">
        <f t="shared" si="539"/>
        <v>7022.4800000000005</v>
      </c>
      <c r="BU673" s="46">
        <f t="shared" si="545"/>
        <v>148.964401775</v>
      </c>
      <c r="BV673" s="46">
        <f t="shared" si="546"/>
        <v>102.287525375</v>
      </c>
      <c r="BW673" s="46">
        <f t="shared" si="547"/>
        <v>124.28918885346599</v>
      </c>
      <c r="BX673" s="46">
        <f t="shared" si="548"/>
        <v>138.464008025</v>
      </c>
      <c r="BY673" s="46">
        <f t="shared" si="549"/>
        <v>148.964401775</v>
      </c>
      <c r="BZ673" s="46">
        <f t="shared" si="540"/>
        <v>171666.57660551002</v>
      </c>
      <c r="CA673" s="46">
        <f t="shared" si="541"/>
        <v>117876.14424215001</v>
      </c>
      <c r="CB673" s="46">
        <f t="shared" si="542"/>
        <v>143230.86123473421</v>
      </c>
      <c r="CC673" s="46">
        <f t="shared" si="543"/>
        <v>159565.92284801</v>
      </c>
      <c r="CD673" s="46">
        <f t="shared" si="544"/>
        <v>171666.57660551002</v>
      </c>
    </row>
    <row r="674" spans="1:82" ht="15" customHeight="1" x14ac:dyDescent="0.35">
      <c r="A674" s="39">
        <v>671</v>
      </c>
      <c r="B674" s="40" t="s">
        <v>125</v>
      </c>
      <c r="C674" s="40" t="s">
        <v>796</v>
      </c>
      <c r="D674" s="41">
        <v>489.6</v>
      </c>
      <c r="E674" s="41">
        <f t="shared" si="511"/>
        <v>2350.0800000000004</v>
      </c>
      <c r="F674" s="41">
        <v>94.6</v>
      </c>
      <c r="G674" s="42" t="s">
        <v>118</v>
      </c>
      <c r="H674" s="43">
        <v>6</v>
      </c>
      <c r="I674" s="44">
        <v>20.5</v>
      </c>
      <c r="J674" s="41">
        <f t="shared" si="512"/>
        <v>1551.44</v>
      </c>
      <c r="K674" s="42" t="s">
        <v>121</v>
      </c>
      <c r="L674" s="44">
        <v>387.86</v>
      </c>
      <c r="M674" s="44">
        <v>349.1</v>
      </c>
      <c r="N674" s="41">
        <v>514.08000000000004</v>
      </c>
      <c r="O674" s="45" t="s">
        <v>69</v>
      </c>
      <c r="P674" s="45" t="s">
        <v>121</v>
      </c>
      <c r="Q674" s="45" t="s">
        <v>122</v>
      </c>
      <c r="R674" s="45" t="s">
        <v>864</v>
      </c>
      <c r="S674" s="46">
        <f t="shared" si="513"/>
        <v>90909.073644480013</v>
      </c>
      <c r="T674" s="46">
        <f t="shared" si="514"/>
        <v>38.68339530759804</v>
      </c>
      <c r="U674" s="47">
        <f t="shared" si="515"/>
        <v>90909.073644480013</v>
      </c>
      <c r="V674" s="47">
        <f t="shared" si="516"/>
        <v>0</v>
      </c>
      <c r="W674" s="47">
        <f t="shared" si="517"/>
        <v>89362.477133378663</v>
      </c>
      <c r="X674" s="47">
        <f t="shared" si="518"/>
        <v>1546.5965111013502</v>
      </c>
      <c r="Y674" s="48">
        <f t="shared" si="519"/>
        <v>88857.182229480037</v>
      </c>
      <c r="Z674" s="47">
        <f t="shared" si="520"/>
        <v>2051.8914149999764</v>
      </c>
      <c r="AA674" s="48">
        <f t="shared" si="521"/>
        <v>90909.073644480013</v>
      </c>
      <c r="AB674" s="47">
        <f t="shared" si="522"/>
        <v>0</v>
      </c>
      <c r="AC674" s="47">
        <f t="shared" si="523"/>
        <v>3598.4879261013266</v>
      </c>
      <c r="AD674" s="47">
        <f t="shared" si="524"/>
        <v>87310.585718378687</v>
      </c>
      <c r="AE674" s="47">
        <f t="shared" si="562"/>
        <v>37.152175976298118</v>
      </c>
      <c r="AF674" s="49">
        <f t="shared" si="525"/>
        <v>3.9583374704421748E-2</v>
      </c>
      <c r="AG674" s="47">
        <f>IF(ISBLANK($D674),"",S674*_xlfn.XLOOKUP(Q674,DATA!$B$24:$B$25,DATA!$C$24:$C$25,"error",0,1)/1000)</f>
        <v>12.178773387119939</v>
      </c>
      <c r="AH674" s="47">
        <f>IF(ISBLANK($D674),"",V674*_xlfn.XLOOKUP(Q674,DATA!$B$24:$B$25,DATA!$C$24:$C$25,"error",0,1)/1000)</f>
        <v>0</v>
      </c>
      <c r="AI674" s="47">
        <f>IF(ISBLANK($D674),"",X674*_xlfn.XLOOKUP(Q674,DATA!$B$24:$B$25,DATA!$C$24:$C$25,"error",0,1)/1000)</f>
        <v>0.20719217207816495</v>
      </c>
      <c r="AJ674" s="47">
        <f>IF(ISBLANK($D674),"",Z674*_xlfn.XLOOKUP(Q674,DATA!$B$24:$B$25,DATA!$C$24:$C$25,"error",0,1)/1000)</f>
        <v>0.27488477834444358</v>
      </c>
      <c r="AK674" s="47">
        <f>IF(ISBLANK($D674),"",AB674*_xlfn.XLOOKUP(Q674,DATA!$B$24:$B$25,DATA!$C$24:$C$25,"error",0,1)/1000)</f>
        <v>0</v>
      </c>
      <c r="AL674" s="47">
        <f t="shared" si="526"/>
        <v>0.48207695042260856</v>
      </c>
      <c r="AM674" s="47">
        <f t="shared" si="527"/>
        <v>11.69669643669733</v>
      </c>
      <c r="AN674" s="47">
        <f t="shared" si="550"/>
        <v>1.2344557496401936</v>
      </c>
      <c r="AO674" s="47">
        <f t="shared" si="551"/>
        <v>0</v>
      </c>
      <c r="AP674" s="47">
        <f t="shared" si="552"/>
        <v>2.1001258498891898E-2</v>
      </c>
      <c r="AQ674" s="47">
        <f t="shared" si="553"/>
        <v>2.7862665995143764E-2</v>
      </c>
      <c r="AR674" s="47">
        <f t="shared" si="554"/>
        <v>0</v>
      </c>
      <c r="AS674" s="47">
        <f t="shared" si="555"/>
        <v>4.8863924494035663E-2</v>
      </c>
      <c r="AT674" s="47">
        <f t="shared" si="528"/>
        <v>1.1855918251461579</v>
      </c>
      <c r="AU674" s="47">
        <f t="shared" si="556"/>
        <v>6.713764958750057E-2</v>
      </c>
      <c r="AV674" s="47">
        <f t="shared" si="557"/>
        <v>0</v>
      </c>
      <c r="AW674" s="47">
        <f t="shared" si="558"/>
        <v>1.1421836176842204E-3</v>
      </c>
      <c r="AX674" s="47">
        <f t="shared" si="559"/>
        <v>1.5153511227119832E-3</v>
      </c>
      <c r="AY674" s="47">
        <f t="shared" si="560"/>
        <v>0</v>
      </c>
      <c r="AZ674" s="47">
        <f t="shared" si="561"/>
        <v>2.6575347403962036E-3</v>
      </c>
      <c r="BA674" s="47">
        <f t="shared" si="529"/>
        <v>6.4480114847104364E-2</v>
      </c>
      <c r="BB674" s="23">
        <f>IF(V674&gt;0,J674*DATA!$C$4,0)</f>
        <v>0</v>
      </c>
      <c r="BC674" s="23">
        <f>IF(X674&gt;0,N674*_xlfn.XLOOKUP(Burgas!O674,DATA!$B$5:$B$6,DATA!$C$5:$C$6,"error",0,1),0)</f>
        <v>24675.840000000004</v>
      </c>
      <c r="BD674" s="23">
        <f>IF(Z674&gt;0,(L674-M674)*DATA!$C$7,"0,00 ")</f>
        <v>5813.9999999999982</v>
      </c>
      <c r="BE674" s="23">
        <f>IF(G674="basement",D674*DATA!$C$8,IF(G674="ground",0,"error"))</f>
        <v>0</v>
      </c>
      <c r="BF674" s="23">
        <f t="shared" si="530"/>
        <v>30489.840000000004</v>
      </c>
      <c r="BG674" s="23">
        <v>0.25</v>
      </c>
      <c r="BH674" s="23">
        <v>1.274882689630279</v>
      </c>
      <c r="BI674" s="23">
        <f t="shared" si="531"/>
        <v>0.56999999999999995</v>
      </c>
      <c r="BJ674" s="23">
        <v>0.22</v>
      </c>
      <c r="BK674" s="23">
        <f t="shared" si="532"/>
        <v>0.25</v>
      </c>
      <c r="BL674" s="23">
        <f t="shared" si="533"/>
        <v>0.12054794520547943</v>
      </c>
      <c r="BM674" s="5">
        <v>1.1000000000000001</v>
      </c>
      <c r="BN674" s="5">
        <f t="shared" si="534"/>
        <v>0.56999999999999995</v>
      </c>
      <c r="BO674" s="50"/>
      <c r="BP674" s="48">
        <f t="shared" si="535"/>
        <v>10036.800000000001</v>
      </c>
      <c r="BQ674" s="51">
        <f t="shared" si="536"/>
        <v>6</v>
      </c>
      <c r="BR674" s="47">
        <f t="shared" si="537"/>
        <v>3211.7760000000003</v>
      </c>
      <c r="BS674" s="46">
        <f t="shared" si="538"/>
        <v>20.5</v>
      </c>
      <c r="BT674" s="46">
        <f t="shared" si="539"/>
        <v>8029.4400000000014</v>
      </c>
      <c r="BU674" s="46">
        <f t="shared" si="545"/>
        <v>78.886735200000004</v>
      </c>
      <c r="BV674" s="46">
        <f t="shared" si="546"/>
        <v>78.886735200000004</v>
      </c>
      <c r="BW674" s="46">
        <f t="shared" si="547"/>
        <v>77.544669501369881</v>
      </c>
      <c r="BX674" s="46">
        <f t="shared" si="548"/>
        <v>77.106197700000024</v>
      </c>
      <c r="BY674" s="46">
        <f t="shared" si="549"/>
        <v>78.886735200000004</v>
      </c>
      <c r="BZ674" s="46">
        <f t="shared" si="540"/>
        <v>90909.073644480013</v>
      </c>
      <c r="CA674" s="46">
        <f t="shared" si="541"/>
        <v>90909.073644480013</v>
      </c>
      <c r="CB674" s="46">
        <f t="shared" si="542"/>
        <v>89362.477133378663</v>
      </c>
      <c r="CC674" s="46">
        <f t="shared" si="543"/>
        <v>88857.182229480037</v>
      </c>
      <c r="CD674" s="46">
        <f t="shared" si="544"/>
        <v>90909.073644480013</v>
      </c>
    </row>
    <row r="675" spans="1:82" ht="15" customHeight="1" x14ac:dyDescent="0.35">
      <c r="A675" s="39">
        <v>672</v>
      </c>
      <c r="B675" s="40" t="s">
        <v>125</v>
      </c>
      <c r="C675" s="40" t="s">
        <v>797</v>
      </c>
      <c r="D675" s="41">
        <v>413.3</v>
      </c>
      <c r="E675" s="41">
        <f t="shared" si="511"/>
        <v>1983.8400000000001</v>
      </c>
      <c r="F675" s="41">
        <v>86.6</v>
      </c>
      <c r="G675" s="42" t="s">
        <v>118</v>
      </c>
      <c r="H675" s="43">
        <v>6</v>
      </c>
      <c r="I675" s="44">
        <v>20.5</v>
      </c>
      <c r="J675" s="41">
        <f t="shared" si="512"/>
        <v>1420.24</v>
      </c>
      <c r="K675" s="42" t="s">
        <v>120</v>
      </c>
      <c r="L675" s="44">
        <v>355.06</v>
      </c>
      <c r="M675" s="44">
        <v>355.06</v>
      </c>
      <c r="N675" s="41">
        <v>433.96500000000003</v>
      </c>
      <c r="O675" s="45" t="s">
        <v>69</v>
      </c>
      <c r="P675" s="45" t="s">
        <v>120</v>
      </c>
      <c r="Q675" s="45" t="s">
        <v>122</v>
      </c>
      <c r="R675" s="45" t="s">
        <v>864</v>
      </c>
      <c r="S675" s="46">
        <f t="shared" si="513"/>
        <v>157309.51516346505</v>
      </c>
      <c r="T675" s="46">
        <f t="shared" si="514"/>
        <v>79.295464938435074</v>
      </c>
      <c r="U675" s="47">
        <f t="shared" si="515"/>
        <v>103017.54030720657</v>
      </c>
      <c r="V675" s="47">
        <f t="shared" si="516"/>
        <v>54291.974856258486</v>
      </c>
      <c r="W675" s="47">
        <f t="shared" si="517"/>
        <v>129863.27237331639</v>
      </c>
      <c r="X675" s="47">
        <f t="shared" si="518"/>
        <v>27446.242790148666</v>
      </c>
      <c r="Y675" s="48">
        <f t="shared" si="519"/>
        <v>157309.51516346505</v>
      </c>
      <c r="Z675" s="47">
        <f t="shared" si="520"/>
        <v>0</v>
      </c>
      <c r="AA675" s="48">
        <f t="shared" si="521"/>
        <v>157309.51516346505</v>
      </c>
      <c r="AB675" s="47">
        <f t="shared" si="522"/>
        <v>0</v>
      </c>
      <c r="AC675" s="47">
        <f t="shared" si="523"/>
        <v>81738.217646407153</v>
      </c>
      <c r="AD675" s="47">
        <f t="shared" si="524"/>
        <v>75571.297517057901</v>
      </c>
      <c r="AE675" s="47">
        <f t="shared" si="562"/>
        <v>38.093443784306139</v>
      </c>
      <c r="AF675" s="49">
        <f t="shared" si="525"/>
        <v>0.51960123048800011</v>
      </c>
      <c r="AG675" s="47">
        <f>IF(ISBLANK($D675),"",S675*_xlfn.XLOOKUP(Q675,DATA!$B$24:$B$25,DATA!$C$24:$C$25,"error",0,1)/1000)</f>
        <v>21.074210307167487</v>
      </c>
      <c r="AH675" s="47">
        <f>IF(ISBLANK($D675),"",V675*_xlfn.XLOOKUP(Q675,DATA!$B$24:$B$25,DATA!$C$24:$C$25,"error",0,1)/1000)</f>
        <v>7.2733076249285302</v>
      </c>
      <c r="AI675" s="47">
        <f>IF(ISBLANK($D675),"",X675*_xlfn.XLOOKUP(Q675,DATA!$B$24:$B$25,DATA!$C$24:$C$25,"error",0,1)/1000)</f>
        <v>3.6768779822385906</v>
      </c>
      <c r="AJ675" s="47">
        <f>IF(ISBLANK($D675),"",Z675*_xlfn.XLOOKUP(Q675,DATA!$B$24:$B$25,DATA!$C$24:$C$25,"error",0,1)/1000)</f>
        <v>0</v>
      </c>
      <c r="AK675" s="47">
        <f>IF(ISBLANK($D675),"",AB675*_xlfn.XLOOKUP(Q675,DATA!$B$24:$B$25,DATA!$C$24:$C$25,"error",0,1)/1000)</f>
        <v>0</v>
      </c>
      <c r="AL675" s="47">
        <f t="shared" si="526"/>
        <v>10.950185607167121</v>
      </c>
      <c r="AM675" s="47">
        <f t="shared" si="527"/>
        <v>10.124024700000366</v>
      </c>
      <c r="AN675" s="47">
        <f t="shared" si="550"/>
        <v>2.1361083958030402</v>
      </c>
      <c r="AO675" s="47">
        <f t="shared" si="551"/>
        <v>0.73723158573510139</v>
      </c>
      <c r="AP675" s="47">
        <f t="shared" si="552"/>
        <v>0.37269296517990635</v>
      </c>
      <c r="AQ675" s="47">
        <f t="shared" si="553"/>
        <v>0</v>
      </c>
      <c r="AR675" s="47">
        <f t="shared" si="554"/>
        <v>0</v>
      </c>
      <c r="AS675" s="47">
        <f t="shared" si="555"/>
        <v>1.1099245509150077</v>
      </c>
      <c r="AT675" s="47">
        <f t="shared" si="528"/>
        <v>1.0261838448880325</v>
      </c>
      <c r="AU675" s="47">
        <f t="shared" si="556"/>
        <v>0.11617532422700703</v>
      </c>
      <c r="AV675" s="47">
        <f t="shared" si="557"/>
        <v>4.0095399030987716E-2</v>
      </c>
      <c r="AW675" s="47">
        <f t="shared" si="558"/>
        <v>2.0269442389707515E-2</v>
      </c>
      <c r="AX675" s="47">
        <f t="shared" si="559"/>
        <v>0</v>
      </c>
      <c r="AY675" s="47">
        <f t="shared" si="560"/>
        <v>0</v>
      </c>
      <c r="AZ675" s="47">
        <f t="shared" si="561"/>
        <v>6.0364841420695231E-2</v>
      </c>
      <c r="BA675" s="47">
        <f t="shared" si="529"/>
        <v>5.5810482806311804E-2</v>
      </c>
      <c r="BB675" s="23">
        <f>IF(V675&gt;0,J675*DATA!$C$4,0)</f>
        <v>92315.6</v>
      </c>
      <c r="BC675" s="23">
        <f>IF(X675&gt;0,N675*_xlfn.XLOOKUP(Burgas!O675,DATA!$B$5:$B$6,DATA!$C$5:$C$6,"error",0,1),0)</f>
        <v>20830.32</v>
      </c>
      <c r="BD675" s="23" t="str">
        <f>IF(Z675&gt;0,(L675-M675)*DATA!$C$7,"0,00 ")</f>
        <v xml:space="preserve">0,00 </v>
      </c>
      <c r="BE675" s="23">
        <f>IF(G675="basement",D675*DATA!$C$8,IF(G675="ground",0,"error"))</f>
        <v>0</v>
      </c>
      <c r="BF675" s="23">
        <f t="shared" si="530"/>
        <v>113145.92000000001</v>
      </c>
      <c r="BG675" s="23">
        <v>1.48</v>
      </c>
      <c r="BH675" s="23">
        <v>1.1000000000000001</v>
      </c>
      <c r="BI675" s="23">
        <f t="shared" si="531"/>
        <v>0.56999999999999995</v>
      </c>
      <c r="BJ675" s="23">
        <v>2.33</v>
      </c>
      <c r="BK675" s="23">
        <f t="shared" si="532"/>
        <v>0.21630769230769231</v>
      </c>
      <c r="BL675" s="23">
        <f t="shared" si="533"/>
        <v>0.23928112965340181</v>
      </c>
      <c r="BM675" s="5">
        <v>1.1000000000000001</v>
      </c>
      <c r="BN675" s="5">
        <f t="shared" si="534"/>
        <v>0.56999999999999995</v>
      </c>
      <c r="BO675" s="50"/>
      <c r="BP675" s="48">
        <f t="shared" si="535"/>
        <v>8472.65</v>
      </c>
      <c r="BQ675" s="51">
        <f t="shared" si="536"/>
        <v>6</v>
      </c>
      <c r="BR675" s="47">
        <f t="shared" si="537"/>
        <v>2711.248</v>
      </c>
      <c r="BS675" s="46">
        <f t="shared" si="538"/>
        <v>20.5</v>
      </c>
      <c r="BT675" s="46">
        <f t="shared" si="539"/>
        <v>6778.12</v>
      </c>
      <c r="BU675" s="46">
        <f t="shared" si="545"/>
        <v>136.50600066250004</v>
      </c>
      <c r="BV675" s="46">
        <f t="shared" si="546"/>
        <v>89.393908631730781</v>
      </c>
      <c r="BW675" s="46">
        <f t="shared" si="547"/>
        <v>112.68940678003851</v>
      </c>
      <c r="BX675" s="46">
        <f t="shared" si="548"/>
        <v>136.50600066250004</v>
      </c>
      <c r="BY675" s="46">
        <f t="shared" si="549"/>
        <v>136.50600066250004</v>
      </c>
      <c r="BZ675" s="46">
        <f t="shared" si="540"/>
        <v>157309.51516346505</v>
      </c>
      <c r="CA675" s="46">
        <f t="shared" si="541"/>
        <v>103017.54030720657</v>
      </c>
      <c r="CB675" s="46">
        <f t="shared" si="542"/>
        <v>129863.27237331639</v>
      </c>
      <c r="CC675" s="46">
        <f t="shared" si="543"/>
        <v>157309.51516346505</v>
      </c>
      <c r="CD675" s="46">
        <f t="shared" si="544"/>
        <v>157309.51516346505</v>
      </c>
    </row>
    <row r="676" spans="1:82" ht="15" customHeight="1" x14ac:dyDescent="0.35">
      <c r="A676" s="39">
        <v>673</v>
      </c>
      <c r="B676" s="40" t="s">
        <v>125</v>
      </c>
      <c r="C676" s="40" t="s">
        <v>798</v>
      </c>
      <c r="D676" s="41">
        <v>345.8</v>
      </c>
      <c r="E676" s="41">
        <f t="shared" si="511"/>
        <v>1383.2000000000003</v>
      </c>
      <c r="F676" s="41">
        <v>78.400000000000006</v>
      </c>
      <c r="G676" s="42" t="s">
        <v>119</v>
      </c>
      <c r="H676" s="43">
        <v>5</v>
      </c>
      <c r="I676" s="44">
        <v>17.5</v>
      </c>
      <c r="J676" s="41">
        <f t="shared" si="512"/>
        <v>1097.5999999999999</v>
      </c>
      <c r="K676" s="42" t="s">
        <v>120</v>
      </c>
      <c r="L676" s="44">
        <v>274.39999999999998</v>
      </c>
      <c r="M676" s="44">
        <v>68.599999999999994</v>
      </c>
      <c r="N676" s="41">
        <v>363.09000000000003</v>
      </c>
      <c r="O676" s="45" t="s">
        <v>69</v>
      </c>
      <c r="P676" s="45" t="s">
        <v>120</v>
      </c>
      <c r="Q676" s="45" t="s">
        <v>122</v>
      </c>
      <c r="R676" s="45" t="s">
        <v>864</v>
      </c>
      <c r="S676" s="46">
        <f t="shared" si="513"/>
        <v>133999.09001605003</v>
      </c>
      <c r="T676" s="46">
        <f t="shared" si="514"/>
        <v>96.87614951998988</v>
      </c>
      <c r="U676" s="47">
        <f t="shared" si="515"/>
        <v>92040.779024788484</v>
      </c>
      <c r="V676" s="47">
        <f t="shared" si="516"/>
        <v>41958.310991261547</v>
      </c>
      <c r="W676" s="47">
        <f t="shared" si="517"/>
        <v>111035.35723880977</v>
      </c>
      <c r="X676" s="47">
        <f t="shared" si="518"/>
        <v>22963.732777240264</v>
      </c>
      <c r="Y676" s="48">
        <f t="shared" si="519"/>
        <v>123104.37244105001</v>
      </c>
      <c r="Z676" s="47">
        <f t="shared" si="520"/>
        <v>10894.717575000017</v>
      </c>
      <c r="AA676" s="48">
        <f t="shared" si="521"/>
        <v>130806.97571122392</v>
      </c>
      <c r="AB676" s="47">
        <f t="shared" si="522"/>
        <v>3192.1143048261147</v>
      </c>
      <c r="AC676" s="47">
        <f t="shared" si="523"/>
        <v>79008.875648327943</v>
      </c>
      <c r="AD676" s="47">
        <f t="shared" si="524"/>
        <v>54990.214367722088</v>
      </c>
      <c r="AE676" s="47">
        <f t="shared" si="562"/>
        <v>39.755794077300521</v>
      </c>
      <c r="AF676" s="49">
        <f t="shared" si="525"/>
        <v>0.58962247906955545</v>
      </c>
      <c r="AG676" s="47">
        <f>IF(ISBLANK($D676),"",S676*_xlfn.XLOOKUP(Q676,DATA!$B$24:$B$25,DATA!$C$24:$C$25,"error",0,1)/1000)</f>
        <v>17.95139347440541</v>
      </c>
      <c r="AH676" s="47">
        <f>IF(ISBLANK($D676),"",V676*_xlfn.XLOOKUP(Q676,DATA!$B$24:$B$25,DATA!$C$24:$C$25,"error",0,1)/1000)</f>
        <v>5.6210094414476099</v>
      </c>
      <c r="AI676" s="47">
        <f>IF(ISBLANK($D676),"",X676*_xlfn.XLOOKUP(Q676,DATA!$B$24:$B$25,DATA!$C$24:$C$25,"error",0,1)/1000)</f>
        <v>3.0763716580162197</v>
      </c>
      <c r="AJ676" s="47">
        <f>IF(ISBLANK($D676),"",Z676*_xlfn.XLOOKUP(Q676,DATA!$B$24:$B$25,DATA!$C$24:$C$25,"error",0,1)/1000)</f>
        <v>1.4595275382685045</v>
      </c>
      <c r="AK676" s="47">
        <f>IF(ISBLANK($D676),"",AB676*_xlfn.XLOOKUP(Q676,DATA!$B$24:$B$25,DATA!$C$24:$C$25,"error",0,1)/1000)</f>
        <v>0.42763648539962551</v>
      </c>
      <c r="AL676" s="47">
        <f t="shared" si="526"/>
        <v>10.58454512313196</v>
      </c>
      <c r="AM676" s="47">
        <f t="shared" si="527"/>
        <v>7.3668483512734504</v>
      </c>
      <c r="AN676" s="47">
        <f t="shared" si="550"/>
        <v>1.8195757638424781</v>
      </c>
      <c r="AO676" s="47">
        <f t="shared" si="551"/>
        <v>0.56975256893401616</v>
      </c>
      <c r="AP676" s="47">
        <f t="shared" si="552"/>
        <v>0.31182489077960684</v>
      </c>
      <c r="AQ676" s="47">
        <f t="shared" si="553"/>
        <v>0.14793954235811818</v>
      </c>
      <c r="AR676" s="47">
        <f t="shared" si="554"/>
        <v>4.3345770659940885E-2</v>
      </c>
      <c r="AS676" s="47">
        <f t="shared" si="555"/>
        <v>1.0728627727316822</v>
      </c>
      <c r="AT676" s="47">
        <f t="shared" si="528"/>
        <v>0.74671299111079592</v>
      </c>
      <c r="AU676" s="47">
        <f t="shared" si="556"/>
        <v>9.8960242249567495E-2</v>
      </c>
      <c r="AV676" s="47">
        <f t="shared" si="557"/>
        <v>3.0986812071489397E-2</v>
      </c>
      <c r="AW676" s="47">
        <f t="shared" si="558"/>
        <v>1.6959044709317334E-2</v>
      </c>
      <c r="AX676" s="47">
        <f t="shared" si="559"/>
        <v>8.0459045679600154E-3</v>
      </c>
      <c r="AY676" s="47">
        <f t="shared" si="560"/>
        <v>2.3574220157470127E-3</v>
      </c>
      <c r="AZ676" s="47">
        <f t="shared" si="561"/>
        <v>5.8349183364513758E-2</v>
      </c>
      <c r="BA676" s="47">
        <f t="shared" si="529"/>
        <v>4.0611058885053737E-2</v>
      </c>
      <c r="BB676" s="23">
        <f>IF(V676&gt;0,J676*DATA!$C$4,0)</f>
        <v>71344</v>
      </c>
      <c r="BC676" s="23">
        <f>IF(X676&gt;0,N676*_xlfn.XLOOKUP(Burgas!O676,DATA!$B$5:$B$6,DATA!$C$5:$C$6,"error",0,1),0)</f>
        <v>17428.32</v>
      </c>
      <c r="BD676" s="23">
        <f>IF(Z676&gt;0,(L676-M676)*DATA!$C$7,"0,00 ")</f>
        <v>30869.999999999996</v>
      </c>
      <c r="BE676" s="23">
        <f>IF(G676="basement",D676*DATA!$C$8,IF(G676="ground",0,"error"))</f>
        <v>13832</v>
      </c>
      <c r="BF676" s="23">
        <f t="shared" si="530"/>
        <v>133474.32</v>
      </c>
      <c r="BG676" s="23">
        <v>1.48</v>
      </c>
      <c r="BH676" s="23">
        <v>2.4125000000000001</v>
      </c>
      <c r="BI676" s="23">
        <f t="shared" si="531"/>
        <v>0.85</v>
      </c>
      <c r="BJ676" s="23">
        <v>2.33</v>
      </c>
      <c r="BK676" s="23">
        <f t="shared" si="532"/>
        <v>0.21630769230769231</v>
      </c>
      <c r="BL676" s="23">
        <f t="shared" si="533"/>
        <v>0.23928112965340181</v>
      </c>
      <c r="BM676" s="5">
        <v>1.1000000000000001</v>
      </c>
      <c r="BN676" s="5">
        <f t="shared" si="534"/>
        <v>0.40124223602484466</v>
      </c>
      <c r="BO676" s="50"/>
      <c r="BP676" s="48">
        <f t="shared" si="535"/>
        <v>6051.5</v>
      </c>
      <c r="BQ676" s="51">
        <f t="shared" si="536"/>
        <v>5</v>
      </c>
      <c r="BR676" s="47">
        <f t="shared" si="537"/>
        <v>1936.48</v>
      </c>
      <c r="BS676" s="46">
        <f t="shared" si="538"/>
        <v>17.5</v>
      </c>
      <c r="BT676" s="46">
        <f t="shared" si="539"/>
        <v>4841.2</v>
      </c>
      <c r="BU676" s="46">
        <f t="shared" si="545"/>
        <v>116.27828012500001</v>
      </c>
      <c r="BV676" s="46">
        <f t="shared" si="546"/>
        <v>79.86877735576924</v>
      </c>
      <c r="BW676" s="46">
        <f t="shared" si="547"/>
        <v>96.351403365853656</v>
      </c>
      <c r="BX676" s="46">
        <f t="shared" si="548"/>
        <v>106.824342625</v>
      </c>
      <c r="BY676" s="46">
        <f t="shared" si="549"/>
        <v>113.50830936413043</v>
      </c>
      <c r="BZ676" s="46">
        <f t="shared" si="540"/>
        <v>133999.09001605003</v>
      </c>
      <c r="CA676" s="46">
        <f t="shared" si="541"/>
        <v>92040.779024788484</v>
      </c>
      <c r="CB676" s="46">
        <f t="shared" si="542"/>
        <v>111035.35723880977</v>
      </c>
      <c r="CC676" s="46">
        <f t="shared" si="543"/>
        <v>123104.37244105001</v>
      </c>
      <c r="CD676" s="46">
        <f t="shared" si="544"/>
        <v>130806.97571122392</v>
      </c>
    </row>
    <row r="677" spans="1:82" ht="15" customHeight="1" x14ac:dyDescent="0.35">
      <c r="A677" s="39">
        <v>674</v>
      </c>
      <c r="B677" s="40" t="s">
        <v>125</v>
      </c>
      <c r="C677" s="40" t="s">
        <v>799</v>
      </c>
      <c r="D677" s="41">
        <v>100.8</v>
      </c>
      <c r="E677" s="41">
        <f t="shared" si="511"/>
        <v>483.84000000000003</v>
      </c>
      <c r="F677" s="41">
        <v>42.2</v>
      </c>
      <c r="G677" s="42" t="s">
        <v>118</v>
      </c>
      <c r="H677" s="43">
        <v>6</v>
      </c>
      <c r="I677" s="44">
        <v>20.5</v>
      </c>
      <c r="J677" s="41">
        <f t="shared" si="512"/>
        <v>692.08</v>
      </c>
      <c r="K677" s="42" t="s">
        <v>120</v>
      </c>
      <c r="L677" s="44">
        <v>173.02</v>
      </c>
      <c r="M677" s="44">
        <v>60.6</v>
      </c>
      <c r="N677" s="41">
        <v>105.84</v>
      </c>
      <c r="O677" s="45" t="s">
        <v>69</v>
      </c>
      <c r="P677" s="45" t="s">
        <v>120</v>
      </c>
      <c r="Q677" s="45" t="s">
        <v>122</v>
      </c>
      <c r="R677" s="45" t="s">
        <v>864</v>
      </c>
      <c r="S677" s="46">
        <f t="shared" si="513"/>
        <v>62670.562229940013</v>
      </c>
      <c r="T677" s="46">
        <f t="shared" si="514"/>
        <v>129.52745169878474</v>
      </c>
      <c r="U677" s="47">
        <f t="shared" si="515"/>
        <v>36214.195729546154</v>
      </c>
      <c r="V677" s="47">
        <f t="shared" si="516"/>
        <v>26456.366500393859</v>
      </c>
      <c r="W677" s="47">
        <f t="shared" si="517"/>
        <v>55976.680610663498</v>
      </c>
      <c r="X677" s="47">
        <f t="shared" si="518"/>
        <v>6693.8816192765153</v>
      </c>
      <c r="Y677" s="48">
        <f t="shared" si="519"/>
        <v>56719.230112440004</v>
      </c>
      <c r="Z677" s="47">
        <f t="shared" si="520"/>
        <v>5951.3321175000092</v>
      </c>
      <c r="AA677" s="48">
        <f t="shared" si="521"/>
        <v>62670.562229940013</v>
      </c>
      <c r="AB677" s="47">
        <f t="shared" si="522"/>
        <v>0</v>
      </c>
      <c r="AC677" s="47">
        <f t="shared" si="523"/>
        <v>39101.580237170383</v>
      </c>
      <c r="AD677" s="47">
        <f t="shared" si="524"/>
        <v>23568.98199276963</v>
      </c>
      <c r="AE677" s="47">
        <f t="shared" si="562"/>
        <v>48.712347041934585</v>
      </c>
      <c r="AF677" s="49">
        <f t="shared" si="525"/>
        <v>0.62392260171060232</v>
      </c>
      <c r="AG677" s="47">
        <f>IF(ISBLANK($D677),"",S677*_xlfn.XLOOKUP(Q677,DATA!$B$24:$B$25,DATA!$C$24:$C$25,"error",0,1)/1000)</f>
        <v>8.3957579243046432</v>
      </c>
      <c r="AH677" s="47">
        <f>IF(ISBLANK($D677),"",V677*_xlfn.XLOOKUP(Q677,DATA!$B$24:$B$25,DATA!$C$24:$C$25,"error",0,1)/1000)</f>
        <v>3.5442676878981985</v>
      </c>
      <c r="AI677" s="47">
        <f>IF(ISBLANK($D677),"",X677*_xlfn.XLOOKUP(Q677,DATA!$B$24:$B$25,DATA!$C$24:$C$25,"error",0,1)/1000)</f>
        <v>0.8967561108387363</v>
      </c>
      <c r="AJ677" s="47">
        <f>IF(ISBLANK($D677),"",Z677*_xlfn.XLOOKUP(Q677,DATA!$B$24:$B$25,DATA!$C$24:$C$25,"error",0,1)/1000)</f>
        <v>0.7972793287276253</v>
      </c>
      <c r="AK677" s="47">
        <f>IF(ISBLANK($D677),"",AB677*_xlfn.XLOOKUP(Q677,DATA!$B$24:$B$25,DATA!$C$24:$C$25,"error",0,1)/1000)</f>
        <v>0</v>
      </c>
      <c r="AL677" s="47">
        <f t="shared" si="526"/>
        <v>5.2383031274645599</v>
      </c>
      <c r="AM677" s="47">
        <f t="shared" si="527"/>
        <v>3.1574547968400832</v>
      </c>
      <c r="AN677" s="47">
        <f t="shared" si="550"/>
        <v>0.85100455627215088</v>
      </c>
      <c r="AO677" s="47">
        <f t="shared" si="551"/>
        <v>0.35925141937668914</v>
      </c>
      <c r="AP677" s="47">
        <f t="shared" si="552"/>
        <v>9.0896324437780146E-2</v>
      </c>
      <c r="AQ677" s="47">
        <f t="shared" si="553"/>
        <v>8.0813233002427834E-2</v>
      </c>
      <c r="AR677" s="47">
        <f t="shared" si="554"/>
        <v>0</v>
      </c>
      <c r="AS677" s="47">
        <f t="shared" si="555"/>
        <v>0.53096097681689702</v>
      </c>
      <c r="AT677" s="47">
        <f t="shared" si="528"/>
        <v>0.32004357945525386</v>
      </c>
      <c r="AU677" s="47">
        <f t="shared" si="556"/>
        <v>4.6283105500556858E-2</v>
      </c>
      <c r="AV677" s="47">
        <f t="shared" si="557"/>
        <v>1.9538404608633732E-2</v>
      </c>
      <c r="AW677" s="47">
        <f t="shared" si="558"/>
        <v>4.9435272027159843E-3</v>
      </c>
      <c r="AX677" s="47">
        <f t="shared" si="559"/>
        <v>4.3951437878040085E-3</v>
      </c>
      <c r="AY677" s="47">
        <f t="shared" si="560"/>
        <v>0</v>
      </c>
      <c r="AZ677" s="47">
        <f t="shared" si="561"/>
        <v>2.8877075599153729E-2</v>
      </c>
      <c r="BA677" s="47">
        <f t="shared" si="529"/>
        <v>1.7406029901403129E-2</v>
      </c>
      <c r="BB677" s="23">
        <f>IF(V677&gt;0,J677*DATA!$C$4,0)</f>
        <v>44985.200000000004</v>
      </c>
      <c r="BC677" s="23">
        <f>IF(X677&gt;0,N677*_xlfn.XLOOKUP(Burgas!O677,DATA!$B$5:$B$6,DATA!$C$5:$C$6,"error",0,1),0)</f>
        <v>5080.32</v>
      </c>
      <c r="BD677" s="23">
        <f>IF(Z677&gt;0,(L677-M677)*DATA!$C$7,"0,00 ")</f>
        <v>16863.000000000004</v>
      </c>
      <c r="BE677" s="23">
        <f>IF(G677="basement",D677*DATA!$C$8,IF(G677="ground",0,"error"))</f>
        <v>0</v>
      </c>
      <c r="BF677" s="23">
        <f t="shared" si="530"/>
        <v>66928.52</v>
      </c>
      <c r="BG677" s="23">
        <v>1.48</v>
      </c>
      <c r="BH677" s="23">
        <v>2.2370650791815976</v>
      </c>
      <c r="BI677" s="23">
        <f t="shared" si="531"/>
        <v>0.56999999999999995</v>
      </c>
      <c r="BJ677" s="23">
        <v>2.33</v>
      </c>
      <c r="BK677" s="23">
        <f t="shared" si="532"/>
        <v>0.21630769230769231</v>
      </c>
      <c r="BL677" s="23">
        <f t="shared" si="533"/>
        <v>0.23928112965340181</v>
      </c>
      <c r="BM677" s="5">
        <v>1.1000000000000001</v>
      </c>
      <c r="BN677" s="5">
        <f t="shared" si="534"/>
        <v>0.56999999999999995</v>
      </c>
      <c r="BO677" s="50"/>
      <c r="BP677" s="48">
        <f t="shared" si="535"/>
        <v>2066.4</v>
      </c>
      <c r="BQ677" s="51">
        <f t="shared" si="536"/>
        <v>6</v>
      </c>
      <c r="BR677" s="47">
        <f t="shared" si="537"/>
        <v>661.24800000000005</v>
      </c>
      <c r="BS677" s="46">
        <f t="shared" si="538"/>
        <v>20.5</v>
      </c>
      <c r="BT677" s="46">
        <f t="shared" si="539"/>
        <v>1653.1200000000001</v>
      </c>
      <c r="BU677" s="46">
        <f t="shared" si="545"/>
        <v>54.382646850000008</v>
      </c>
      <c r="BV677" s="46">
        <f t="shared" si="546"/>
        <v>31.425022326923077</v>
      </c>
      <c r="BW677" s="46">
        <f t="shared" si="547"/>
        <v>48.574002612516047</v>
      </c>
      <c r="BX677" s="46">
        <f t="shared" si="548"/>
        <v>49.218353100000002</v>
      </c>
      <c r="BY677" s="46">
        <f t="shared" si="549"/>
        <v>54.382646850000008</v>
      </c>
      <c r="BZ677" s="46">
        <f t="shared" si="540"/>
        <v>62670.562229940013</v>
      </c>
      <c r="CA677" s="46">
        <f t="shared" si="541"/>
        <v>36214.195729546154</v>
      </c>
      <c r="CB677" s="46">
        <f t="shared" si="542"/>
        <v>55976.680610663498</v>
      </c>
      <c r="CC677" s="46">
        <f t="shared" si="543"/>
        <v>56719.230112440004</v>
      </c>
      <c r="CD677" s="46">
        <f t="shared" si="544"/>
        <v>62670.562229940013</v>
      </c>
    </row>
    <row r="678" spans="1:82" ht="15" customHeight="1" x14ac:dyDescent="0.35">
      <c r="A678" s="39">
        <v>675</v>
      </c>
      <c r="B678" s="40" t="s">
        <v>125</v>
      </c>
      <c r="C678" s="40" t="s">
        <v>800</v>
      </c>
      <c r="D678" s="41">
        <v>193.8</v>
      </c>
      <c r="E678" s="41">
        <f t="shared" si="511"/>
        <v>1085.2800000000002</v>
      </c>
      <c r="F678" s="41">
        <v>57</v>
      </c>
      <c r="G678" s="42" t="s">
        <v>118</v>
      </c>
      <c r="H678" s="43">
        <v>7</v>
      </c>
      <c r="I678" s="44">
        <v>22.25</v>
      </c>
      <c r="J678" s="41">
        <f t="shared" si="512"/>
        <v>1014.6</v>
      </c>
      <c r="K678" s="42" t="s">
        <v>120</v>
      </c>
      <c r="L678" s="44">
        <v>253.65</v>
      </c>
      <c r="M678" s="44">
        <v>164.8</v>
      </c>
      <c r="N678" s="41">
        <v>203.49</v>
      </c>
      <c r="O678" s="45" t="s">
        <v>69</v>
      </c>
      <c r="P678" s="45" t="s">
        <v>120</v>
      </c>
      <c r="Q678" s="45" t="s">
        <v>122</v>
      </c>
      <c r="R678" s="45" t="s">
        <v>864</v>
      </c>
      <c r="S678" s="46">
        <f t="shared" si="513"/>
        <v>98836.777408740018</v>
      </c>
      <c r="T678" s="46">
        <f t="shared" si="514"/>
        <v>91.070302049922603</v>
      </c>
      <c r="U678" s="47">
        <f t="shared" si="515"/>
        <v>60051.334322247705</v>
      </c>
      <c r="V678" s="47">
        <f t="shared" si="516"/>
        <v>38785.443086492312</v>
      </c>
      <c r="W678" s="47">
        <f t="shared" si="517"/>
        <v>85966.993105011963</v>
      </c>
      <c r="X678" s="47">
        <f t="shared" si="518"/>
        <v>12869.784303728055</v>
      </c>
      <c r="Y678" s="48">
        <f t="shared" si="519"/>
        <v>94133.202789990028</v>
      </c>
      <c r="Z678" s="47">
        <f t="shared" si="520"/>
        <v>4703.5746187499899</v>
      </c>
      <c r="AA678" s="48">
        <f t="shared" si="521"/>
        <v>98836.777408740018</v>
      </c>
      <c r="AB678" s="47">
        <f t="shared" si="522"/>
        <v>0</v>
      </c>
      <c r="AC678" s="47">
        <f t="shared" si="523"/>
        <v>56358.802008970357</v>
      </c>
      <c r="AD678" s="47">
        <f t="shared" si="524"/>
        <v>42477.975399769661</v>
      </c>
      <c r="AE678" s="47">
        <f t="shared" si="562"/>
        <v>39.140107068931201</v>
      </c>
      <c r="AF678" s="49">
        <f t="shared" si="525"/>
        <v>0.57022095910612536</v>
      </c>
      <c r="AG678" s="47">
        <f>IF(ISBLANK($D678),"",S678*_xlfn.XLOOKUP(Q678,DATA!$B$24:$B$25,DATA!$C$24:$C$25,"error",0,1)/1000)</f>
        <v>13.240820372690591</v>
      </c>
      <c r="AH678" s="47">
        <f>IF(ISBLANK($D678),"",V678*_xlfn.XLOOKUP(Q678,DATA!$B$24:$B$25,DATA!$C$24:$C$25,"error",0,1)/1000)</f>
        <v>5.195951329530561</v>
      </c>
      <c r="AI678" s="47">
        <f>IF(ISBLANK($D678),"",X678*_xlfn.XLOOKUP(Q678,DATA!$B$24:$B$25,DATA!$C$24:$C$25,"error",0,1)/1000)</f>
        <v>1.724120379767331</v>
      </c>
      <c r="AJ678" s="47">
        <f>IF(ISBLANK($D678),"",Z678*_xlfn.XLOOKUP(Q678,DATA!$B$24:$B$25,DATA!$C$24:$C$25,"error",0,1)/1000)</f>
        <v>0.63012158296966059</v>
      </c>
      <c r="AK678" s="47">
        <f>IF(ISBLANK($D678),"",AB678*_xlfn.XLOOKUP(Q678,DATA!$B$24:$B$25,DATA!$C$24:$C$25,"error",0,1)/1000)</f>
        <v>0</v>
      </c>
      <c r="AL678" s="47">
        <f t="shared" si="526"/>
        <v>7.5501932922675525</v>
      </c>
      <c r="AM678" s="47">
        <f t="shared" si="527"/>
        <v>5.6906270804230381</v>
      </c>
      <c r="AN678" s="47">
        <f t="shared" si="550"/>
        <v>1.3421061645097461</v>
      </c>
      <c r="AO678" s="47">
        <f t="shared" si="551"/>
        <v>0.52666814544501894</v>
      </c>
      <c r="AP678" s="47">
        <f t="shared" si="552"/>
        <v>0.17475900472263672</v>
      </c>
      <c r="AQ678" s="47">
        <f t="shared" si="553"/>
        <v>6.3869914181335058E-2</v>
      </c>
      <c r="AR678" s="47">
        <f t="shared" si="554"/>
        <v>0</v>
      </c>
      <c r="AS678" s="47">
        <f t="shared" si="555"/>
        <v>0.76529706434899059</v>
      </c>
      <c r="AT678" s="47">
        <f t="shared" si="528"/>
        <v>0.57680910016075548</v>
      </c>
      <c r="AU678" s="47">
        <f t="shared" si="556"/>
        <v>7.2992372070317516E-2</v>
      </c>
      <c r="AV678" s="47">
        <f t="shared" si="557"/>
        <v>2.864360379713296E-2</v>
      </c>
      <c r="AW678" s="47">
        <f t="shared" si="558"/>
        <v>9.5045195623646543E-3</v>
      </c>
      <c r="AX678" s="47">
        <f t="shared" si="559"/>
        <v>3.4736570498699942E-3</v>
      </c>
      <c r="AY678" s="47">
        <f t="shared" si="560"/>
        <v>0</v>
      </c>
      <c r="AZ678" s="47">
        <f t="shared" si="561"/>
        <v>4.1621780409367606E-2</v>
      </c>
      <c r="BA678" s="47">
        <f t="shared" si="529"/>
        <v>3.1370591660949909E-2</v>
      </c>
      <c r="BB678" s="23">
        <f>IF(V678&gt;0,J678*DATA!$C$4,0)</f>
        <v>65949</v>
      </c>
      <c r="BC678" s="23">
        <f>IF(X678&gt;0,N678*_xlfn.XLOOKUP(Burgas!O678,DATA!$B$5:$B$6,DATA!$C$5:$C$6,"error",0,1),0)</f>
        <v>9767.52</v>
      </c>
      <c r="BD678" s="23">
        <f>IF(Z678&gt;0,(L678-M678)*DATA!$C$7,"0,00 ")</f>
        <v>13327.5</v>
      </c>
      <c r="BE678" s="23">
        <f>IF(G678="basement",D678*DATA!$C$8,IF(G678="ground",0,"error"))</f>
        <v>0</v>
      </c>
      <c r="BF678" s="23">
        <f t="shared" si="530"/>
        <v>89044.02</v>
      </c>
      <c r="BG678" s="23">
        <v>1.48</v>
      </c>
      <c r="BH678" s="23">
        <v>1.7130001971220188</v>
      </c>
      <c r="BI678" s="23">
        <f t="shared" si="531"/>
        <v>0.56999999999999995</v>
      </c>
      <c r="BJ678" s="23">
        <v>2.33</v>
      </c>
      <c r="BK678" s="23">
        <f t="shared" si="532"/>
        <v>0.21630769230769231</v>
      </c>
      <c r="BL678" s="23">
        <f t="shared" si="533"/>
        <v>0.23928112965340181</v>
      </c>
      <c r="BM678" s="5">
        <v>1.1000000000000001</v>
      </c>
      <c r="BN678" s="5">
        <f t="shared" si="534"/>
        <v>0.56999999999999995</v>
      </c>
      <c r="BO678" s="50"/>
      <c r="BP678" s="48">
        <f t="shared" si="535"/>
        <v>4312.05</v>
      </c>
      <c r="BQ678" s="51">
        <f t="shared" si="536"/>
        <v>7</v>
      </c>
      <c r="BR678" s="47">
        <f t="shared" si="537"/>
        <v>1379.856</v>
      </c>
      <c r="BS678" s="46">
        <f t="shared" si="538"/>
        <v>22.25</v>
      </c>
      <c r="BT678" s="46">
        <f t="shared" si="539"/>
        <v>3449.6400000000003</v>
      </c>
      <c r="BU678" s="46">
        <f t="shared" si="545"/>
        <v>85.766033850000014</v>
      </c>
      <c r="BV678" s="46">
        <f t="shared" si="546"/>
        <v>52.109800696153854</v>
      </c>
      <c r="BW678" s="46">
        <f t="shared" si="547"/>
        <v>74.598223798170736</v>
      </c>
      <c r="BX678" s="46">
        <f t="shared" si="548"/>
        <v>81.684486975000013</v>
      </c>
      <c r="BY678" s="46">
        <f t="shared" si="549"/>
        <v>85.766033850000014</v>
      </c>
      <c r="BZ678" s="46">
        <f t="shared" si="540"/>
        <v>98836.777408740018</v>
      </c>
      <c r="CA678" s="46">
        <f t="shared" si="541"/>
        <v>60051.334322247705</v>
      </c>
      <c r="CB678" s="46">
        <f t="shared" si="542"/>
        <v>85966.993105011963</v>
      </c>
      <c r="CC678" s="46">
        <f t="shared" si="543"/>
        <v>94133.202789990028</v>
      </c>
      <c r="CD678" s="46">
        <f t="shared" si="544"/>
        <v>98836.777408740018</v>
      </c>
    </row>
    <row r="679" spans="1:82" ht="15" customHeight="1" x14ac:dyDescent="0.35">
      <c r="A679" s="39">
        <v>676</v>
      </c>
      <c r="B679" s="40" t="s">
        <v>125</v>
      </c>
      <c r="C679" s="40" t="s">
        <v>801</v>
      </c>
      <c r="D679" s="41">
        <v>384.1</v>
      </c>
      <c r="E679" s="41">
        <f t="shared" si="511"/>
        <v>1843.6800000000003</v>
      </c>
      <c r="F679" s="41">
        <v>78.599999999999994</v>
      </c>
      <c r="G679" s="42" t="s">
        <v>118</v>
      </c>
      <c r="H679" s="43">
        <v>6</v>
      </c>
      <c r="I679" s="44">
        <v>20.5</v>
      </c>
      <c r="J679" s="41">
        <f t="shared" si="512"/>
        <v>1289.04</v>
      </c>
      <c r="K679" s="42" t="s">
        <v>120</v>
      </c>
      <c r="L679" s="44">
        <v>322.26</v>
      </c>
      <c r="M679" s="44">
        <v>80.56</v>
      </c>
      <c r="N679" s="41">
        <v>403.30500000000006</v>
      </c>
      <c r="O679" s="45" t="s">
        <v>69</v>
      </c>
      <c r="P679" s="45" t="s">
        <v>120</v>
      </c>
      <c r="Q679" s="45" t="s">
        <v>122</v>
      </c>
      <c r="R679" s="45" t="s">
        <v>864</v>
      </c>
      <c r="S679" s="46">
        <f t="shared" si="513"/>
        <v>157352.384558705</v>
      </c>
      <c r="T679" s="46">
        <f t="shared" si="514"/>
        <v>85.34690649066269</v>
      </c>
      <c r="U679" s="47">
        <f t="shared" si="515"/>
        <v>108075.83463143118</v>
      </c>
      <c r="V679" s="47">
        <f t="shared" si="516"/>
        <v>49276.549927273823</v>
      </c>
      <c r="W679" s="47">
        <f t="shared" si="517"/>
        <v>131845.24239636268</v>
      </c>
      <c r="X679" s="47">
        <f t="shared" si="518"/>
        <v>25507.142162342323</v>
      </c>
      <c r="Y679" s="48">
        <f t="shared" si="519"/>
        <v>144557.17932120501</v>
      </c>
      <c r="Z679" s="47">
        <f t="shared" si="520"/>
        <v>12795.205237499991</v>
      </c>
      <c r="AA679" s="48">
        <f t="shared" si="521"/>
        <v>157352.384558705</v>
      </c>
      <c r="AB679" s="47">
        <f t="shared" si="522"/>
        <v>0</v>
      </c>
      <c r="AC679" s="47">
        <f t="shared" si="523"/>
        <v>87578.897327116138</v>
      </c>
      <c r="AD679" s="47">
        <f t="shared" si="524"/>
        <v>69773.487231588864</v>
      </c>
      <c r="AE679" s="47">
        <f t="shared" si="562"/>
        <v>37.844684127174375</v>
      </c>
      <c r="AF679" s="49">
        <f t="shared" si="525"/>
        <v>0.55657813875990048</v>
      </c>
      <c r="AG679" s="47">
        <f>IF(ISBLANK($D679),"",S679*_xlfn.XLOOKUP(Q679,DATA!$B$24:$B$25,DATA!$C$24:$C$25,"error",0,1)/1000)</f>
        <v>21.079953371406731</v>
      </c>
      <c r="AH679" s="47">
        <f>IF(ISBLANK($D679),"",V679*_xlfn.XLOOKUP(Q679,DATA!$B$24:$B$25,DATA!$C$24:$C$25,"error",0,1)/1000)</f>
        <v>6.6014085371753115</v>
      </c>
      <c r="AI679" s="47">
        <f>IF(ISBLANK($D679),"",X679*_xlfn.XLOOKUP(Q679,DATA!$B$24:$B$25,DATA!$C$24:$C$25,"error",0,1)/1000)</f>
        <v>3.4171033945749816</v>
      </c>
      <c r="AJ679" s="47">
        <f>IF(ISBLANK($D679),"",Z679*_xlfn.XLOOKUP(Q679,DATA!$B$24:$B$25,DATA!$C$24:$C$25,"error",0,1)/1000)</f>
        <v>1.714129280852754</v>
      </c>
      <c r="AK679" s="47">
        <f>IF(ISBLANK($D679),"",AB679*_xlfn.XLOOKUP(Q679,DATA!$B$24:$B$25,DATA!$C$24:$C$25,"error",0,1)/1000)</f>
        <v>0</v>
      </c>
      <c r="AL679" s="47">
        <f t="shared" si="526"/>
        <v>11.732641212603047</v>
      </c>
      <c r="AM679" s="47">
        <f t="shared" si="527"/>
        <v>9.3473121588036836</v>
      </c>
      <c r="AN679" s="47">
        <f t="shared" si="550"/>
        <v>2.1366905199994046</v>
      </c>
      <c r="AO679" s="47">
        <f t="shared" si="551"/>
        <v>0.66912705125610761</v>
      </c>
      <c r="AP679" s="47">
        <f t="shared" si="552"/>
        <v>0.34636188706896137</v>
      </c>
      <c r="AQ679" s="47">
        <f t="shared" si="553"/>
        <v>0.17374629440212386</v>
      </c>
      <c r="AR679" s="47">
        <f t="shared" si="554"/>
        <v>0</v>
      </c>
      <c r="AS679" s="47">
        <f t="shared" si="555"/>
        <v>1.1892352327271929</v>
      </c>
      <c r="AT679" s="47">
        <f t="shared" si="528"/>
        <v>0.94745528727221173</v>
      </c>
      <c r="AU679" s="47">
        <f t="shared" si="556"/>
        <v>0.11620698388781167</v>
      </c>
      <c r="AV679" s="47">
        <f t="shared" si="557"/>
        <v>3.6391436072004978E-2</v>
      </c>
      <c r="AW679" s="47">
        <f t="shared" si="558"/>
        <v>1.8837388874634989E-2</v>
      </c>
      <c r="AX679" s="47">
        <f t="shared" si="559"/>
        <v>9.4494418565399963E-3</v>
      </c>
      <c r="AY679" s="47">
        <f t="shared" si="560"/>
        <v>0</v>
      </c>
      <c r="AZ679" s="47">
        <f t="shared" si="561"/>
        <v>6.4678266803179965E-2</v>
      </c>
      <c r="BA679" s="47">
        <f t="shared" si="529"/>
        <v>5.1528717084631706E-2</v>
      </c>
      <c r="BB679" s="23">
        <f>IF(V679&gt;0,J679*DATA!$C$4,0)</f>
        <v>83787.599999999991</v>
      </c>
      <c r="BC679" s="23">
        <f>IF(X679&gt;0,N679*_xlfn.XLOOKUP(Burgas!O679,DATA!$B$5:$B$6,DATA!$C$5:$C$6,"error",0,1),0)</f>
        <v>19358.640000000003</v>
      </c>
      <c r="BD679" s="23">
        <f>IF(Z679&gt;0,(L679-M679)*DATA!$C$7,"0,00 ")</f>
        <v>36255</v>
      </c>
      <c r="BE679" s="23">
        <f>IF(G679="basement",D679*DATA!$C$8,IF(G679="ground",0,"error"))</f>
        <v>0</v>
      </c>
      <c r="BF679" s="23">
        <f t="shared" si="530"/>
        <v>139401.24</v>
      </c>
      <c r="BG679" s="23">
        <v>1.48</v>
      </c>
      <c r="BH679" s="23">
        <v>2.4125271519890772</v>
      </c>
      <c r="BI679" s="23">
        <f t="shared" si="531"/>
        <v>0.56999999999999995</v>
      </c>
      <c r="BJ679" s="23">
        <v>2.33</v>
      </c>
      <c r="BK679" s="23">
        <f t="shared" si="532"/>
        <v>0.21630769230769231</v>
      </c>
      <c r="BL679" s="23">
        <f t="shared" si="533"/>
        <v>0.23928112965340181</v>
      </c>
      <c r="BM679" s="5">
        <v>1.1000000000000001</v>
      </c>
      <c r="BN679" s="5">
        <f t="shared" si="534"/>
        <v>0.56999999999999995</v>
      </c>
      <c r="BO679" s="50"/>
      <c r="BP679" s="48">
        <f t="shared" si="535"/>
        <v>7874.05</v>
      </c>
      <c r="BQ679" s="51">
        <f t="shared" si="536"/>
        <v>6</v>
      </c>
      <c r="BR679" s="47">
        <f t="shared" si="537"/>
        <v>2519.6959999999999</v>
      </c>
      <c r="BS679" s="46">
        <f t="shared" si="538"/>
        <v>20.5</v>
      </c>
      <c r="BT679" s="46">
        <f t="shared" si="539"/>
        <v>6299.2400000000007</v>
      </c>
      <c r="BU679" s="46">
        <f t="shared" si="545"/>
        <v>136.54320076249999</v>
      </c>
      <c r="BV679" s="46">
        <f t="shared" si="546"/>
        <v>93.783265039423085</v>
      </c>
      <c r="BW679" s="46">
        <f t="shared" si="547"/>
        <v>114.40926969486522</v>
      </c>
      <c r="BX679" s="46">
        <f t="shared" si="548"/>
        <v>125.44010701249999</v>
      </c>
      <c r="BY679" s="46">
        <f t="shared" si="549"/>
        <v>136.54320076249999</v>
      </c>
      <c r="BZ679" s="46">
        <f t="shared" si="540"/>
        <v>157352.384558705</v>
      </c>
      <c r="CA679" s="46">
        <f t="shared" si="541"/>
        <v>108075.83463143118</v>
      </c>
      <c r="CB679" s="46">
        <f t="shared" si="542"/>
        <v>131845.24239636268</v>
      </c>
      <c r="CC679" s="46">
        <f t="shared" si="543"/>
        <v>144557.17932120501</v>
      </c>
      <c r="CD679" s="46">
        <f t="shared" si="544"/>
        <v>157352.384558705</v>
      </c>
    </row>
    <row r="680" spans="1:82" ht="15" customHeight="1" x14ac:dyDescent="0.35">
      <c r="A680" s="39">
        <v>677</v>
      </c>
      <c r="B680" s="40" t="s">
        <v>125</v>
      </c>
      <c r="C680" s="40" t="s">
        <v>802</v>
      </c>
      <c r="D680" s="41">
        <v>271.8</v>
      </c>
      <c r="E680" s="41">
        <f t="shared" si="511"/>
        <v>1304.6400000000001</v>
      </c>
      <c r="F680" s="41">
        <v>66</v>
      </c>
      <c r="G680" s="42" t="s">
        <v>118</v>
      </c>
      <c r="H680" s="43">
        <v>6</v>
      </c>
      <c r="I680" s="44">
        <v>20.5</v>
      </c>
      <c r="J680" s="41">
        <f t="shared" si="512"/>
        <v>1082.4000000000001</v>
      </c>
      <c r="K680" s="42" t="s">
        <v>120</v>
      </c>
      <c r="L680" s="44">
        <v>270.60000000000002</v>
      </c>
      <c r="M680" s="44">
        <v>81.5</v>
      </c>
      <c r="N680" s="41">
        <v>285.39000000000004</v>
      </c>
      <c r="O680" s="45" t="s">
        <v>69</v>
      </c>
      <c r="P680" s="45" t="s">
        <v>120</v>
      </c>
      <c r="Q680" s="45" t="s">
        <v>122</v>
      </c>
      <c r="R680" s="45" t="s">
        <v>864</v>
      </c>
      <c r="S680" s="46">
        <f t="shared" si="513"/>
        <v>121341.30715329002</v>
      </c>
      <c r="T680" s="46">
        <f t="shared" si="514"/>
        <v>93.007501803784962</v>
      </c>
      <c r="U680" s="47">
        <f t="shared" si="515"/>
        <v>79964.051489166945</v>
      </c>
      <c r="V680" s="47">
        <f t="shared" si="516"/>
        <v>41377.255664123077</v>
      </c>
      <c r="W680" s="47">
        <f t="shared" si="517"/>
        <v>103291.73350131229</v>
      </c>
      <c r="X680" s="47">
        <f t="shared" si="518"/>
        <v>18049.573651977727</v>
      </c>
      <c r="Y680" s="48">
        <f t="shared" si="519"/>
        <v>111330.66044079002</v>
      </c>
      <c r="Z680" s="47">
        <f t="shared" si="520"/>
        <v>10010.646712500005</v>
      </c>
      <c r="AA680" s="48">
        <f t="shared" si="521"/>
        <v>121341.30715329002</v>
      </c>
      <c r="AB680" s="47">
        <f t="shared" si="522"/>
        <v>0</v>
      </c>
      <c r="AC680" s="47">
        <f t="shared" si="523"/>
        <v>69437.47602860081</v>
      </c>
      <c r="AD680" s="47">
        <f t="shared" si="524"/>
        <v>51903.831124689212</v>
      </c>
      <c r="AE680" s="47">
        <f t="shared" si="562"/>
        <v>39.784025573866515</v>
      </c>
      <c r="AF680" s="49">
        <f t="shared" si="525"/>
        <v>0.57224928309764045</v>
      </c>
      <c r="AG680" s="47">
        <f>IF(ISBLANK($D680),"",S680*_xlfn.XLOOKUP(Q680,DATA!$B$24:$B$25,DATA!$C$24:$C$25,"error",0,1)/1000)</f>
        <v>16.255674192611973</v>
      </c>
      <c r="AH680" s="47">
        <f>IF(ISBLANK($D680),"",V680*_xlfn.XLOOKUP(Q680,DATA!$B$24:$B$25,DATA!$C$24:$C$25,"error",0,1)/1000)</f>
        <v>5.5431674739640044</v>
      </c>
      <c r="AI680" s="47">
        <f>IF(ISBLANK($D680),"",X680*_xlfn.XLOOKUP(Q680,DATA!$B$24:$B$25,DATA!$C$24:$C$25,"error",0,1)/1000)</f>
        <v>2.4180387988687326</v>
      </c>
      <c r="AJ680" s="47">
        <f>IF(ISBLANK($D680),"",Z680*_xlfn.XLOOKUP(Q680,DATA!$B$24:$B$25,DATA!$C$24:$C$25,"error",0,1)/1000)</f>
        <v>1.3410916301582796</v>
      </c>
      <c r="AK680" s="47">
        <f>IF(ISBLANK($D680),"",AB680*_xlfn.XLOOKUP(Q680,DATA!$B$24:$B$25,DATA!$C$24:$C$25,"error",0,1)/1000)</f>
        <v>0</v>
      </c>
      <c r="AL680" s="47">
        <f t="shared" si="526"/>
        <v>9.3022979029910164</v>
      </c>
      <c r="AM680" s="47">
        <f t="shared" si="527"/>
        <v>6.953376289620957</v>
      </c>
      <c r="AN680" s="47">
        <f t="shared" si="550"/>
        <v>1.647695530041636</v>
      </c>
      <c r="AO680" s="47">
        <f t="shared" si="551"/>
        <v>0.56186240945169363</v>
      </c>
      <c r="AP680" s="47">
        <f t="shared" si="552"/>
        <v>0.24509544625187121</v>
      </c>
      <c r="AQ680" s="47">
        <f t="shared" si="553"/>
        <v>0.13593473012594814</v>
      </c>
      <c r="AR680" s="47">
        <f t="shared" si="554"/>
        <v>0</v>
      </c>
      <c r="AS680" s="47">
        <f t="shared" si="555"/>
        <v>0.94289258582951296</v>
      </c>
      <c r="AT680" s="47">
        <f t="shared" si="528"/>
        <v>0.70480294421212308</v>
      </c>
      <c r="AU680" s="47">
        <f t="shared" si="556"/>
        <v>8.961228877994977E-2</v>
      </c>
      <c r="AV680" s="47">
        <f t="shared" si="557"/>
        <v>3.0557694411607248E-2</v>
      </c>
      <c r="AW680" s="47">
        <f t="shared" si="558"/>
        <v>1.3329867993037729E-2</v>
      </c>
      <c r="AX680" s="47">
        <f t="shared" si="559"/>
        <v>7.3930056064200073E-3</v>
      </c>
      <c r="AY680" s="47">
        <f t="shared" si="560"/>
        <v>0</v>
      </c>
      <c r="AZ680" s="47">
        <f t="shared" si="561"/>
        <v>5.1280568011064988E-2</v>
      </c>
      <c r="BA680" s="47">
        <f t="shared" si="529"/>
        <v>3.8331720768884782E-2</v>
      </c>
      <c r="BB680" s="23">
        <f>IF(V680&gt;0,J680*DATA!$C$4,0)</f>
        <v>70356</v>
      </c>
      <c r="BC680" s="23">
        <f>IF(X680&gt;0,N680*_xlfn.XLOOKUP(Burgas!O680,DATA!$B$5:$B$6,DATA!$C$5:$C$6,"error",0,1),0)</f>
        <v>13698.720000000001</v>
      </c>
      <c r="BD680" s="23">
        <f>IF(Z680&gt;0,(L680-M680)*DATA!$C$7,"0,00 ")</f>
        <v>28365.000000000004</v>
      </c>
      <c r="BE680" s="23">
        <f>IF(G680="basement",D680*DATA!$C$8,IF(G680="ground",0,"error"))</f>
        <v>0</v>
      </c>
      <c r="BF680" s="23">
        <f t="shared" si="530"/>
        <v>112419.72</v>
      </c>
      <c r="BG680" s="23">
        <v>1.48</v>
      </c>
      <c r="BH680" s="23">
        <v>2.3229305247597929</v>
      </c>
      <c r="BI680" s="23">
        <f t="shared" si="531"/>
        <v>0.56999999999999995</v>
      </c>
      <c r="BJ680" s="23">
        <v>2.33</v>
      </c>
      <c r="BK680" s="23">
        <f t="shared" si="532"/>
        <v>0.21630769230769231</v>
      </c>
      <c r="BL680" s="23">
        <f t="shared" si="533"/>
        <v>0.23928112965340181</v>
      </c>
      <c r="BM680" s="5">
        <v>1.1000000000000001</v>
      </c>
      <c r="BN680" s="5">
        <f t="shared" si="534"/>
        <v>0.56999999999999995</v>
      </c>
      <c r="BO680" s="50"/>
      <c r="BP680" s="48">
        <f t="shared" si="535"/>
        <v>5571.9000000000005</v>
      </c>
      <c r="BQ680" s="51">
        <f t="shared" si="536"/>
        <v>6</v>
      </c>
      <c r="BR680" s="47">
        <f t="shared" si="537"/>
        <v>1783.0080000000003</v>
      </c>
      <c r="BS680" s="46">
        <f t="shared" si="538"/>
        <v>20.5</v>
      </c>
      <c r="BT680" s="46">
        <f t="shared" si="539"/>
        <v>4457.5200000000004</v>
      </c>
      <c r="BU680" s="46">
        <f t="shared" si="545"/>
        <v>105.29443522500002</v>
      </c>
      <c r="BV680" s="46">
        <f t="shared" si="546"/>
        <v>69.38914568653847</v>
      </c>
      <c r="BW680" s="46">
        <f t="shared" si="547"/>
        <v>89.631840941784347</v>
      </c>
      <c r="BX680" s="46">
        <f t="shared" si="548"/>
        <v>96.607653975000005</v>
      </c>
      <c r="BY680" s="46">
        <f t="shared" si="549"/>
        <v>105.29443522500002</v>
      </c>
      <c r="BZ680" s="46">
        <f t="shared" si="540"/>
        <v>121341.30715329002</v>
      </c>
      <c r="CA680" s="46">
        <f t="shared" si="541"/>
        <v>79964.051489166945</v>
      </c>
      <c r="CB680" s="46">
        <f t="shared" si="542"/>
        <v>103291.73350131229</v>
      </c>
      <c r="CC680" s="46">
        <f t="shared" si="543"/>
        <v>111330.66044079002</v>
      </c>
      <c r="CD680" s="46">
        <f t="shared" si="544"/>
        <v>121341.30715329002</v>
      </c>
    </row>
    <row r="681" spans="1:82" ht="15" customHeight="1" x14ac:dyDescent="0.35">
      <c r="A681" s="39">
        <v>678</v>
      </c>
      <c r="B681" s="40" t="s">
        <v>125</v>
      </c>
      <c r="C681" s="40" t="s">
        <v>803</v>
      </c>
      <c r="D681" s="41">
        <v>279.8</v>
      </c>
      <c r="E681" s="41">
        <f t="shared" si="511"/>
        <v>1119.2000000000003</v>
      </c>
      <c r="F681" s="41">
        <v>67</v>
      </c>
      <c r="G681" s="42" t="s">
        <v>118</v>
      </c>
      <c r="H681" s="43">
        <v>5</v>
      </c>
      <c r="I681" s="44">
        <v>17.5</v>
      </c>
      <c r="J681" s="41">
        <f t="shared" si="512"/>
        <v>938</v>
      </c>
      <c r="K681" s="42" t="s">
        <v>120</v>
      </c>
      <c r="L681" s="44">
        <v>234.5</v>
      </c>
      <c r="M681" s="44">
        <v>211.1</v>
      </c>
      <c r="N681" s="41">
        <v>293.79000000000002</v>
      </c>
      <c r="O681" s="45" t="s">
        <v>69</v>
      </c>
      <c r="P681" s="45" t="s">
        <v>120</v>
      </c>
      <c r="Q681" s="45" t="s">
        <v>122</v>
      </c>
      <c r="R681" s="45" t="s">
        <v>864</v>
      </c>
      <c r="S681" s="46">
        <f t="shared" si="513"/>
        <v>101884.28437159004</v>
      </c>
      <c r="T681" s="46">
        <f t="shared" si="514"/>
        <v>91.033134713715171</v>
      </c>
      <c r="U681" s="47">
        <f t="shared" si="515"/>
        <v>66027.054315282323</v>
      </c>
      <c r="V681" s="47">
        <f t="shared" si="516"/>
        <v>35857.230056307715</v>
      </c>
      <c r="W681" s="47">
        <f t="shared" si="517"/>
        <v>83303.450273637951</v>
      </c>
      <c r="X681" s="47">
        <f t="shared" si="518"/>
        <v>18580.834097952087</v>
      </c>
      <c r="Y681" s="48">
        <f t="shared" si="519"/>
        <v>100645.52639659004</v>
      </c>
      <c r="Z681" s="47">
        <f t="shared" si="520"/>
        <v>1238.7579750000004</v>
      </c>
      <c r="AA681" s="48">
        <f t="shared" si="521"/>
        <v>101884.28437159004</v>
      </c>
      <c r="AB681" s="47">
        <f t="shared" si="522"/>
        <v>0</v>
      </c>
      <c r="AC681" s="47">
        <f t="shared" si="523"/>
        <v>55676.822129259803</v>
      </c>
      <c r="AD681" s="47">
        <f t="shared" si="524"/>
        <v>46207.462242330235</v>
      </c>
      <c r="AE681" s="47">
        <f t="shared" si="562"/>
        <v>41.28615282552736</v>
      </c>
      <c r="AF681" s="49">
        <f t="shared" si="525"/>
        <v>0.54647115080277309</v>
      </c>
      <c r="AG681" s="47">
        <f>IF(ISBLANK($D681),"",S681*_xlfn.XLOOKUP(Q681,DATA!$B$24:$B$25,DATA!$C$24:$C$25,"error",0,1)/1000)</f>
        <v>13.649084313882717</v>
      </c>
      <c r="AH681" s="47">
        <f>IF(ISBLANK($D681),"",V681*_xlfn.XLOOKUP(Q681,DATA!$B$24:$B$25,DATA!$C$24:$C$25,"error",0,1)/1000)</f>
        <v>4.8036687828697708</v>
      </c>
      <c r="AI681" s="47">
        <f>IF(ISBLANK($D681),"",X681*_xlfn.XLOOKUP(Q681,DATA!$B$24:$B$25,DATA!$C$24:$C$25,"error",0,1)/1000)</f>
        <v>2.4892099187765733</v>
      </c>
      <c r="AJ681" s="47">
        <f>IF(ISBLANK($D681),"",Z681*_xlfn.XLOOKUP(Q681,DATA!$B$24:$B$25,DATA!$C$24:$C$25,"error",0,1)/1000)</f>
        <v>0.16595211076522334</v>
      </c>
      <c r="AK681" s="47">
        <f>IF(ISBLANK($D681),"",AB681*_xlfn.XLOOKUP(Q681,DATA!$B$24:$B$25,DATA!$C$24:$C$25,"error",0,1)/1000)</f>
        <v>0</v>
      </c>
      <c r="AL681" s="47">
        <f t="shared" si="526"/>
        <v>7.4588308124115681</v>
      </c>
      <c r="AM681" s="47">
        <f t="shared" si="527"/>
        <v>6.1902535014711493</v>
      </c>
      <c r="AN681" s="47">
        <f t="shared" si="550"/>
        <v>1.3834883097846049</v>
      </c>
      <c r="AO681" s="47">
        <f t="shared" si="551"/>
        <v>0.48690589436963139</v>
      </c>
      <c r="AP681" s="47">
        <f t="shared" si="552"/>
        <v>0.25230944025487007</v>
      </c>
      <c r="AQ681" s="47">
        <f t="shared" si="553"/>
        <v>1.6821114145675227E-2</v>
      </c>
      <c r="AR681" s="47">
        <f t="shared" si="554"/>
        <v>0</v>
      </c>
      <c r="AS681" s="47">
        <f t="shared" si="555"/>
        <v>0.75603644877017662</v>
      </c>
      <c r="AT681" s="47">
        <f t="shared" si="528"/>
        <v>0.62745186101442829</v>
      </c>
      <c r="AU681" s="47">
        <f t="shared" si="556"/>
        <v>7.5242999498196017E-2</v>
      </c>
      <c r="AV681" s="47">
        <f t="shared" si="557"/>
        <v>2.648107664272692E-2</v>
      </c>
      <c r="AW681" s="47">
        <f t="shared" si="558"/>
        <v>1.3722211421824735E-2</v>
      </c>
      <c r="AX681" s="47">
        <f t="shared" si="559"/>
        <v>9.1484046108000077E-4</v>
      </c>
      <c r="AY681" s="47">
        <f t="shared" si="560"/>
        <v>0</v>
      </c>
      <c r="AZ681" s="47">
        <f t="shared" si="561"/>
        <v>4.1118128525631653E-2</v>
      </c>
      <c r="BA681" s="47">
        <f t="shared" si="529"/>
        <v>3.4124870972564364E-2</v>
      </c>
      <c r="BB681" s="23">
        <f>IF(V681&gt;0,J681*DATA!$C$4,0)</f>
        <v>60970</v>
      </c>
      <c r="BC681" s="23">
        <f>IF(X681&gt;0,N681*_xlfn.XLOOKUP(Burgas!O681,DATA!$B$5:$B$6,DATA!$C$5:$C$6,"error",0,1),0)</f>
        <v>14101.920000000002</v>
      </c>
      <c r="BD681" s="23">
        <f>IF(Z681&gt;0,(L681-M681)*DATA!$C$7,"0,00 ")</f>
        <v>3510.0000000000009</v>
      </c>
      <c r="BE681" s="23">
        <f>IF(G681="basement",D681*DATA!$C$8,IF(G681="ground",0,"error"))</f>
        <v>0</v>
      </c>
      <c r="BF681" s="23">
        <f t="shared" si="530"/>
        <v>78581.919999999998</v>
      </c>
      <c r="BG681" s="23">
        <v>1.48</v>
      </c>
      <c r="BH681" s="23">
        <v>1.274626865671642</v>
      </c>
      <c r="BI681" s="23">
        <f t="shared" si="531"/>
        <v>0.56999999999999995</v>
      </c>
      <c r="BJ681" s="23">
        <v>2.33</v>
      </c>
      <c r="BK681" s="23">
        <f t="shared" si="532"/>
        <v>0.21630769230769231</v>
      </c>
      <c r="BL681" s="23">
        <f t="shared" si="533"/>
        <v>0.23928112965340181</v>
      </c>
      <c r="BM681" s="5">
        <v>1.1000000000000001</v>
      </c>
      <c r="BN681" s="5">
        <f t="shared" si="534"/>
        <v>0.56999999999999995</v>
      </c>
      <c r="BO681" s="50"/>
      <c r="BP681" s="48">
        <f t="shared" si="535"/>
        <v>4896.5</v>
      </c>
      <c r="BQ681" s="51">
        <f t="shared" si="536"/>
        <v>5</v>
      </c>
      <c r="BR681" s="47">
        <f t="shared" si="537"/>
        <v>1566.88</v>
      </c>
      <c r="BS681" s="46">
        <f t="shared" si="538"/>
        <v>17.5</v>
      </c>
      <c r="BT681" s="46">
        <f t="shared" si="539"/>
        <v>3917.2000000000003</v>
      </c>
      <c r="BU681" s="46">
        <f t="shared" si="545"/>
        <v>88.410520975000026</v>
      </c>
      <c r="BV681" s="46">
        <f t="shared" si="546"/>
        <v>57.29525712884616</v>
      </c>
      <c r="BW681" s="46">
        <f t="shared" si="547"/>
        <v>72.286923180872918</v>
      </c>
      <c r="BX681" s="46">
        <f t="shared" si="548"/>
        <v>87.335583475000021</v>
      </c>
      <c r="BY681" s="46">
        <f t="shared" si="549"/>
        <v>88.410520975000026</v>
      </c>
      <c r="BZ681" s="46">
        <f t="shared" si="540"/>
        <v>101884.28437159004</v>
      </c>
      <c r="CA681" s="46">
        <f t="shared" si="541"/>
        <v>66027.054315282323</v>
      </c>
      <c r="CB681" s="46">
        <f t="shared" si="542"/>
        <v>83303.450273637951</v>
      </c>
      <c r="CC681" s="46">
        <f t="shared" si="543"/>
        <v>100645.52639659004</v>
      </c>
      <c r="CD681" s="46">
        <f t="shared" si="544"/>
        <v>101884.28437159004</v>
      </c>
    </row>
    <row r="682" spans="1:82" ht="15" customHeight="1" x14ac:dyDescent="0.35">
      <c r="A682" s="39">
        <v>679</v>
      </c>
      <c r="B682" s="40" t="s">
        <v>125</v>
      </c>
      <c r="C682" s="40" t="s">
        <v>804</v>
      </c>
      <c r="D682" s="41">
        <v>283.7</v>
      </c>
      <c r="E682" s="41">
        <f t="shared" si="511"/>
        <v>1134.8</v>
      </c>
      <c r="F682" s="41">
        <v>67.599999999999994</v>
      </c>
      <c r="G682" s="42" t="s">
        <v>118</v>
      </c>
      <c r="H682" s="43">
        <v>5</v>
      </c>
      <c r="I682" s="44">
        <v>17.5</v>
      </c>
      <c r="J682" s="41">
        <f t="shared" si="512"/>
        <v>946.4</v>
      </c>
      <c r="K682" s="42" t="s">
        <v>121</v>
      </c>
      <c r="L682" s="44">
        <v>236.6</v>
      </c>
      <c r="M682" s="44">
        <v>236.6</v>
      </c>
      <c r="N682" s="41">
        <v>297.88499999999999</v>
      </c>
      <c r="O682" s="45" t="s">
        <v>69</v>
      </c>
      <c r="P682" s="45" t="s">
        <v>121</v>
      </c>
      <c r="Q682" s="45" t="s">
        <v>122</v>
      </c>
      <c r="R682" s="45" t="s">
        <v>864</v>
      </c>
      <c r="S682" s="46">
        <f t="shared" si="513"/>
        <v>47572.888787410011</v>
      </c>
      <c r="T682" s="46">
        <f t="shared" si="514"/>
        <v>41.92182656627601</v>
      </c>
      <c r="U682" s="47">
        <f t="shared" si="515"/>
        <v>47572.888787410011</v>
      </c>
      <c r="V682" s="47">
        <f t="shared" si="516"/>
        <v>0</v>
      </c>
      <c r="W682" s="47">
        <f t="shared" si="517"/>
        <v>46676.709395662743</v>
      </c>
      <c r="X682" s="47">
        <f t="shared" si="518"/>
        <v>896.1793917472678</v>
      </c>
      <c r="Y682" s="48">
        <f t="shared" si="519"/>
        <v>47572.888787410011</v>
      </c>
      <c r="Z682" s="47">
        <f t="shared" si="520"/>
        <v>0</v>
      </c>
      <c r="AA682" s="48">
        <f t="shared" si="521"/>
        <v>47572.888787410011</v>
      </c>
      <c r="AB682" s="47">
        <f t="shared" si="522"/>
        <v>0</v>
      </c>
      <c r="AC682" s="47">
        <f t="shared" si="523"/>
        <v>896.1793917472678</v>
      </c>
      <c r="AD682" s="47">
        <f t="shared" si="524"/>
        <v>46676.709395662743</v>
      </c>
      <c r="AE682" s="47">
        <f t="shared" si="562"/>
        <v>41.132102040591072</v>
      </c>
      <c r="AF682" s="49">
        <f t="shared" si="525"/>
        <v>1.8838027594919482E-2</v>
      </c>
      <c r="AG682" s="47">
        <f>IF(ISBLANK($D682),"",S682*_xlfn.XLOOKUP(Q682,DATA!$B$24:$B$25,DATA!$C$24:$C$25,"error",0,1)/1000)</f>
        <v>6.373174961372027</v>
      </c>
      <c r="AH682" s="47">
        <f>IF(ISBLANK($D682),"",V682*_xlfn.XLOOKUP(Q682,DATA!$B$24:$B$25,DATA!$C$24:$C$25,"error",0,1)/1000)</f>
        <v>0</v>
      </c>
      <c r="AI682" s="47">
        <f>IF(ISBLANK($D682),"",X682*_xlfn.XLOOKUP(Q682,DATA!$B$24:$B$25,DATA!$C$24:$C$25,"error",0,1)/1000)</f>
        <v>0.12005804578957646</v>
      </c>
      <c r="AJ682" s="47">
        <f>IF(ISBLANK($D682),"",Z682*_xlfn.XLOOKUP(Q682,DATA!$B$24:$B$25,DATA!$C$24:$C$25,"error",0,1)/1000)</f>
        <v>0</v>
      </c>
      <c r="AK682" s="47">
        <f>IF(ISBLANK($D682),"",AB682*_xlfn.XLOOKUP(Q682,DATA!$B$24:$B$25,DATA!$C$24:$C$25,"error",0,1)/1000)</f>
        <v>0</v>
      </c>
      <c r="AL682" s="47">
        <f t="shared" si="526"/>
        <v>0.12005804578957646</v>
      </c>
      <c r="AM682" s="47">
        <f t="shared" si="527"/>
        <v>6.2531169155824502</v>
      </c>
      <c r="AN682" s="47">
        <f t="shared" si="550"/>
        <v>0.64599300967772721</v>
      </c>
      <c r="AO682" s="47">
        <f t="shared" si="551"/>
        <v>0</v>
      </c>
      <c r="AP682" s="47">
        <f t="shared" si="552"/>
        <v>1.2169234142434144E-2</v>
      </c>
      <c r="AQ682" s="47">
        <f t="shared" si="553"/>
        <v>0</v>
      </c>
      <c r="AR682" s="47">
        <f t="shared" si="554"/>
        <v>0</v>
      </c>
      <c r="AS682" s="47">
        <f t="shared" si="555"/>
        <v>1.2169234142434144E-2</v>
      </c>
      <c r="AT682" s="47">
        <f t="shared" si="528"/>
        <v>0.63382377553529312</v>
      </c>
      <c r="AU682" s="47">
        <f t="shared" si="556"/>
        <v>3.5133257982199267E-2</v>
      </c>
      <c r="AV682" s="47">
        <f t="shared" si="557"/>
        <v>0</v>
      </c>
      <c r="AW682" s="47">
        <f t="shared" si="558"/>
        <v>6.6184128336809682E-4</v>
      </c>
      <c r="AX682" s="47">
        <f t="shared" si="559"/>
        <v>0</v>
      </c>
      <c r="AY682" s="47">
        <f t="shared" si="560"/>
        <v>0</v>
      </c>
      <c r="AZ682" s="47">
        <f t="shared" si="561"/>
        <v>6.6184128336809682E-4</v>
      </c>
      <c r="BA682" s="47">
        <f t="shared" si="529"/>
        <v>3.4471416698831171E-2</v>
      </c>
      <c r="BB682" s="23">
        <f>IF(V682&gt;0,J682*DATA!$C$4,0)</f>
        <v>0</v>
      </c>
      <c r="BC682" s="23">
        <f>IF(X682&gt;0,N682*_xlfn.XLOOKUP(Burgas!O682,DATA!$B$5:$B$6,DATA!$C$5:$C$6,"error",0,1),0)</f>
        <v>14298.48</v>
      </c>
      <c r="BD682" s="23" t="str">
        <f>IF(Z682&gt;0,(L682-M682)*DATA!$C$7,"0,00 ")</f>
        <v xml:space="preserve">0,00 </v>
      </c>
      <c r="BE682" s="23">
        <f>IF(G682="basement",D682*DATA!$C$8,IF(G682="ground",0,"error"))</f>
        <v>0</v>
      </c>
      <c r="BF682" s="23">
        <f t="shared" si="530"/>
        <v>14298.48</v>
      </c>
      <c r="BG682" s="23">
        <v>0.25</v>
      </c>
      <c r="BH682" s="23">
        <v>1.1000000000000001</v>
      </c>
      <c r="BI682" s="23">
        <f t="shared" si="531"/>
        <v>0.56999999999999995</v>
      </c>
      <c r="BJ682" s="23">
        <v>0.22</v>
      </c>
      <c r="BK682" s="23">
        <f t="shared" si="532"/>
        <v>0.25</v>
      </c>
      <c r="BL682" s="23">
        <f t="shared" si="533"/>
        <v>0.12054794520547943</v>
      </c>
      <c r="BM682" s="5">
        <v>1.1000000000000001</v>
      </c>
      <c r="BN682" s="5">
        <f t="shared" si="534"/>
        <v>0.56999999999999995</v>
      </c>
      <c r="BO682" s="50"/>
      <c r="BP682" s="48">
        <f t="shared" si="535"/>
        <v>4964.75</v>
      </c>
      <c r="BQ682" s="51">
        <f t="shared" si="536"/>
        <v>5</v>
      </c>
      <c r="BR682" s="47">
        <f t="shared" si="537"/>
        <v>1588.72</v>
      </c>
      <c r="BS682" s="46">
        <f t="shared" si="538"/>
        <v>17.5</v>
      </c>
      <c r="BT682" s="46">
        <f t="shared" si="539"/>
        <v>3971.8</v>
      </c>
      <c r="BU682" s="46">
        <f t="shared" si="545"/>
        <v>41.281576525000006</v>
      </c>
      <c r="BV682" s="46">
        <f t="shared" si="546"/>
        <v>41.281576525000006</v>
      </c>
      <c r="BW682" s="46">
        <f t="shared" si="547"/>
        <v>40.503913047260276</v>
      </c>
      <c r="BX682" s="46">
        <f t="shared" si="548"/>
        <v>41.281576525000006</v>
      </c>
      <c r="BY682" s="46">
        <f t="shared" si="549"/>
        <v>41.281576525000006</v>
      </c>
      <c r="BZ682" s="46">
        <f t="shared" si="540"/>
        <v>47572.888787410011</v>
      </c>
      <c r="CA682" s="46">
        <f t="shared" si="541"/>
        <v>47572.888787410011</v>
      </c>
      <c r="CB682" s="46">
        <f t="shared" si="542"/>
        <v>46676.709395662743</v>
      </c>
      <c r="CC682" s="46">
        <f t="shared" si="543"/>
        <v>47572.888787410011</v>
      </c>
      <c r="CD682" s="46">
        <f t="shared" si="544"/>
        <v>47572.888787410011</v>
      </c>
    </row>
    <row r="683" spans="1:82" ht="15" customHeight="1" x14ac:dyDescent="0.35">
      <c r="A683" s="39">
        <v>680</v>
      </c>
      <c r="B683" s="40" t="s">
        <v>125</v>
      </c>
      <c r="C683" s="40" t="s">
        <v>805</v>
      </c>
      <c r="D683" s="41">
        <v>143.9</v>
      </c>
      <c r="E683" s="41">
        <f t="shared" ref="E683:E741" si="563">0.8*D683*H683</f>
        <v>690.72</v>
      </c>
      <c r="F683" s="41">
        <v>48</v>
      </c>
      <c r="G683" s="42" t="s">
        <v>118</v>
      </c>
      <c r="H683" s="43">
        <v>6</v>
      </c>
      <c r="I683" s="44">
        <v>20.5</v>
      </c>
      <c r="J683" s="41">
        <f t="shared" ref="J683:J741" si="564">F683*I683-L683</f>
        <v>785.4</v>
      </c>
      <c r="K683" s="42" t="s">
        <v>120</v>
      </c>
      <c r="L683" s="44">
        <v>198.6</v>
      </c>
      <c r="M683" s="44">
        <v>89.1</v>
      </c>
      <c r="N683" s="41">
        <v>151.095</v>
      </c>
      <c r="O683" s="45" t="s">
        <v>69</v>
      </c>
      <c r="P683" s="45" t="s">
        <v>120</v>
      </c>
      <c r="Q683" s="45" t="s">
        <v>122</v>
      </c>
      <c r="R683" s="45" t="s">
        <v>864</v>
      </c>
      <c r="S683" s="46">
        <f t="shared" ref="S683:S741" si="565">BZ683</f>
        <v>76086.912378295019</v>
      </c>
      <c r="T683" s="46">
        <f t="shared" ref="T683:T741" si="566">S683/E683</f>
        <v>110.15594217381141</v>
      </c>
      <c r="U683" s="47">
        <f t="shared" ref="U683:U741" si="567">CA683</f>
        <v>46063.17198786424</v>
      </c>
      <c r="V683" s="47">
        <f t="shared" ref="V683:V741" si="568">IF(ISBLANK(D683)," ",S683-U683)</f>
        <v>30023.740390430779</v>
      </c>
      <c r="W683" s="47">
        <f t="shared" ref="W683:W741" si="569">CB683</f>
        <v>66530.865106331825</v>
      </c>
      <c r="X683" s="47">
        <f t="shared" ref="X683:X741" si="570">IF(ISBLANK(D683)," ",S683-W683)</f>
        <v>9556.0472719631944</v>
      </c>
      <c r="Y683" s="48">
        <f t="shared" ref="Y683:Y741" si="571">CC683</f>
        <v>70290.16031579503</v>
      </c>
      <c r="Z683" s="47">
        <f t="shared" ref="Z683:Z741" si="572">IF(ISBLANK(D683)," ",S683-Y683)</f>
        <v>5796.7520624999888</v>
      </c>
      <c r="AA683" s="48">
        <f t="shared" ref="AA683:AA741" si="573">CD683</f>
        <v>76086.912378295019</v>
      </c>
      <c r="AB683" s="47">
        <f t="shared" ref="AB683:AB741" si="574">IF(ISBLANK(D683)," ",S683-AA683)</f>
        <v>0</v>
      </c>
      <c r="AC683" s="47">
        <f t="shared" ref="AC683:AC741" si="575">V683+X683+Z683+AB683</f>
        <v>45376.539724893963</v>
      </c>
      <c r="AD683" s="47">
        <f t="shared" ref="AD683:AD741" si="576">IF(ISBLANK(D683)," ",S683-AC683)</f>
        <v>30710.372653401057</v>
      </c>
      <c r="AE683" s="47">
        <f t="shared" si="562"/>
        <v>44.461391958247994</v>
      </c>
      <c r="AF683" s="49">
        <f t="shared" ref="AF683:AF741" si="577">1-AD683/S683</f>
        <v>0.59637772524251265</v>
      </c>
      <c r="AG683" s="47">
        <f>IF(ISBLANK($D683),"",S683*_xlfn.XLOOKUP(Q683,DATA!$B$24:$B$25,DATA!$C$24:$C$25,"error",0,1)/1000)</f>
        <v>10.193099835168894</v>
      </c>
      <c r="AH683" s="47">
        <f>IF(ISBLANK($D683),"",V683*_xlfn.XLOOKUP(Q683,DATA!$B$24:$B$25,DATA!$C$24:$C$25,"error",0,1)/1000)</f>
        <v>4.0221763987909558</v>
      </c>
      <c r="AI683" s="47">
        <f>IF(ISBLANK($D683),"",X683*_xlfn.XLOOKUP(Q683,DATA!$B$24:$B$25,DATA!$C$24:$C$25,"error",0,1)/1000)</f>
        <v>1.280190519342203</v>
      </c>
      <c r="AJ683" s="47">
        <f>IF(ISBLANK($D683),"",Z683*_xlfn.XLOOKUP(Q683,DATA!$B$24:$B$25,DATA!$C$24:$C$25,"error",0,1)/1000)</f>
        <v>0.77657077473469727</v>
      </c>
      <c r="AK683" s="47">
        <f>IF(ISBLANK($D683),"",AB683*_xlfn.XLOOKUP(Q683,DATA!$B$24:$B$25,DATA!$C$24:$C$25,"error",0,1)/1000)</f>
        <v>0</v>
      </c>
      <c r="AL683" s="47">
        <f t="shared" ref="AL683:AL741" si="578">SUM(AH683:AK683)</f>
        <v>6.0789376928678562</v>
      </c>
      <c r="AM683" s="47">
        <f t="shared" ref="AM683:AM741" si="579">IF(ISBLANK($D683),"",AG683-AL683)</f>
        <v>4.1141621423010379</v>
      </c>
      <c r="AN683" s="47">
        <f t="shared" si="550"/>
        <v>1.0331853872482957</v>
      </c>
      <c r="AO683" s="47">
        <f t="shared" si="551"/>
        <v>0.40769284588263149</v>
      </c>
      <c r="AP683" s="47">
        <f t="shared" si="552"/>
        <v>0.12976171712893408</v>
      </c>
      <c r="AQ683" s="47">
        <f t="shared" si="553"/>
        <v>7.8714187989377488E-2</v>
      </c>
      <c r="AR683" s="47">
        <f t="shared" si="554"/>
        <v>0</v>
      </c>
      <c r="AS683" s="47">
        <f t="shared" si="555"/>
        <v>0.61616875100094304</v>
      </c>
      <c r="AT683" s="47">
        <f t="shared" ref="AT683:AT741" si="580">IF(ISBLANK($D683),"",AN683-AS683)</f>
        <v>0.41701663624735263</v>
      </c>
      <c r="AU683" s="47">
        <f t="shared" si="556"/>
        <v>5.6191271747262017E-2</v>
      </c>
      <c r="AV683" s="47">
        <f t="shared" si="557"/>
        <v>2.2172961188910146E-2</v>
      </c>
      <c r="AW683" s="47">
        <f t="shared" si="558"/>
        <v>7.0572774253058503E-3</v>
      </c>
      <c r="AX683" s="47">
        <f t="shared" si="559"/>
        <v>4.2809842088999935E-3</v>
      </c>
      <c r="AY683" s="47">
        <f t="shared" si="560"/>
        <v>0</v>
      </c>
      <c r="AZ683" s="47">
        <f t="shared" si="561"/>
        <v>3.3511222823115985E-2</v>
      </c>
      <c r="BA683" s="47">
        <f t="shared" ref="BA683:BA741" si="581">IF(ISBLANK($D683),"",AU683-AZ683)</f>
        <v>2.2680048924146032E-2</v>
      </c>
      <c r="BB683" s="23">
        <f>IF(V683&gt;0,J683*DATA!$C$4,0)</f>
        <v>51051</v>
      </c>
      <c r="BC683" s="23">
        <f>IF(X683&gt;0,N683*_xlfn.XLOOKUP(Burgas!O683,DATA!$B$5:$B$6,DATA!$C$5:$C$6,"error",0,1),0)</f>
        <v>7252.5599999999995</v>
      </c>
      <c r="BD683" s="23">
        <f>IF(Z683&gt;0,(L683-M683)*DATA!$C$7,"0,00 ")</f>
        <v>16425</v>
      </c>
      <c r="BE683" s="23">
        <f>IF(G683="basement",D683*DATA!$C$8,IF(G683="ground",0,"error"))</f>
        <v>0</v>
      </c>
      <c r="BF683" s="23">
        <f t="shared" ref="BF683:BF741" si="582">BB683+BC683+BD683+BE683</f>
        <v>74728.56</v>
      </c>
      <c r="BG683" s="23">
        <v>1.48</v>
      </c>
      <c r="BH683" s="23">
        <v>2.0648791540785498</v>
      </c>
      <c r="BI683" s="23">
        <f t="shared" ref="BI683:BI741" si="583">IF(G683="ground",0.57,IF(G683="basement",0.85,"error"))</f>
        <v>0.56999999999999995</v>
      </c>
      <c r="BJ683" s="23">
        <v>2.33</v>
      </c>
      <c r="BK683" s="23">
        <f t="shared" ref="BK683:BK741" si="584">IF(K683="N",1/((1/BG683)+0.15/0.038),BG683)</f>
        <v>0.21630769230769231</v>
      </c>
      <c r="BL683" s="23">
        <f t="shared" ref="BL683:BL741" si="585">IF(O683="sloped",1/(1/BJ683+0.15/0.04),IF(O683="flat",1/(1/BJ683+0.15/0.034),"error"))</f>
        <v>0.23928112965340181</v>
      </c>
      <c r="BM683" s="5">
        <v>1.1000000000000001</v>
      </c>
      <c r="BN683" s="5">
        <f t="shared" ref="BN683:BN741" si="586">IF(BI683=0.85,1/(1/BI683+0.05/0.038),BI683)</f>
        <v>0.56999999999999995</v>
      </c>
      <c r="BO683" s="50"/>
      <c r="BP683" s="48">
        <f t="shared" ref="BP683:BP741" si="587">D683*BS683</f>
        <v>2949.9500000000003</v>
      </c>
      <c r="BQ683" s="51">
        <f t="shared" ref="BQ683:BQ741" si="588">H683</f>
        <v>6</v>
      </c>
      <c r="BR683" s="47">
        <f t="shared" ref="BR683:BR741" si="589">0.32*BP683</f>
        <v>943.98400000000015</v>
      </c>
      <c r="BS683" s="46">
        <f t="shared" ref="BS683:BS741" si="590">I683</f>
        <v>20.5</v>
      </c>
      <c r="BT683" s="46">
        <f t="shared" ref="BT683:BT741" si="591">IF(BQ683&lt;=3,0.76*BP683,0.8*BP683)</f>
        <v>2359.9600000000005</v>
      </c>
      <c r="BU683" s="46">
        <f t="shared" si="545"/>
        <v>66.024741737500008</v>
      </c>
      <c r="BV683" s="46">
        <f t="shared" si="546"/>
        <v>39.971513352884621</v>
      </c>
      <c r="BW683" s="46">
        <f t="shared" si="547"/>
        <v>57.732441084980756</v>
      </c>
      <c r="BX683" s="46">
        <f t="shared" si="548"/>
        <v>60.994585487500018</v>
      </c>
      <c r="BY683" s="46">
        <f t="shared" si="549"/>
        <v>66.024741737500008</v>
      </c>
      <c r="BZ683" s="46">
        <f t="shared" ref="BZ683:BZ741" si="592">BU683*1152.4</f>
        <v>76086.912378295019</v>
      </c>
      <c r="CA683" s="46">
        <f t="shared" ref="CA683:CA741" si="593">BV683*1152.4</f>
        <v>46063.17198786424</v>
      </c>
      <c r="CB683" s="46">
        <f t="shared" ref="CB683:CB741" si="594">BW683*1152.4</f>
        <v>66530.865106331825</v>
      </c>
      <c r="CC683" s="46">
        <f t="shared" ref="CC683:CC741" si="595">BX683*1152.4</f>
        <v>70290.16031579503</v>
      </c>
      <c r="CD683" s="46">
        <f t="shared" ref="CD683:CD741" si="596">BY683*1152.4</f>
        <v>76086.912378295019</v>
      </c>
    </row>
    <row r="684" spans="1:82" ht="15" customHeight="1" x14ac:dyDescent="0.35">
      <c r="A684" s="39">
        <v>681</v>
      </c>
      <c r="B684" s="40" t="s">
        <v>125</v>
      </c>
      <c r="C684" s="40" t="s">
        <v>806</v>
      </c>
      <c r="D684" s="41">
        <v>143.19999999999999</v>
      </c>
      <c r="E684" s="41">
        <f t="shared" si="563"/>
        <v>572.79999999999995</v>
      </c>
      <c r="F684" s="41">
        <v>48.4</v>
      </c>
      <c r="G684" s="42" t="s">
        <v>118</v>
      </c>
      <c r="H684" s="43">
        <v>5</v>
      </c>
      <c r="I684" s="44">
        <v>17.5</v>
      </c>
      <c r="J684" s="41">
        <f t="shared" si="564"/>
        <v>677.6</v>
      </c>
      <c r="K684" s="42" t="s">
        <v>121</v>
      </c>
      <c r="L684" s="44">
        <v>169.4</v>
      </c>
      <c r="M684" s="44">
        <v>169.4</v>
      </c>
      <c r="N684" s="41">
        <v>150.35999999999999</v>
      </c>
      <c r="O684" s="45" t="s">
        <v>69</v>
      </c>
      <c r="P684" s="45" t="s">
        <v>121</v>
      </c>
      <c r="Q684" s="45" t="s">
        <v>122</v>
      </c>
      <c r="R684" s="45" t="s">
        <v>864</v>
      </c>
      <c r="S684" s="46">
        <f t="shared" si="565"/>
        <v>27187.481185760003</v>
      </c>
      <c r="T684" s="46">
        <f t="shared" si="566"/>
        <v>47.464178047765373</v>
      </c>
      <c r="U684" s="47">
        <f t="shared" si="567"/>
        <v>27187.481185760003</v>
      </c>
      <c r="V684" s="47">
        <f t="shared" si="568"/>
        <v>0</v>
      </c>
      <c r="W684" s="47">
        <f t="shared" si="569"/>
        <v>26735.126977447675</v>
      </c>
      <c r="X684" s="47">
        <f t="shared" si="570"/>
        <v>452.35420831232841</v>
      </c>
      <c r="Y684" s="48">
        <f t="shared" si="571"/>
        <v>27187.481185760003</v>
      </c>
      <c r="Z684" s="47">
        <f t="shared" si="572"/>
        <v>0</v>
      </c>
      <c r="AA684" s="48">
        <f t="shared" si="573"/>
        <v>27187.481185760003</v>
      </c>
      <c r="AB684" s="47">
        <f t="shared" si="574"/>
        <v>0</v>
      </c>
      <c r="AC684" s="47">
        <f t="shared" si="575"/>
        <v>452.35420831232841</v>
      </c>
      <c r="AD684" s="47">
        <f t="shared" si="576"/>
        <v>26735.126977447675</v>
      </c>
      <c r="AE684" s="47">
        <f t="shared" si="562"/>
        <v>46.674453522080441</v>
      </c>
      <c r="AF684" s="49">
        <f t="shared" si="577"/>
        <v>1.6638327222061933E-2</v>
      </c>
      <c r="AG684" s="47">
        <f>IF(ISBLANK($D684),"",S684*_xlfn.XLOOKUP(Q684,DATA!$B$24:$B$25,DATA!$C$24:$C$25,"error",0,1)/1000)</f>
        <v>3.642212587302752</v>
      </c>
      <c r="AH684" s="47">
        <f>IF(ISBLANK($D684),"",V684*_xlfn.XLOOKUP(Q684,DATA!$B$24:$B$25,DATA!$C$24:$C$25,"error",0,1)/1000)</f>
        <v>0</v>
      </c>
      <c r="AI684" s="47">
        <f>IF(ISBLANK($D684),"",X684*_xlfn.XLOOKUP(Q684,DATA!$B$24:$B$25,DATA!$C$24:$C$25,"error",0,1)/1000)</f>
        <v>6.0600324839856154E-2</v>
      </c>
      <c r="AJ684" s="47">
        <f>IF(ISBLANK($D684),"",Z684*_xlfn.XLOOKUP(Q684,DATA!$B$24:$B$25,DATA!$C$24:$C$25,"error",0,1)/1000)</f>
        <v>0</v>
      </c>
      <c r="AK684" s="47">
        <f>IF(ISBLANK($D684),"",AB684*_xlfn.XLOOKUP(Q684,DATA!$B$24:$B$25,DATA!$C$24:$C$25,"error",0,1)/1000)</f>
        <v>0</v>
      </c>
      <c r="AL684" s="47">
        <f t="shared" si="578"/>
        <v>6.0600324839856154E-2</v>
      </c>
      <c r="AM684" s="47">
        <f t="shared" si="579"/>
        <v>3.5816122624628957</v>
      </c>
      <c r="AN684" s="47">
        <f t="shared" si="550"/>
        <v>0.369179237259051</v>
      </c>
      <c r="AO684" s="47">
        <f t="shared" si="551"/>
        <v>0</v>
      </c>
      <c r="AP684" s="47">
        <f t="shared" si="552"/>
        <v>6.1425249531073438E-3</v>
      </c>
      <c r="AQ684" s="47">
        <f t="shared" si="553"/>
        <v>0</v>
      </c>
      <c r="AR684" s="47">
        <f t="shared" si="554"/>
        <v>0</v>
      </c>
      <c r="AS684" s="47">
        <f t="shared" si="555"/>
        <v>6.1425249531073438E-3</v>
      </c>
      <c r="AT684" s="47">
        <f t="shared" si="580"/>
        <v>0.36303671230594364</v>
      </c>
      <c r="AU684" s="47">
        <f t="shared" si="556"/>
        <v>2.0078343248272137E-2</v>
      </c>
      <c r="AV684" s="47">
        <f t="shared" si="557"/>
        <v>0</v>
      </c>
      <c r="AW684" s="47">
        <f t="shared" si="558"/>
        <v>3.3407004504163059E-4</v>
      </c>
      <c r="AX684" s="47">
        <f t="shared" si="559"/>
        <v>0</v>
      </c>
      <c r="AY684" s="47">
        <f t="shared" si="560"/>
        <v>0</v>
      </c>
      <c r="AZ684" s="47">
        <f t="shared" si="561"/>
        <v>3.3407004504163059E-4</v>
      </c>
      <c r="BA684" s="47">
        <f t="shared" si="581"/>
        <v>1.9744273203230508E-2</v>
      </c>
      <c r="BB684" s="23">
        <f>IF(V684&gt;0,J684*DATA!$C$4,0)</f>
        <v>0</v>
      </c>
      <c r="BC684" s="23">
        <f>IF(X684&gt;0,N684*_xlfn.XLOOKUP(Burgas!O684,DATA!$B$5:$B$6,DATA!$C$5:$C$6,"error",0,1),0)</f>
        <v>7217.2799999999988</v>
      </c>
      <c r="BD684" s="23" t="str">
        <f>IF(Z684&gt;0,(L684-M684)*DATA!$C$7,"0,00 ")</f>
        <v xml:space="preserve">0,00 </v>
      </c>
      <c r="BE684" s="23">
        <f>IF(G684="basement",D684*DATA!$C$8,IF(G684="ground",0,"error"))</f>
        <v>0</v>
      </c>
      <c r="BF684" s="23">
        <f t="shared" si="582"/>
        <v>7217.2799999999988</v>
      </c>
      <c r="BG684" s="23">
        <v>0.25</v>
      </c>
      <c r="BH684" s="23">
        <v>1.1000000000000001</v>
      </c>
      <c r="BI684" s="23">
        <f t="shared" si="583"/>
        <v>0.56999999999999995</v>
      </c>
      <c r="BJ684" s="23">
        <v>0.22</v>
      </c>
      <c r="BK684" s="23">
        <f t="shared" si="584"/>
        <v>0.25</v>
      </c>
      <c r="BL684" s="23">
        <f t="shared" si="585"/>
        <v>0.12054794520547943</v>
      </c>
      <c r="BM684" s="5">
        <v>1.1000000000000001</v>
      </c>
      <c r="BN684" s="5">
        <f t="shared" si="586"/>
        <v>0.56999999999999995</v>
      </c>
      <c r="BO684" s="50"/>
      <c r="BP684" s="48">
        <f t="shared" si="587"/>
        <v>2506</v>
      </c>
      <c r="BQ684" s="51">
        <f t="shared" si="588"/>
        <v>5</v>
      </c>
      <c r="BR684" s="47">
        <f t="shared" si="589"/>
        <v>801.92000000000007</v>
      </c>
      <c r="BS684" s="46">
        <f t="shared" si="590"/>
        <v>17.5</v>
      </c>
      <c r="BT684" s="46">
        <f t="shared" si="591"/>
        <v>2004.8000000000002</v>
      </c>
      <c r="BU684" s="46">
        <f t="shared" si="545"/>
        <v>23.5920524</v>
      </c>
      <c r="BV684" s="46">
        <f t="shared" si="546"/>
        <v>23.5920524</v>
      </c>
      <c r="BW684" s="46">
        <f t="shared" si="547"/>
        <v>23.19952011232877</v>
      </c>
      <c r="BX684" s="46">
        <f t="shared" si="548"/>
        <v>23.5920524</v>
      </c>
      <c r="BY684" s="46">
        <f t="shared" si="549"/>
        <v>23.5920524</v>
      </c>
      <c r="BZ684" s="46">
        <f t="shared" si="592"/>
        <v>27187.481185760003</v>
      </c>
      <c r="CA684" s="46">
        <f t="shared" si="593"/>
        <v>27187.481185760003</v>
      </c>
      <c r="CB684" s="46">
        <f t="shared" si="594"/>
        <v>26735.126977447675</v>
      </c>
      <c r="CC684" s="46">
        <f t="shared" si="595"/>
        <v>27187.481185760003</v>
      </c>
      <c r="CD684" s="46">
        <f t="shared" si="596"/>
        <v>27187.481185760003</v>
      </c>
    </row>
    <row r="685" spans="1:82" ht="15" customHeight="1" x14ac:dyDescent="0.35">
      <c r="A685" s="39">
        <v>682</v>
      </c>
      <c r="B685" s="40" t="s">
        <v>125</v>
      </c>
      <c r="C685" s="40" t="s">
        <v>807</v>
      </c>
      <c r="D685" s="41">
        <v>251.6</v>
      </c>
      <c r="E685" s="41">
        <f t="shared" si="563"/>
        <v>1408.96</v>
      </c>
      <c r="F685" s="41">
        <v>66.400000000000006</v>
      </c>
      <c r="G685" s="42" t="s">
        <v>118</v>
      </c>
      <c r="H685" s="43">
        <v>7</v>
      </c>
      <c r="I685" s="44">
        <v>22.25</v>
      </c>
      <c r="J685" s="41">
        <f t="shared" si="564"/>
        <v>1182.4000000000001</v>
      </c>
      <c r="K685" s="42" t="s">
        <v>120</v>
      </c>
      <c r="L685" s="44">
        <v>295</v>
      </c>
      <c r="M685" s="44">
        <v>206.5</v>
      </c>
      <c r="N685" s="41">
        <v>264.18</v>
      </c>
      <c r="O685" s="45" t="s">
        <v>69</v>
      </c>
      <c r="P685" s="45" t="s">
        <v>120</v>
      </c>
      <c r="Q685" s="45" t="s">
        <v>122</v>
      </c>
      <c r="R685" s="45" t="s">
        <v>864</v>
      </c>
      <c r="S685" s="46">
        <f t="shared" si="565"/>
        <v>119716.61672768003</v>
      </c>
      <c r="T685" s="46">
        <f t="shared" si="566"/>
        <v>84.968073421303671</v>
      </c>
      <c r="U685" s="47">
        <f t="shared" si="567"/>
        <v>74516.628648172307</v>
      </c>
      <c r="V685" s="47">
        <f t="shared" si="568"/>
        <v>45199.988079507719</v>
      </c>
      <c r="W685" s="47">
        <f t="shared" si="569"/>
        <v>103008.47570178745</v>
      </c>
      <c r="X685" s="47">
        <f t="shared" si="570"/>
        <v>16708.141025892575</v>
      </c>
      <c r="Y685" s="48">
        <f t="shared" si="571"/>
        <v>115031.57054018002</v>
      </c>
      <c r="Z685" s="47">
        <f t="shared" si="572"/>
        <v>4685.0461875000037</v>
      </c>
      <c r="AA685" s="48">
        <f t="shared" si="573"/>
        <v>119716.61672768003</v>
      </c>
      <c r="AB685" s="47">
        <f t="shared" si="574"/>
        <v>0</v>
      </c>
      <c r="AC685" s="47">
        <f t="shared" si="575"/>
        <v>66593.175292900298</v>
      </c>
      <c r="AD685" s="47">
        <f t="shared" si="576"/>
        <v>53123.441434779728</v>
      </c>
      <c r="AE685" s="47">
        <f t="shared" si="562"/>
        <v>37.7040096488046</v>
      </c>
      <c r="AF685" s="49">
        <f t="shared" si="577"/>
        <v>0.55625674290796345</v>
      </c>
      <c r="AG685" s="47">
        <f>IF(ISBLANK($D685),"",S685*_xlfn.XLOOKUP(Q685,DATA!$B$24:$B$25,DATA!$C$24:$C$25,"error",0,1)/1000)</f>
        <v>16.038020049582112</v>
      </c>
      <c r="AH685" s="47">
        <f>IF(ISBLANK($D685),"",V685*_xlfn.XLOOKUP(Q685,DATA!$B$24:$B$25,DATA!$C$24:$C$25,"error",0,1)/1000)</f>
        <v>6.0552856810929807</v>
      </c>
      <c r="AI685" s="47">
        <f>IF(ISBLANK($D685),"",X685*_xlfn.XLOOKUP(Q685,DATA!$B$24:$B$25,DATA!$C$24:$C$25,"error",0,1)/1000)</f>
        <v>2.2383317211014493</v>
      </c>
      <c r="AJ685" s="47">
        <f>IF(ISBLANK($D685),"",Z685*_xlfn.XLOOKUP(Q685,DATA!$B$24:$B$25,DATA!$C$24:$C$25,"error",0,1)/1000)</f>
        <v>0.62763939327872964</v>
      </c>
      <c r="AK685" s="47">
        <f>IF(ISBLANK($D685),"",AB685*_xlfn.XLOOKUP(Q685,DATA!$B$24:$B$25,DATA!$C$24:$C$25,"error",0,1)/1000)</f>
        <v>0</v>
      </c>
      <c r="AL685" s="47">
        <f t="shared" si="578"/>
        <v>8.921256795473159</v>
      </c>
      <c r="AM685" s="47">
        <f t="shared" si="579"/>
        <v>7.1167632541089532</v>
      </c>
      <c r="AN685" s="47">
        <f t="shared" si="550"/>
        <v>1.6256338330418072</v>
      </c>
      <c r="AO685" s="47">
        <f t="shared" si="551"/>
        <v>0.61377135341434119</v>
      </c>
      <c r="AP685" s="47">
        <f t="shared" si="552"/>
        <v>0.22688011139430048</v>
      </c>
      <c r="AQ685" s="47">
        <f t="shared" si="553"/>
        <v>6.3618316320181972E-2</v>
      </c>
      <c r="AR685" s="47">
        <f t="shared" si="554"/>
        <v>0</v>
      </c>
      <c r="AS685" s="47">
        <f t="shared" si="555"/>
        <v>0.90426978112882361</v>
      </c>
      <c r="AT685" s="47">
        <f t="shared" si="580"/>
        <v>0.72136405191298358</v>
      </c>
      <c r="AU685" s="47">
        <f t="shared" si="556"/>
        <v>8.8412431690773563E-2</v>
      </c>
      <c r="AV685" s="47">
        <f t="shared" si="557"/>
        <v>3.3380836910831886E-2</v>
      </c>
      <c r="AW685" s="47">
        <f t="shared" si="558"/>
        <v>1.2339200835350613E-2</v>
      </c>
      <c r="AX685" s="47">
        <f t="shared" si="559"/>
        <v>3.4599735387000042E-3</v>
      </c>
      <c r="AY685" s="47">
        <f t="shared" si="560"/>
        <v>0</v>
      </c>
      <c r="AZ685" s="47">
        <f t="shared" si="561"/>
        <v>4.9180011284882502E-2</v>
      </c>
      <c r="BA685" s="47">
        <f t="shared" si="581"/>
        <v>3.9232420405891061E-2</v>
      </c>
      <c r="BB685" s="23">
        <f>IF(V685&gt;0,J685*DATA!$C$4,0)</f>
        <v>76856</v>
      </c>
      <c r="BC685" s="23">
        <f>IF(X685&gt;0,N685*_xlfn.XLOOKUP(Burgas!O685,DATA!$B$5:$B$6,DATA!$C$5:$C$6,"error",0,1),0)</f>
        <v>12680.64</v>
      </c>
      <c r="BD685" s="23">
        <f>IF(Z685&gt;0,(L685-M685)*DATA!$C$7,"0,00 ")</f>
        <v>13275</v>
      </c>
      <c r="BE685" s="23">
        <f>IF(G685="basement",D685*DATA!$C$8,IF(G685="ground",0,"error"))</f>
        <v>0</v>
      </c>
      <c r="BF685" s="23">
        <f t="shared" si="582"/>
        <v>102811.64</v>
      </c>
      <c r="BG685" s="23">
        <v>1.48</v>
      </c>
      <c r="BH685" s="23">
        <v>1.625</v>
      </c>
      <c r="BI685" s="23">
        <f t="shared" si="583"/>
        <v>0.56999999999999995</v>
      </c>
      <c r="BJ685" s="23">
        <v>2.33</v>
      </c>
      <c r="BK685" s="23">
        <f t="shared" si="584"/>
        <v>0.21630769230769231</v>
      </c>
      <c r="BL685" s="23">
        <f t="shared" si="585"/>
        <v>0.23928112965340181</v>
      </c>
      <c r="BM685" s="5">
        <v>1.1000000000000001</v>
      </c>
      <c r="BN685" s="5">
        <f t="shared" si="586"/>
        <v>0.56999999999999995</v>
      </c>
      <c r="BO685" s="50"/>
      <c r="BP685" s="48">
        <f t="shared" si="587"/>
        <v>5598.0999999999995</v>
      </c>
      <c r="BQ685" s="51">
        <f t="shared" si="588"/>
        <v>7</v>
      </c>
      <c r="BR685" s="47">
        <f t="shared" si="589"/>
        <v>1791.3919999999998</v>
      </c>
      <c r="BS685" s="46">
        <f t="shared" si="590"/>
        <v>22.25</v>
      </c>
      <c r="BT685" s="46">
        <f t="shared" si="591"/>
        <v>4478.4799999999996</v>
      </c>
      <c r="BU685" s="46">
        <f t="shared" si="545"/>
        <v>103.88460320000002</v>
      </c>
      <c r="BV685" s="46">
        <f t="shared" si="546"/>
        <v>64.662121353846146</v>
      </c>
      <c r="BW685" s="46">
        <f t="shared" si="547"/>
        <v>89.386042781835684</v>
      </c>
      <c r="BX685" s="46">
        <f t="shared" si="548"/>
        <v>99.819134450000007</v>
      </c>
      <c r="BY685" s="46">
        <f t="shared" si="549"/>
        <v>103.88460320000002</v>
      </c>
      <c r="BZ685" s="46">
        <f t="shared" si="592"/>
        <v>119716.61672768003</v>
      </c>
      <c r="CA685" s="46">
        <f t="shared" si="593"/>
        <v>74516.628648172307</v>
      </c>
      <c r="CB685" s="46">
        <f t="shared" si="594"/>
        <v>103008.47570178745</v>
      </c>
      <c r="CC685" s="46">
        <f t="shared" si="595"/>
        <v>115031.57054018002</v>
      </c>
      <c r="CD685" s="46">
        <f t="shared" si="596"/>
        <v>119716.61672768003</v>
      </c>
    </row>
    <row r="686" spans="1:82" ht="15" customHeight="1" x14ac:dyDescent="0.35">
      <c r="A686" s="39">
        <v>683</v>
      </c>
      <c r="B686" s="40" t="s">
        <v>125</v>
      </c>
      <c r="C686" s="40" t="s">
        <v>808</v>
      </c>
      <c r="D686" s="41">
        <v>328.6</v>
      </c>
      <c r="E686" s="41">
        <f t="shared" si="563"/>
        <v>1577.2800000000002</v>
      </c>
      <c r="F686" s="41">
        <v>77.8</v>
      </c>
      <c r="G686" s="42" t="s">
        <v>118</v>
      </c>
      <c r="H686" s="43">
        <v>6</v>
      </c>
      <c r="I686" s="44">
        <v>20.5</v>
      </c>
      <c r="J686" s="41">
        <f t="shared" si="564"/>
        <v>1275.9199999999998</v>
      </c>
      <c r="K686" s="42" t="s">
        <v>121</v>
      </c>
      <c r="L686" s="44">
        <v>318.98</v>
      </c>
      <c r="M686" s="44">
        <v>318.98</v>
      </c>
      <c r="N686" s="41">
        <v>345.03000000000003</v>
      </c>
      <c r="O686" s="45" t="s">
        <v>69</v>
      </c>
      <c r="P686" s="45" t="s">
        <v>121</v>
      </c>
      <c r="Q686" s="45" t="s">
        <v>122</v>
      </c>
      <c r="R686" s="45" t="s">
        <v>864</v>
      </c>
      <c r="S686" s="46">
        <f t="shared" si="565"/>
        <v>63364.079546180015</v>
      </c>
      <c r="T686" s="46">
        <f t="shared" si="566"/>
        <v>40.173006407346833</v>
      </c>
      <c r="U686" s="47">
        <f t="shared" si="567"/>
        <v>63364.079546180015</v>
      </c>
      <c r="V686" s="47">
        <f t="shared" si="568"/>
        <v>0</v>
      </c>
      <c r="W686" s="47">
        <f t="shared" si="569"/>
        <v>62326.065629619734</v>
      </c>
      <c r="X686" s="47">
        <f t="shared" si="570"/>
        <v>1038.0139165602814</v>
      </c>
      <c r="Y686" s="48">
        <f t="shared" si="571"/>
        <v>63364.079546180015</v>
      </c>
      <c r="Z686" s="47">
        <f t="shared" si="572"/>
        <v>0</v>
      </c>
      <c r="AA686" s="48">
        <f t="shared" si="573"/>
        <v>63364.079546180015</v>
      </c>
      <c r="AB686" s="47">
        <f t="shared" si="574"/>
        <v>0</v>
      </c>
      <c r="AC686" s="47">
        <f t="shared" si="575"/>
        <v>1038.0139165602814</v>
      </c>
      <c r="AD686" s="47">
        <f t="shared" si="576"/>
        <v>62326.065629619734</v>
      </c>
      <c r="AE686" s="47">
        <f t="shared" si="562"/>
        <v>39.514902635942718</v>
      </c>
      <c r="AF686" s="49">
        <f t="shared" si="577"/>
        <v>1.6381740632778752E-2</v>
      </c>
      <c r="AG686" s="47">
        <f>IF(ISBLANK($D686),"",S686*_xlfn.XLOOKUP(Q686,DATA!$B$24:$B$25,DATA!$C$24:$C$25,"error",0,1)/1000)</f>
        <v>8.488666034528725</v>
      </c>
      <c r="AH686" s="47">
        <f>IF(ISBLANK($D686),"",V686*_xlfn.XLOOKUP(Q686,DATA!$B$24:$B$25,DATA!$C$24:$C$25,"error",0,1)/1000)</f>
        <v>0</v>
      </c>
      <c r="AI686" s="47">
        <f>IF(ISBLANK($D686),"",X686*_xlfn.XLOOKUP(Q686,DATA!$B$24:$B$25,DATA!$C$24:$C$25,"error",0,1)/1000)</f>
        <v>0.13905912529592801</v>
      </c>
      <c r="AJ686" s="47">
        <f>IF(ISBLANK($D686),"",Z686*_xlfn.XLOOKUP(Q686,DATA!$B$24:$B$25,DATA!$C$24:$C$25,"error",0,1)/1000)</f>
        <v>0</v>
      </c>
      <c r="AK686" s="47">
        <f>IF(ISBLANK($D686),"",AB686*_xlfn.XLOOKUP(Q686,DATA!$B$24:$B$25,DATA!$C$24:$C$25,"error",0,1)/1000)</f>
        <v>0</v>
      </c>
      <c r="AL686" s="47">
        <f t="shared" si="578"/>
        <v>0.13905912529592801</v>
      </c>
      <c r="AM686" s="47">
        <f t="shared" si="579"/>
        <v>8.3496069092327971</v>
      </c>
      <c r="AN686" s="47">
        <f t="shared" si="550"/>
        <v>0.86042183888417645</v>
      </c>
      <c r="AO686" s="47">
        <f t="shared" si="551"/>
        <v>0</v>
      </c>
      <c r="AP686" s="47">
        <f t="shared" si="552"/>
        <v>1.4095207399379115E-2</v>
      </c>
      <c r="AQ686" s="47">
        <f t="shared" si="553"/>
        <v>0</v>
      </c>
      <c r="AR686" s="47">
        <f t="shared" si="554"/>
        <v>0</v>
      </c>
      <c r="AS686" s="47">
        <f t="shared" si="555"/>
        <v>1.4095207399379115E-2</v>
      </c>
      <c r="AT686" s="47">
        <f t="shared" si="580"/>
        <v>0.84632663148479736</v>
      </c>
      <c r="AU686" s="47">
        <f t="shared" si="556"/>
        <v>4.6795277945990338E-2</v>
      </c>
      <c r="AV686" s="47">
        <f t="shared" si="557"/>
        <v>0</v>
      </c>
      <c r="AW686" s="47">
        <f t="shared" si="558"/>
        <v>7.665881061500046E-4</v>
      </c>
      <c r="AX686" s="47">
        <f t="shared" si="559"/>
        <v>0</v>
      </c>
      <c r="AY686" s="47">
        <f t="shared" si="560"/>
        <v>0</v>
      </c>
      <c r="AZ686" s="47">
        <f t="shared" si="561"/>
        <v>7.665881061500046E-4</v>
      </c>
      <c r="BA686" s="47">
        <f t="shared" si="581"/>
        <v>4.6028689839840334E-2</v>
      </c>
      <c r="BB686" s="23">
        <f>IF(V686&gt;0,J686*DATA!$C$4,0)</f>
        <v>0</v>
      </c>
      <c r="BC686" s="23">
        <f>IF(X686&gt;0,N686*_xlfn.XLOOKUP(Burgas!O686,DATA!$B$5:$B$6,DATA!$C$5:$C$6,"error",0,1),0)</f>
        <v>16561.440000000002</v>
      </c>
      <c r="BD686" s="23" t="str">
        <f>IF(Z686&gt;0,(L686-M686)*DATA!$C$7,"0,00 ")</f>
        <v xml:space="preserve">0,00 </v>
      </c>
      <c r="BE686" s="23">
        <f>IF(G686="basement",D686*DATA!$C$8,IF(G686="ground",0,"error"))</f>
        <v>0</v>
      </c>
      <c r="BF686" s="23">
        <f t="shared" si="582"/>
        <v>16561.440000000002</v>
      </c>
      <c r="BG686" s="23">
        <v>0.25</v>
      </c>
      <c r="BH686" s="23">
        <v>1.1000000000000001</v>
      </c>
      <c r="BI686" s="23">
        <f t="shared" si="583"/>
        <v>0.56999999999999995</v>
      </c>
      <c r="BJ686" s="23">
        <v>0.22</v>
      </c>
      <c r="BK686" s="23">
        <f t="shared" si="584"/>
        <v>0.25</v>
      </c>
      <c r="BL686" s="23">
        <f t="shared" si="585"/>
        <v>0.12054794520547943</v>
      </c>
      <c r="BM686" s="5">
        <v>1.1000000000000001</v>
      </c>
      <c r="BN686" s="5">
        <f t="shared" si="586"/>
        <v>0.56999999999999995</v>
      </c>
      <c r="BO686" s="50"/>
      <c r="BP686" s="48">
        <f t="shared" si="587"/>
        <v>6736.3</v>
      </c>
      <c r="BQ686" s="51">
        <f t="shared" si="588"/>
        <v>6</v>
      </c>
      <c r="BR686" s="47">
        <f t="shared" si="589"/>
        <v>2155.616</v>
      </c>
      <c r="BS686" s="46">
        <f t="shared" si="590"/>
        <v>20.5</v>
      </c>
      <c r="BT686" s="46">
        <f t="shared" si="591"/>
        <v>5389.0400000000009</v>
      </c>
      <c r="BU686" s="46">
        <f t="shared" si="545"/>
        <v>54.984449450000007</v>
      </c>
      <c r="BV686" s="46">
        <f t="shared" si="546"/>
        <v>54.984449450000007</v>
      </c>
      <c r="BW686" s="46">
        <f t="shared" si="547"/>
        <v>54.083708460273975</v>
      </c>
      <c r="BX686" s="46">
        <f t="shared" si="548"/>
        <v>54.984449450000007</v>
      </c>
      <c r="BY686" s="46">
        <f t="shared" si="549"/>
        <v>54.984449450000007</v>
      </c>
      <c r="BZ686" s="46">
        <f t="shared" si="592"/>
        <v>63364.079546180015</v>
      </c>
      <c r="CA686" s="46">
        <f t="shared" si="593"/>
        <v>63364.079546180015</v>
      </c>
      <c r="CB686" s="46">
        <f t="shared" si="594"/>
        <v>62326.065629619734</v>
      </c>
      <c r="CC686" s="46">
        <f t="shared" si="595"/>
        <v>63364.079546180015</v>
      </c>
      <c r="CD686" s="46">
        <f t="shared" si="596"/>
        <v>63364.079546180015</v>
      </c>
    </row>
    <row r="687" spans="1:82" ht="15" customHeight="1" x14ac:dyDescent="0.35">
      <c r="A687" s="39">
        <v>684</v>
      </c>
      <c r="B687" s="40" t="s">
        <v>125</v>
      </c>
      <c r="C687" s="40" t="s">
        <v>809</v>
      </c>
      <c r="D687" s="41">
        <v>252.8</v>
      </c>
      <c r="E687" s="41">
        <f t="shared" si="563"/>
        <v>1011.2</v>
      </c>
      <c r="F687" s="41">
        <v>63.6</v>
      </c>
      <c r="G687" s="42" t="s">
        <v>118</v>
      </c>
      <c r="H687" s="43">
        <v>5</v>
      </c>
      <c r="I687" s="44">
        <v>17.5</v>
      </c>
      <c r="J687" s="41">
        <f t="shared" si="564"/>
        <v>1090.4000000000001</v>
      </c>
      <c r="K687" s="42" t="s">
        <v>120</v>
      </c>
      <c r="L687" s="44">
        <v>22.6</v>
      </c>
      <c r="M687" s="44">
        <v>15.8</v>
      </c>
      <c r="N687" s="41">
        <v>265.44</v>
      </c>
      <c r="O687" s="45" t="s">
        <v>69</v>
      </c>
      <c r="P687" s="45" t="s">
        <v>120</v>
      </c>
      <c r="Q687" s="45" t="s">
        <v>122</v>
      </c>
      <c r="R687" s="45" t="s">
        <v>864</v>
      </c>
      <c r="S687" s="46">
        <f t="shared" si="565"/>
        <v>95870.826802240015</v>
      </c>
      <c r="T687" s="46">
        <f t="shared" si="566"/>
        <v>94.808966378797479</v>
      </c>
      <c r="U687" s="47">
        <f t="shared" si="567"/>
        <v>54187.752544886163</v>
      </c>
      <c r="V687" s="47">
        <f t="shared" si="568"/>
        <v>41683.074257353852</v>
      </c>
      <c r="W687" s="47">
        <f t="shared" si="569"/>
        <v>79082.996709451298</v>
      </c>
      <c r="X687" s="47">
        <f t="shared" si="570"/>
        <v>16787.830092788718</v>
      </c>
      <c r="Y687" s="48">
        <f t="shared" si="571"/>
        <v>95510.845852240018</v>
      </c>
      <c r="Z687" s="47">
        <f t="shared" si="572"/>
        <v>359.98094999999739</v>
      </c>
      <c r="AA687" s="48">
        <f t="shared" si="573"/>
        <v>95870.826802240015</v>
      </c>
      <c r="AB687" s="47">
        <f t="shared" si="574"/>
        <v>0</v>
      </c>
      <c r="AC687" s="47">
        <f t="shared" si="575"/>
        <v>58830.885300142567</v>
      </c>
      <c r="AD687" s="47">
        <f t="shared" si="576"/>
        <v>37039.941502097448</v>
      </c>
      <c r="AE687" s="47">
        <f t="shared" si="562"/>
        <v>36.629688985460291</v>
      </c>
      <c r="AF687" s="49">
        <f t="shared" si="577"/>
        <v>0.61364741770191955</v>
      </c>
      <c r="AG687" s="47">
        <f>IF(ISBLANK($D687),"",S687*_xlfn.XLOOKUP(Q687,DATA!$B$24:$B$25,DATA!$C$24:$C$25,"error",0,1)/1000)</f>
        <v>12.843482253778324</v>
      </c>
      <c r="AH687" s="47">
        <f>IF(ISBLANK($D687),"",V687*_xlfn.XLOOKUP(Q687,DATA!$B$24:$B$25,DATA!$C$24:$C$25,"error",0,1)/1000)</f>
        <v>5.5841369305343234</v>
      </c>
      <c r="AI687" s="47">
        <f>IF(ISBLANK($D687),"",X687*_xlfn.XLOOKUP(Q687,DATA!$B$24:$B$25,DATA!$C$24:$C$25,"error",0,1)/1000)</f>
        <v>2.2490073890876237</v>
      </c>
      <c r="AJ687" s="47">
        <f>IF(ISBLANK($D687),"",Z687*_xlfn.XLOOKUP(Q687,DATA!$B$24:$B$25,DATA!$C$24:$C$25,"error",0,1)/1000)</f>
        <v>4.8225399709551718E-2</v>
      </c>
      <c r="AK687" s="47">
        <f>IF(ISBLANK($D687),"",AB687*_xlfn.XLOOKUP(Q687,DATA!$B$24:$B$25,DATA!$C$24:$C$25,"error",0,1)/1000)</f>
        <v>0</v>
      </c>
      <c r="AL687" s="47">
        <f t="shared" si="578"/>
        <v>7.8813697193314995</v>
      </c>
      <c r="AM687" s="47">
        <f t="shared" si="579"/>
        <v>4.9621125344468249</v>
      </c>
      <c r="AN687" s="47">
        <f t="shared" si="550"/>
        <v>1.3018314742883803</v>
      </c>
      <c r="AO687" s="47">
        <f t="shared" si="551"/>
        <v>0.56601512496870543</v>
      </c>
      <c r="AP687" s="47">
        <f t="shared" si="552"/>
        <v>0.22796221049475016</v>
      </c>
      <c r="AQ687" s="47">
        <f t="shared" si="553"/>
        <v>4.8881870166919096E-3</v>
      </c>
      <c r="AR687" s="47">
        <f t="shared" si="554"/>
        <v>0</v>
      </c>
      <c r="AS687" s="47">
        <f t="shared" si="555"/>
        <v>0.79886552248014753</v>
      </c>
      <c r="AT687" s="47">
        <f t="shared" si="580"/>
        <v>0.50296595180823278</v>
      </c>
      <c r="AU687" s="47">
        <f t="shared" si="556"/>
        <v>7.0801975176694315E-2</v>
      </c>
      <c r="AV687" s="47">
        <f t="shared" si="557"/>
        <v>3.0783545811545222E-2</v>
      </c>
      <c r="AW687" s="47">
        <f t="shared" si="558"/>
        <v>1.2398052349668655E-2</v>
      </c>
      <c r="AX687" s="47">
        <f t="shared" si="559"/>
        <v>2.6585107415999818E-4</v>
      </c>
      <c r="AY687" s="47">
        <f t="shared" si="560"/>
        <v>0</v>
      </c>
      <c r="AZ687" s="47">
        <f t="shared" si="561"/>
        <v>4.3447449235373872E-2</v>
      </c>
      <c r="BA687" s="47">
        <f t="shared" si="581"/>
        <v>2.7354525941320443E-2</v>
      </c>
      <c r="BB687" s="23">
        <f>IF(V687&gt;0,J687*DATA!$C$4,0)</f>
        <v>70876</v>
      </c>
      <c r="BC687" s="23">
        <f>IF(X687&gt;0,N687*_xlfn.XLOOKUP(Burgas!O687,DATA!$B$5:$B$6,DATA!$C$5:$C$6,"error",0,1),0)</f>
        <v>12741.119999999999</v>
      </c>
      <c r="BD687" s="23">
        <f>IF(Z687&gt;0,(L687-M687)*DATA!$C$7,"0,00 ")</f>
        <v>1020.0000000000001</v>
      </c>
      <c r="BE687" s="23">
        <f>IF(G687="basement",D687*DATA!$C$8,IF(G687="ground",0,"error"))</f>
        <v>0</v>
      </c>
      <c r="BF687" s="23">
        <f t="shared" si="582"/>
        <v>84637.119999999995</v>
      </c>
      <c r="BG687" s="23">
        <v>1.48</v>
      </c>
      <c r="BH687" s="23">
        <v>1.6265486725663718</v>
      </c>
      <c r="BI687" s="23">
        <f t="shared" si="583"/>
        <v>0.56999999999999995</v>
      </c>
      <c r="BJ687" s="23">
        <v>2.33</v>
      </c>
      <c r="BK687" s="23">
        <f t="shared" si="584"/>
        <v>0.21630769230769231</v>
      </c>
      <c r="BL687" s="23">
        <f t="shared" si="585"/>
        <v>0.23928112965340181</v>
      </c>
      <c r="BM687" s="5">
        <v>1.1000000000000001</v>
      </c>
      <c r="BN687" s="5">
        <f t="shared" si="586"/>
        <v>0.56999999999999995</v>
      </c>
      <c r="BO687" s="50"/>
      <c r="BP687" s="48">
        <f t="shared" si="587"/>
        <v>4424</v>
      </c>
      <c r="BQ687" s="51">
        <f t="shared" si="588"/>
        <v>5</v>
      </c>
      <c r="BR687" s="47">
        <f t="shared" si="589"/>
        <v>1415.68</v>
      </c>
      <c r="BS687" s="46">
        <f t="shared" si="590"/>
        <v>17.5</v>
      </c>
      <c r="BT687" s="46">
        <f t="shared" si="591"/>
        <v>3539.2000000000003</v>
      </c>
      <c r="BU687" s="46">
        <f t="shared" si="545"/>
        <v>83.19231760000001</v>
      </c>
      <c r="BV687" s="46">
        <f t="shared" si="546"/>
        <v>47.021652676923082</v>
      </c>
      <c r="BW687" s="46">
        <f t="shared" si="547"/>
        <v>68.624606655198974</v>
      </c>
      <c r="BX687" s="46">
        <f t="shared" si="548"/>
        <v>82.879942600000007</v>
      </c>
      <c r="BY687" s="46">
        <f t="shared" si="549"/>
        <v>83.19231760000001</v>
      </c>
      <c r="BZ687" s="46">
        <f t="shared" si="592"/>
        <v>95870.826802240015</v>
      </c>
      <c r="CA687" s="46">
        <f t="shared" si="593"/>
        <v>54187.752544886163</v>
      </c>
      <c r="CB687" s="46">
        <f t="shared" si="594"/>
        <v>79082.996709451298</v>
      </c>
      <c r="CC687" s="46">
        <f t="shared" si="595"/>
        <v>95510.845852240018</v>
      </c>
      <c r="CD687" s="46">
        <f t="shared" si="596"/>
        <v>95870.826802240015</v>
      </c>
    </row>
    <row r="688" spans="1:82" ht="15" customHeight="1" x14ac:dyDescent="0.35">
      <c r="A688" s="39">
        <v>685</v>
      </c>
      <c r="B688" s="40" t="s">
        <v>125</v>
      </c>
      <c r="C688" s="40" t="s">
        <v>810</v>
      </c>
      <c r="D688" s="41">
        <v>294.39999999999998</v>
      </c>
      <c r="E688" s="41">
        <f t="shared" si="563"/>
        <v>1648.6399999999999</v>
      </c>
      <c r="F688" s="41">
        <v>71</v>
      </c>
      <c r="G688" s="42" t="s">
        <v>118</v>
      </c>
      <c r="H688" s="43">
        <v>7</v>
      </c>
      <c r="I688" s="44">
        <v>22.25</v>
      </c>
      <c r="J688" s="41">
        <f t="shared" si="564"/>
        <v>1263.8</v>
      </c>
      <c r="K688" s="42" t="s">
        <v>120</v>
      </c>
      <c r="L688" s="44">
        <v>315.95</v>
      </c>
      <c r="M688" s="44">
        <v>142.19999999999999</v>
      </c>
      <c r="N688" s="41">
        <v>309.12</v>
      </c>
      <c r="O688" s="45" t="s">
        <v>69</v>
      </c>
      <c r="P688" s="45" t="s">
        <v>120</v>
      </c>
      <c r="Q688" s="45" t="s">
        <v>122</v>
      </c>
      <c r="R688" s="45" t="s">
        <v>864</v>
      </c>
      <c r="S688" s="46">
        <f t="shared" si="565"/>
        <v>137464.21339987</v>
      </c>
      <c r="T688" s="46">
        <f t="shared" si="566"/>
        <v>83.380370123174259</v>
      </c>
      <c r="U688" s="47">
        <f t="shared" si="567"/>
        <v>89152.521134239229</v>
      </c>
      <c r="V688" s="47">
        <f t="shared" si="568"/>
        <v>48311.692265630772</v>
      </c>
      <c r="W688" s="47">
        <f t="shared" si="569"/>
        <v>117913.82898801481</v>
      </c>
      <c r="X688" s="47">
        <f t="shared" si="570"/>
        <v>19550.384411855193</v>
      </c>
      <c r="Y688" s="48">
        <f t="shared" si="571"/>
        <v>128266.17074362001</v>
      </c>
      <c r="Z688" s="47">
        <f t="shared" si="572"/>
        <v>9198.0426562499924</v>
      </c>
      <c r="AA688" s="48">
        <f t="shared" si="573"/>
        <v>137464.21339987</v>
      </c>
      <c r="AB688" s="47">
        <f t="shared" si="574"/>
        <v>0</v>
      </c>
      <c r="AC688" s="47">
        <f t="shared" si="575"/>
        <v>77060.119333735958</v>
      </c>
      <c r="AD688" s="47">
        <f t="shared" si="576"/>
        <v>60404.094066134043</v>
      </c>
      <c r="AE688" s="47">
        <f t="shared" si="562"/>
        <v>36.638741063018031</v>
      </c>
      <c r="AF688" s="49">
        <f t="shared" si="577"/>
        <v>0.56058313235005808</v>
      </c>
      <c r="AG688" s="47">
        <f>IF(ISBLANK($D688),"",S688*_xlfn.XLOOKUP(Q688,DATA!$B$24:$B$25,DATA!$C$24:$C$25,"error",0,1)/1000)</f>
        <v>18.415604039513461</v>
      </c>
      <c r="AH688" s="47">
        <f>IF(ISBLANK($D688),"",V688*_xlfn.XLOOKUP(Q688,DATA!$B$24:$B$25,DATA!$C$24:$C$25,"error",0,1)/1000)</f>
        <v>6.4721499016959623</v>
      </c>
      <c r="AI688" s="47">
        <f>IF(ISBLANK($D688),"",X688*_xlfn.XLOOKUP(Q688,DATA!$B$24:$B$25,DATA!$C$24:$C$25,"error",0,1)/1000)</f>
        <v>2.6190972126083687</v>
      </c>
      <c r="AJ688" s="47">
        <f>IF(ISBLANK($D688),"",Z688*_xlfn.XLOOKUP(Q688,DATA!$B$24:$B$25,DATA!$C$24:$C$25,"error",0,1)/1000)</f>
        <v>1.2322298822845097</v>
      </c>
      <c r="AK688" s="47">
        <f>IF(ISBLANK($D688),"",AB688*_xlfn.XLOOKUP(Q688,DATA!$B$24:$B$25,DATA!$C$24:$C$25,"error",0,1)/1000)</f>
        <v>0</v>
      </c>
      <c r="AL688" s="47">
        <f t="shared" si="578"/>
        <v>10.323476996588841</v>
      </c>
      <c r="AM688" s="47">
        <f t="shared" si="579"/>
        <v>8.0921270429246199</v>
      </c>
      <c r="AN688" s="47">
        <f t="shared" si="550"/>
        <v>1.8666287291064025</v>
      </c>
      <c r="AO688" s="47">
        <f t="shared" si="551"/>
        <v>0.65602523379993583</v>
      </c>
      <c r="AP688" s="47">
        <f t="shared" si="552"/>
        <v>0.26547497931034164</v>
      </c>
      <c r="AQ688" s="47">
        <f t="shared" si="553"/>
        <v>0.12490036678679775</v>
      </c>
      <c r="AR688" s="47">
        <f t="shared" si="554"/>
        <v>0</v>
      </c>
      <c r="AS688" s="47">
        <f t="shared" si="555"/>
        <v>1.0464005798970752</v>
      </c>
      <c r="AT688" s="47">
        <f t="shared" si="580"/>
        <v>0.8202281492093273</v>
      </c>
      <c r="AU688" s="47">
        <f t="shared" si="556"/>
        <v>0.10151928537028118</v>
      </c>
      <c r="AV688" s="47">
        <f t="shared" si="557"/>
        <v>3.5678874905200705E-2</v>
      </c>
      <c r="AW688" s="47">
        <f t="shared" si="558"/>
        <v>1.4438238179360949E-2</v>
      </c>
      <c r="AX688" s="47">
        <f t="shared" si="559"/>
        <v>6.7928859022499972E-3</v>
      </c>
      <c r="AY688" s="47">
        <f t="shared" si="560"/>
        <v>0</v>
      </c>
      <c r="AZ688" s="47">
        <f t="shared" si="561"/>
        <v>5.690999898681165E-2</v>
      </c>
      <c r="BA688" s="47">
        <f t="shared" si="581"/>
        <v>4.4609286383469532E-2</v>
      </c>
      <c r="BB688" s="23">
        <f>IF(V688&gt;0,J688*DATA!$C$4,0)</f>
        <v>82147</v>
      </c>
      <c r="BC688" s="23">
        <f>IF(X688&gt;0,N688*_xlfn.XLOOKUP(Burgas!O688,DATA!$B$5:$B$6,DATA!$C$5:$C$6,"error",0,1),0)</f>
        <v>14837.76</v>
      </c>
      <c r="BD688" s="23">
        <f>IF(Z688&gt;0,(L688-M688)*DATA!$C$7,"0,00 ")</f>
        <v>26062.5</v>
      </c>
      <c r="BE688" s="23">
        <f>IF(G688="basement",D688*DATA!$C$8,IF(G688="ground",0,"error"))</f>
        <v>0</v>
      </c>
      <c r="BF688" s="23">
        <f t="shared" si="582"/>
        <v>123047.26</v>
      </c>
      <c r="BG688" s="23">
        <v>1.48</v>
      </c>
      <c r="BH688" s="23">
        <v>2.0623753758506091</v>
      </c>
      <c r="BI688" s="23">
        <f t="shared" si="583"/>
        <v>0.56999999999999995</v>
      </c>
      <c r="BJ688" s="23">
        <v>2.33</v>
      </c>
      <c r="BK688" s="23">
        <f t="shared" si="584"/>
        <v>0.21630769230769231</v>
      </c>
      <c r="BL688" s="23">
        <f t="shared" si="585"/>
        <v>0.23928112965340181</v>
      </c>
      <c r="BM688" s="5">
        <v>1.1000000000000001</v>
      </c>
      <c r="BN688" s="5">
        <f t="shared" si="586"/>
        <v>0.56999999999999995</v>
      </c>
      <c r="BO688" s="50"/>
      <c r="BP688" s="48">
        <f t="shared" si="587"/>
        <v>6550.4</v>
      </c>
      <c r="BQ688" s="51">
        <f t="shared" si="588"/>
        <v>7</v>
      </c>
      <c r="BR688" s="47">
        <f t="shared" si="589"/>
        <v>2096.1279999999997</v>
      </c>
      <c r="BS688" s="46">
        <f t="shared" si="590"/>
        <v>22.25</v>
      </c>
      <c r="BT688" s="46">
        <f t="shared" si="591"/>
        <v>5240.32</v>
      </c>
      <c r="BU688" s="46">
        <f t="shared" si="545"/>
        <v>119.285155675</v>
      </c>
      <c r="BV688" s="46">
        <f t="shared" si="546"/>
        <v>77.362479290384613</v>
      </c>
      <c r="BW688" s="46">
        <f t="shared" si="547"/>
        <v>102.32022647345956</v>
      </c>
      <c r="BX688" s="46">
        <f t="shared" si="548"/>
        <v>111.30351505</v>
      </c>
      <c r="BY688" s="46">
        <f t="shared" si="549"/>
        <v>119.285155675</v>
      </c>
      <c r="BZ688" s="46">
        <f t="shared" si="592"/>
        <v>137464.21339987</v>
      </c>
      <c r="CA688" s="46">
        <f t="shared" si="593"/>
        <v>89152.521134239229</v>
      </c>
      <c r="CB688" s="46">
        <f t="shared" si="594"/>
        <v>117913.82898801481</v>
      </c>
      <c r="CC688" s="46">
        <f t="shared" si="595"/>
        <v>128266.17074362001</v>
      </c>
      <c r="CD688" s="46">
        <f t="shared" si="596"/>
        <v>137464.21339987</v>
      </c>
    </row>
    <row r="689" spans="1:82" ht="15" customHeight="1" x14ac:dyDescent="0.35">
      <c r="A689" s="39">
        <v>686</v>
      </c>
      <c r="B689" s="40" t="s">
        <v>125</v>
      </c>
      <c r="C689" s="40" t="s">
        <v>811</v>
      </c>
      <c r="D689" s="41">
        <v>277.2</v>
      </c>
      <c r="E689" s="41">
        <f t="shared" si="563"/>
        <v>1330.56</v>
      </c>
      <c r="F689" s="41">
        <v>66.599999999999994</v>
      </c>
      <c r="G689" s="42" t="s">
        <v>118</v>
      </c>
      <c r="H689" s="43">
        <v>6</v>
      </c>
      <c r="I689" s="44">
        <v>20.5</v>
      </c>
      <c r="J689" s="41">
        <f t="shared" si="564"/>
        <v>1092.24</v>
      </c>
      <c r="K689" s="42" t="s">
        <v>120</v>
      </c>
      <c r="L689" s="44">
        <v>273.06</v>
      </c>
      <c r="M689" s="44">
        <v>177.5</v>
      </c>
      <c r="N689" s="41">
        <v>291.06</v>
      </c>
      <c r="O689" s="45" t="s">
        <v>69</v>
      </c>
      <c r="P689" s="45" t="s">
        <v>120</v>
      </c>
      <c r="Q689" s="45" t="s">
        <v>122</v>
      </c>
      <c r="R689" s="45" t="s">
        <v>864</v>
      </c>
      <c r="S689" s="46">
        <f t="shared" si="565"/>
        <v>117982.04781426002</v>
      </c>
      <c r="T689" s="46">
        <f t="shared" si="566"/>
        <v>88.670971481376284</v>
      </c>
      <c r="U689" s="47">
        <f t="shared" si="567"/>
        <v>76228.635280463073</v>
      </c>
      <c r="V689" s="47">
        <f t="shared" si="568"/>
        <v>41753.412533796945</v>
      </c>
      <c r="W689" s="47">
        <f t="shared" si="569"/>
        <v>99573.873361249614</v>
      </c>
      <c r="X689" s="47">
        <f t="shared" si="570"/>
        <v>18408.174453010404</v>
      </c>
      <c r="Y689" s="48">
        <f t="shared" si="571"/>
        <v>112923.25669926002</v>
      </c>
      <c r="Z689" s="47">
        <f t="shared" si="572"/>
        <v>5058.791115</v>
      </c>
      <c r="AA689" s="48">
        <f t="shared" si="573"/>
        <v>117982.04781426002</v>
      </c>
      <c r="AB689" s="47">
        <f t="shared" si="574"/>
        <v>0</v>
      </c>
      <c r="AC689" s="47">
        <f t="shared" si="575"/>
        <v>65220.37810180735</v>
      </c>
      <c r="AD689" s="47">
        <f t="shared" si="576"/>
        <v>52761.669712452669</v>
      </c>
      <c r="AE689" s="47">
        <f t="shared" si="562"/>
        <v>39.653732046997256</v>
      </c>
      <c r="AF689" s="49">
        <f t="shared" si="577"/>
        <v>0.55279916995918099</v>
      </c>
      <c r="AG689" s="47">
        <f>IF(ISBLANK($D689),"",S689*_xlfn.XLOOKUP(Q689,DATA!$B$24:$B$25,DATA!$C$24:$C$25,"error",0,1)/1000)</f>
        <v>15.805645866522029</v>
      </c>
      <c r="AH689" s="47">
        <f>IF(ISBLANK($D689),"",V689*_xlfn.XLOOKUP(Q689,DATA!$B$24:$B$25,DATA!$C$24:$C$25,"error",0,1)/1000)</f>
        <v>5.593559905545499</v>
      </c>
      <c r="AI689" s="47">
        <f>IF(ISBLANK($D689),"",X689*_xlfn.XLOOKUP(Q689,DATA!$B$24:$B$25,DATA!$C$24:$C$25,"error",0,1)/1000)</f>
        <v>2.4660793048065228</v>
      </c>
      <c r="AJ689" s="47">
        <f>IF(ISBLANK($D689),"",Z689*_xlfn.XLOOKUP(Q689,DATA!$B$24:$B$25,DATA!$C$24:$C$25,"error",0,1)/1000)</f>
        <v>0.67770870533011696</v>
      </c>
      <c r="AK689" s="47">
        <f>IF(ISBLANK($D689),"",AB689*_xlfn.XLOOKUP(Q689,DATA!$B$24:$B$25,DATA!$C$24:$C$25,"error",0,1)/1000)</f>
        <v>0</v>
      </c>
      <c r="AL689" s="47">
        <f t="shared" si="578"/>
        <v>8.7373479156821379</v>
      </c>
      <c r="AM689" s="47">
        <f t="shared" si="579"/>
        <v>7.0682979508398915</v>
      </c>
      <c r="AN689" s="47">
        <f t="shared" si="550"/>
        <v>1.6020800943171967</v>
      </c>
      <c r="AO689" s="47">
        <f t="shared" si="551"/>
        <v>0.56697024953761843</v>
      </c>
      <c r="AP689" s="47">
        <f t="shared" si="552"/>
        <v>0.24996489220389523</v>
      </c>
      <c r="AQ689" s="47">
        <f t="shared" si="553"/>
        <v>6.8693404605159145E-2</v>
      </c>
      <c r="AR689" s="47">
        <f t="shared" si="554"/>
        <v>0</v>
      </c>
      <c r="AS689" s="47">
        <f t="shared" si="555"/>
        <v>0.88562854634667276</v>
      </c>
      <c r="AT689" s="47">
        <f t="shared" si="580"/>
        <v>0.71645154797052391</v>
      </c>
      <c r="AU689" s="47">
        <f t="shared" si="556"/>
        <v>8.7131427768656983E-2</v>
      </c>
      <c r="AV689" s="47">
        <f t="shared" si="557"/>
        <v>3.0835491633530967E-2</v>
      </c>
      <c r="AW689" s="47">
        <f t="shared" si="558"/>
        <v>1.3594699807468948E-2</v>
      </c>
      <c r="AX689" s="47">
        <f t="shared" si="559"/>
        <v>3.7359895068720013E-3</v>
      </c>
      <c r="AY689" s="47">
        <f t="shared" si="560"/>
        <v>0</v>
      </c>
      <c r="AZ689" s="47">
        <f t="shared" si="561"/>
        <v>4.8166180947871916E-2</v>
      </c>
      <c r="BA689" s="47">
        <f t="shared" si="581"/>
        <v>3.8965246820785067E-2</v>
      </c>
      <c r="BB689" s="23">
        <f>IF(V689&gt;0,J689*DATA!$C$4,0)</f>
        <v>70995.600000000006</v>
      </c>
      <c r="BC689" s="23">
        <f>IF(X689&gt;0,N689*_xlfn.XLOOKUP(Burgas!O689,DATA!$B$5:$B$6,DATA!$C$5:$C$6,"error",0,1),0)</f>
        <v>13970.880000000001</v>
      </c>
      <c r="BD689" s="23">
        <f>IF(Z689&gt;0,(L689-M689)*DATA!$C$7,"0,00 ")</f>
        <v>14334</v>
      </c>
      <c r="BE689" s="23">
        <f>IF(G689="basement",D689*DATA!$C$8,IF(G689="ground",0,"error"))</f>
        <v>0</v>
      </c>
      <c r="BF689" s="23">
        <f t="shared" si="582"/>
        <v>99300.48000000001</v>
      </c>
      <c r="BG689" s="23">
        <v>1.48</v>
      </c>
      <c r="BH689" s="23">
        <v>1.7124295026734051</v>
      </c>
      <c r="BI689" s="23">
        <f t="shared" si="583"/>
        <v>0.56999999999999995</v>
      </c>
      <c r="BJ689" s="23">
        <v>2.33</v>
      </c>
      <c r="BK689" s="23">
        <f t="shared" si="584"/>
        <v>0.21630769230769231</v>
      </c>
      <c r="BL689" s="23">
        <f t="shared" si="585"/>
        <v>0.23928112965340181</v>
      </c>
      <c r="BM689" s="5">
        <v>1.1000000000000001</v>
      </c>
      <c r="BN689" s="5">
        <f t="shared" si="586"/>
        <v>0.56999999999999995</v>
      </c>
      <c r="BO689" s="50"/>
      <c r="BP689" s="48">
        <f t="shared" si="587"/>
        <v>5682.5999999999995</v>
      </c>
      <c r="BQ689" s="51">
        <f t="shared" si="588"/>
        <v>6</v>
      </c>
      <c r="BR689" s="47">
        <f t="shared" si="589"/>
        <v>1818.4319999999998</v>
      </c>
      <c r="BS689" s="46">
        <f t="shared" si="590"/>
        <v>20.5</v>
      </c>
      <c r="BT689" s="46">
        <f t="shared" si="591"/>
        <v>4546.08</v>
      </c>
      <c r="BU689" s="46">
        <f t="shared" si="545"/>
        <v>102.37942365000001</v>
      </c>
      <c r="BV689" s="46">
        <f t="shared" si="546"/>
        <v>66.147722388461531</v>
      </c>
      <c r="BW689" s="46">
        <f t="shared" si="547"/>
        <v>86.405651996919133</v>
      </c>
      <c r="BX689" s="46">
        <f t="shared" si="548"/>
        <v>97.98963615000001</v>
      </c>
      <c r="BY689" s="46">
        <f t="shared" si="549"/>
        <v>102.37942365000001</v>
      </c>
      <c r="BZ689" s="46">
        <f t="shared" si="592"/>
        <v>117982.04781426002</v>
      </c>
      <c r="CA689" s="46">
        <f t="shared" si="593"/>
        <v>76228.635280463073</v>
      </c>
      <c r="CB689" s="46">
        <f t="shared" si="594"/>
        <v>99573.873361249614</v>
      </c>
      <c r="CC689" s="46">
        <f t="shared" si="595"/>
        <v>112923.25669926002</v>
      </c>
      <c r="CD689" s="46">
        <f t="shared" si="596"/>
        <v>117982.04781426002</v>
      </c>
    </row>
    <row r="690" spans="1:82" ht="15" customHeight="1" x14ac:dyDescent="0.35">
      <c r="A690" s="39">
        <v>687</v>
      </c>
      <c r="B690" s="40" t="s">
        <v>125</v>
      </c>
      <c r="C690" s="40" t="s">
        <v>812</v>
      </c>
      <c r="D690" s="41">
        <v>162.6</v>
      </c>
      <c r="E690" s="41">
        <f t="shared" si="563"/>
        <v>910.56000000000006</v>
      </c>
      <c r="F690" s="41">
        <v>51.2</v>
      </c>
      <c r="G690" s="42" t="s">
        <v>118</v>
      </c>
      <c r="H690" s="43">
        <v>7</v>
      </c>
      <c r="I690" s="44">
        <v>22.25</v>
      </c>
      <c r="J690" s="41">
        <f t="shared" si="564"/>
        <v>911.36</v>
      </c>
      <c r="K690" s="42" t="s">
        <v>120</v>
      </c>
      <c r="L690" s="44">
        <v>227.84</v>
      </c>
      <c r="M690" s="44">
        <v>79.73</v>
      </c>
      <c r="N690" s="41">
        <v>170.73</v>
      </c>
      <c r="O690" s="45" t="s">
        <v>69</v>
      </c>
      <c r="P690" s="45" t="s">
        <v>120</v>
      </c>
      <c r="Q690" s="45" t="s">
        <v>122</v>
      </c>
      <c r="R690" s="45" t="s">
        <v>864</v>
      </c>
      <c r="S690" s="46">
        <f t="shared" si="565"/>
        <v>90010.083235380022</v>
      </c>
      <c r="T690" s="46">
        <f t="shared" si="566"/>
        <v>98.851347780904078</v>
      </c>
      <c r="U690" s="47">
        <f t="shared" si="567"/>
        <v>55171.229094530769</v>
      </c>
      <c r="V690" s="47">
        <f t="shared" si="568"/>
        <v>34838.854140849253</v>
      </c>
      <c r="W690" s="47">
        <f t="shared" si="569"/>
        <v>79212.214670951827</v>
      </c>
      <c r="X690" s="47">
        <f t="shared" si="570"/>
        <v>10797.868564428194</v>
      </c>
      <c r="Y690" s="48">
        <f t="shared" si="571"/>
        <v>82169.380514130011</v>
      </c>
      <c r="Z690" s="47">
        <f t="shared" si="572"/>
        <v>7840.7027212500107</v>
      </c>
      <c r="AA690" s="48">
        <f t="shared" si="573"/>
        <v>90010.083235380022</v>
      </c>
      <c r="AB690" s="47">
        <f t="shared" si="574"/>
        <v>0</v>
      </c>
      <c r="AC690" s="47">
        <f t="shared" si="575"/>
        <v>53477.425426527458</v>
      </c>
      <c r="AD690" s="47">
        <f t="shared" si="576"/>
        <v>36532.657808852564</v>
      </c>
      <c r="AE690" s="47">
        <f t="shared" si="562"/>
        <v>40.121087911672554</v>
      </c>
      <c r="AF690" s="49">
        <f t="shared" si="577"/>
        <v>0.59412705226237628</v>
      </c>
      <c r="AG690" s="47">
        <f>IF(ISBLANK($D690),"",S690*_xlfn.XLOOKUP(Q690,DATA!$B$24:$B$25,DATA!$C$24:$C$25,"error",0,1)/1000)</f>
        <v>12.058338759082261</v>
      </c>
      <c r="AH690" s="47">
        <f>IF(ISBLANK($D690),"",V690*_xlfn.XLOOKUP(Q690,DATA!$B$24:$B$25,DATA!$C$24:$C$25,"error",0,1)/1000)</f>
        <v>4.6672404924906123</v>
      </c>
      <c r="AI690" s="47">
        <f>IF(ISBLANK($D690),"",X690*_xlfn.XLOOKUP(Q690,DATA!$B$24:$B$25,DATA!$C$24:$C$25,"error",0,1)/1000)</f>
        <v>1.4465530121267718</v>
      </c>
      <c r="AJ690" s="47">
        <f>IF(ISBLANK($D690),"",Z690*_xlfn.XLOOKUP(Q690,DATA!$B$24:$B$25,DATA!$C$24:$C$25,"error",0,1)/1000)</f>
        <v>1.0503917574973187</v>
      </c>
      <c r="AK690" s="47">
        <f>IF(ISBLANK($D690),"",AB690*_xlfn.XLOOKUP(Q690,DATA!$B$24:$B$25,DATA!$C$24:$C$25,"error",0,1)/1000)</f>
        <v>0</v>
      </c>
      <c r="AL690" s="47">
        <f t="shared" si="578"/>
        <v>7.1641852621147022</v>
      </c>
      <c r="AM690" s="47">
        <f t="shared" si="579"/>
        <v>4.8941534969675589</v>
      </c>
      <c r="AN690" s="47">
        <f t="shared" si="550"/>
        <v>1.2222483446486427</v>
      </c>
      <c r="AO690" s="47">
        <f t="shared" si="551"/>
        <v>0.47307735169798215</v>
      </c>
      <c r="AP690" s="47">
        <f t="shared" si="552"/>
        <v>0.14662442811094306</v>
      </c>
      <c r="AQ690" s="47">
        <f t="shared" si="553"/>
        <v>0.10646902632974189</v>
      </c>
      <c r="AR690" s="47">
        <f t="shared" si="554"/>
        <v>0</v>
      </c>
      <c r="AS690" s="47">
        <f t="shared" si="555"/>
        <v>0.72617080613866714</v>
      </c>
      <c r="AT690" s="47">
        <f t="shared" si="580"/>
        <v>0.4960775385099756</v>
      </c>
      <c r="AU690" s="47">
        <f t="shared" si="556"/>
        <v>6.6473732327660101E-2</v>
      </c>
      <c r="AV690" s="47">
        <f t="shared" si="557"/>
        <v>2.572899148093348E-2</v>
      </c>
      <c r="AW690" s="47">
        <f t="shared" si="558"/>
        <v>7.9743801900954304E-3</v>
      </c>
      <c r="AX690" s="47">
        <f t="shared" si="559"/>
        <v>5.7904709696820099E-3</v>
      </c>
      <c r="AY690" s="47">
        <f t="shared" si="560"/>
        <v>0</v>
      </c>
      <c r="AZ690" s="47">
        <f t="shared" si="561"/>
        <v>3.9493842640710923E-2</v>
      </c>
      <c r="BA690" s="47">
        <f t="shared" si="581"/>
        <v>2.6979889686949178E-2</v>
      </c>
      <c r="BB690" s="23">
        <f>IF(V690&gt;0,J690*DATA!$C$4,0)</f>
        <v>59238.400000000001</v>
      </c>
      <c r="BC690" s="23">
        <f>IF(X690&gt;0,N690*_xlfn.XLOOKUP(Burgas!O690,DATA!$B$5:$B$6,DATA!$C$5:$C$6,"error",0,1),0)</f>
        <v>8195.0399999999991</v>
      </c>
      <c r="BD690" s="23">
        <f>IF(Z690&gt;0,(L690-M690)*DATA!$C$7,"0,00 ")</f>
        <v>22216.500000000004</v>
      </c>
      <c r="BE690" s="23">
        <f>IF(G690="basement",D690*DATA!$C$8,IF(G690="ground",0,"error"))</f>
        <v>0</v>
      </c>
      <c r="BF690" s="23">
        <f t="shared" si="582"/>
        <v>89649.94</v>
      </c>
      <c r="BG690" s="23">
        <v>1.48</v>
      </c>
      <c r="BH690" s="23">
        <v>2.2376075316011237</v>
      </c>
      <c r="BI690" s="23">
        <f t="shared" si="583"/>
        <v>0.56999999999999995</v>
      </c>
      <c r="BJ690" s="23">
        <v>2.33</v>
      </c>
      <c r="BK690" s="23">
        <f t="shared" si="584"/>
        <v>0.21630769230769231</v>
      </c>
      <c r="BL690" s="23">
        <f t="shared" si="585"/>
        <v>0.23928112965340181</v>
      </c>
      <c r="BM690" s="5">
        <v>1.1000000000000001</v>
      </c>
      <c r="BN690" s="5">
        <f t="shared" si="586"/>
        <v>0.56999999999999995</v>
      </c>
      <c r="BO690" s="50"/>
      <c r="BP690" s="48">
        <f t="shared" si="587"/>
        <v>3617.85</v>
      </c>
      <c r="BQ690" s="51">
        <f t="shared" si="588"/>
        <v>7</v>
      </c>
      <c r="BR690" s="47">
        <f t="shared" si="589"/>
        <v>1157.712</v>
      </c>
      <c r="BS690" s="46">
        <f t="shared" si="590"/>
        <v>22.25</v>
      </c>
      <c r="BT690" s="46">
        <f t="shared" si="591"/>
        <v>2894.28</v>
      </c>
      <c r="BU690" s="46">
        <f t="shared" si="545"/>
        <v>78.106632450000006</v>
      </c>
      <c r="BV690" s="46">
        <f t="shared" si="546"/>
        <v>47.875068634615381</v>
      </c>
      <c r="BW690" s="46">
        <f t="shared" si="547"/>
        <v>68.736736090725287</v>
      </c>
      <c r="BX690" s="46">
        <f t="shared" si="548"/>
        <v>71.302829325000005</v>
      </c>
      <c r="BY690" s="46">
        <f t="shared" si="549"/>
        <v>78.106632450000006</v>
      </c>
      <c r="BZ690" s="46">
        <f t="shared" si="592"/>
        <v>90010.083235380022</v>
      </c>
      <c r="CA690" s="46">
        <f t="shared" si="593"/>
        <v>55171.229094530769</v>
      </c>
      <c r="CB690" s="46">
        <f t="shared" si="594"/>
        <v>79212.214670951827</v>
      </c>
      <c r="CC690" s="46">
        <f t="shared" si="595"/>
        <v>82169.380514130011</v>
      </c>
      <c r="CD690" s="46">
        <f t="shared" si="596"/>
        <v>90010.083235380022</v>
      </c>
    </row>
    <row r="691" spans="1:82" ht="15" customHeight="1" x14ac:dyDescent="0.35">
      <c r="A691" s="39">
        <v>688</v>
      </c>
      <c r="B691" s="40" t="s">
        <v>125</v>
      </c>
      <c r="C691" s="40" t="s">
        <v>813</v>
      </c>
      <c r="D691" s="41">
        <v>257.60000000000002</v>
      </c>
      <c r="E691" s="41">
        <f t="shared" si="563"/>
        <v>1030.4000000000001</v>
      </c>
      <c r="F691" s="41">
        <v>64.2</v>
      </c>
      <c r="G691" s="42" t="s">
        <v>118</v>
      </c>
      <c r="H691" s="43">
        <v>5</v>
      </c>
      <c r="I691" s="44">
        <v>17.5</v>
      </c>
      <c r="J691" s="41">
        <f t="shared" si="564"/>
        <v>898.8</v>
      </c>
      <c r="K691" s="42" t="s">
        <v>121</v>
      </c>
      <c r="L691" s="44">
        <v>224.7</v>
      </c>
      <c r="M691" s="44">
        <v>224.7</v>
      </c>
      <c r="N691" s="41">
        <v>270.48</v>
      </c>
      <c r="O691" s="45" t="s">
        <v>69</v>
      </c>
      <c r="P691" s="45" t="s">
        <v>121</v>
      </c>
      <c r="Q691" s="45" t="s">
        <v>122</v>
      </c>
      <c r="R691" s="45" t="s">
        <v>864</v>
      </c>
      <c r="S691" s="46">
        <f t="shared" si="565"/>
        <v>43823.053142680008</v>
      </c>
      <c r="T691" s="46">
        <f t="shared" si="566"/>
        <v>42.53013697853261</v>
      </c>
      <c r="U691" s="47">
        <f t="shared" si="567"/>
        <v>43823.053142680008</v>
      </c>
      <c r="V691" s="47">
        <f t="shared" si="568"/>
        <v>0</v>
      </c>
      <c r="W691" s="47">
        <f t="shared" si="569"/>
        <v>43009.32099141425</v>
      </c>
      <c r="X691" s="47">
        <f t="shared" si="570"/>
        <v>813.73215126575815</v>
      </c>
      <c r="Y691" s="48">
        <f t="shared" si="571"/>
        <v>43823.053142680008</v>
      </c>
      <c r="Z691" s="47">
        <f t="shared" si="572"/>
        <v>0</v>
      </c>
      <c r="AA691" s="48">
        <f t="shared" si="573"/>
        <v>43823.053142680008</v>
      </c>
      <c r="AB691" s="47">
        <f t="shared" si="574"/>
        <v>0</v>
      </c>
      <c r="AC691" s="47">
        <f t="shared" si="575"/>
        <v>813.73215126575815</v>
      </c>
      <c r="AD691" s="47">
        <f t="shared" si="576"/>
        <v>43009.32099141425</v>
      </c>
      <c r="AE691" s="47">
        <f t="shared" si="562"/>
        <v>41.740412452847679</v>
      </c>
      <c r="AF691" s="49">
        <f t="shared" si="577"/>
        <v>1.8568586461020664E-2</v>
      </c>
      <c r="AG691" s="47">
        <f>IF(ISBLANK($D691),"",S691*_xlfn.XLOOKUP(Q691,DATA!$B$24:$B$25,DATA!$C$24:$C$25,"error",0,1)/1000)</f>
        <v>5.8708224818526791</v>
      </c>
      <c r="AH691" s="47">
        <f>IF(ISBLANK($D691),"",V691*_xlfn.XLOOKUP(Q691,DATA!$B$24:$B$25,DATA!$C$24:$C$25,"error",0,1)/1000)</f>
        <v>0</v>
      </c>
      <c r="AI691" s="47">
        <f>IF(ISBLANK($D691),"",X691*_xlfn.XLOOKUP(Q691,DATA!$B$24:$B$25,DATA!$C$24:$C$25,"error",0,1)/1000)</f>
        <v>0.10901287485158553</v>
      </c>
      <c r="AJ691" s="47">
        <f>IF(ISBLANK($D691),"",Z691*_xlfn.XLOOKUP(Q691,DATA!$B$24:$B$25,DATA!$C$24:$C$25,"error",0,1)/1000)</f>
        <v>0</v>
      </c>
      <c r="AK691" s="47">
        <f>IF(ISBLANK($D691),"",AB691*_xlfn.XLOOKUP(Q691,DATA!$B$24:$B$25,DATA!$C$24:$C$25,"error",0,1)/1000)</f>
        <v>0</v>
      </c>
      <c r="AL691" s="47">
        <f t="shared" si="578"/>
        <v>0.10901287485158553</v>
      </c>
      <c r="AM691" s="47">
        <f t="shared" si="579"/>
        <v>5.7618096070010933</v>
      </c>
      <c r="AN691" s="47">
        <f t="shared" si="550"/>
        <v>0.5950739321173788</v>
      </c>
      <c r="AO691" s="47">
        <f t="shared" si="551"/>
        <v>0</v>
      </c>
      <c r="AP691" s="47">
        <f t="shared" si="552"/>
        <v>1.1049681759221105E-2</v>
      </c>
      <c r="AQ691" s="47">
        <f t="shared" si="553"/>
        <v>0</v>
      </c>
      <c r="AR691" s="47">
        <f t="shared" si="554"/>
        <v>0</v>
      </c>
      <c r="AS691" s="47">
        <f t="shared" si="555"/>
        <v>1.1049681759221105E-2</v>
      </c>
      <c r="AT691" s="47">
        <f t="shared" si="580"/>
        <v>0.58402425035815775</v>
      </c>
      <c r="AU691" s="47">
        <f t="shared" si="556"/>
        <v>3.2363950789485521E-2</v>
      </c>
      <c r="AV691" s="47">
        <f t="shared" si="557"/>
        <v>0</v>
      </c>
      <c r="AW691" s="47">
        <f t="shared" si="558"/>
        <v>6.0095281845478081E-4</v>
      </c>
      <c r="AX691" s="47">
        <f t="shared" si="559"/>
        <v>0</v>
      </c>
      <c r="AY691" s="47">
        <f t="shared" si="560"/>
        <v>0</v>
      </c>
      <c r="AZ691" s="47">
        <f t="shared" si="561"/>
        <v>6.0095281845478081E-4</v>
      </c>
      <c r="BA691" s="47">
        <f t="shared" si="581"/>
        <v>3.1762997971030743E-2</v>
      </c>
      <c r="BB691" s="23">
        <f>IF(V691&gt;0,J691*DATA!$C$4,0)</f>
        <v>0</v>
      </c>
      <c r="BC691" s="23">
        <f>IF(X691&gt;0,N691*_xlfn.XLOOKUP(Burgas!O691,DATA!$B$5:$B$6,DATA!$C$5:$C$6,"error",0,1),0)</f>
        <v>12983.04</v>
      </c>
      <c r="BD691" s="23" t="str">
        <f>IF(Z691&gt;0,(L691-M691)*DATA!$C$7,"0,00 ")</f>
        <v xml:space="preserve">0,00 </v>
      </c>
      <c r="BE691" s="23">
        <f>IF(G691="basement",D691*DATA!$C$8,IF(G691="ground",0,"error"))</f>
        <v>0</v>
      </c>
      <c r="BF691" s="23">
        <f t="shared" si="582"/>
        <v>12983.04</v>
      </c>
      <c r="BG691" s="23">
        <v>0.25</v>
      </c>
      <c r="BH691" s="23">
        <v>1.1000000000000001</v>
      </c>
      <c r="BI691" s="23">
        <f t="shared" si="583"/>
        <v>0.56999999999999995</v>
      </c>
      <c r="BJ691" s="23">
        <v>0.22</v>
      </c>
      <c r="BK691" s="23">
        <f t="shared" si="584"/>
        <v>0.25</v>
      </c>
      <c r="BL691" s="23">
        <f t="shared" si="585"/>
        <v>0.12054794520547943</v>
      </c>
      <c r="BM691" s="5">
        <v>1.1000000000000001</v>
      </c>
      <c r="BN691" s="5">
        <f t="shared" si="586"/>
        <v>0.56999999999999995</v>
      </c>
      <c r="BO691" s="50"/>
      <c r="BP691" s="48">
        <f t="shared" si="587"/>
        <v>4508</v>
      </c>
      <c r="BQ691" s="51">
        <f t="shared" si="588"/>
        <v>5</v>
      </c>
      <c r="BR691" s="47">
        <f t="shared" si="589"/>
        <v>1442.56</v>
      </c>
      <c r="BS691" s="46">
        <f t="shared" si="590"/>
        <v>17.5</v>
      </c>
      <c r="BT691" s="46">
        <f t="shared" si="591"/>
        <v>3606.4</v>
      </c>
      <c r="BU691" s="46">
        <f t="shared" si="545"/>
        <v>38.027640700000006</v>
      </c>
      <c r="BV691" s="46">
        <f t="shared" si="546"/>
        <v>38.027640700000006</v>
      </c>
      <c r="BW691" s="46">
        <f t="shared" si="547"/>
        <v>37.321521165753424</v>
      </c>
      <c r="BX691" s="46">
        <f t="shared" si="548"/>
        <v>38.027640700000006</v>
      </c>
      <c r="BY691" s="46">
        <f t="shared" si="549"/>
        <v>38.027640700000006</v>
      </c>
      <c r="BZ691" s="46">
        <f t="shared" si="592"/>
        <v>43823.053142680008</v>
      </c>
      <c r="CA691" s="46">
        <f t="shared" si="593"/>
        <v>43823.053142680008</v>
      </c>
      <c r="CB691" s="46">
        <f t="shared" si="594"/>
        <v>43009.32099141425</v>
      </c>
      <c r="CC691" s="46">
        <f t="shared" si="595"/>
        <v>43823.053142680008</v>
      </c>
      <c r="CD691" s="46">
        <f t="shared" si="596"/>
        <v>43823.053142680008</v>
      </c>
    </row>
    <row r="692" spans="1:82" ht="15" customHeight="1" x14ac:dyDescent="0.35">
      <c r="A692" s="39">
        <v>689</v>
      </c>
      <c r="B692" s="40" t="s">
        <v>125</v>
      </c>
      <c r="C692" s="40" t="s">
        <v>814</v>
      </c>
      <c r="D692" s="41">
        <v>241.7</v>
      </c>
      <c r="E692" s="41">
        <f t="shared" si="563"/>
        <v>1160.1600000000001</v>
      </c>
      <c r="F692" s="41">
        <v>62.2</v>
      </c>
      <c r="G692" s="42" t="s">
        <v>118</v>
      </c>
      <c r="H692" s="43">
        <v>6</v>
      </c>
      <c r="I692" s="44">
        <v>20.5</v>
      </c>
      <c r="J692" s="41">
        <f t="shared" si="564"/>
        <v>1020.0800000000002</v>
      </c>
      <c r="K692" s="42" t="s">
        <v>120</v>
      </c>
      <c r="L692" s="44">
        <v>255.02</v>
      </c>
      <c r="M692" s="44">
        <v>229.5</v>
      </c>
      <c r="N692" s="41">
        <v>253.785</v>
      </c>
      <c r="O692" s="45" t="s">
        <v>69</v>
      </c>
      <c r="P692" s="45" t="s">
        <v>120</v>
      </c>
      <c r="Q692" s="45" t="s">
        <v>122</v>
      </c>
      <c r="R692" s="45" t="s">
        <v>864</v>
      </c>
      <c r="S692" s="46">
        <f t="shared" si="565"/>
        <v>103407.75975008501</v>
      </c>
      <c r="T692" s="46">
        <f t="shared" si="566"/>
        <v>89.132326360230493</v>
      </c>
      <c r="U692" s="47">
        <f t="shared" si="567"/>
        <v>64412.830927229625</v>
      </c>
      <c r="V692" s="47">
        <f t="shared" si="568"/>
        <v>38994.928822855385</v>
      </c>
      <c r="W692" s="47">
        <f t="shared" si="569"/>
        <v>87357.053526085685</v>
      </c>
      <c r="X692" s="47">
        <f t="shared" si="570"/>
        <v>16050.706223999325</v>
      </c>
      <c r="Y692" s="48">
        <f t="shared" si="571"/>
        <v>102056.77242008502</v>
      </c>
      <c r="Z692" s="47">
        <f t="shared" si="572"/>
        <v>1350.987329999989</v>
      </c>
      <c r="AA692" s="48">
        <f t="shared" si="573"/>
        <v>103407.75975008501</v>
      </c>
      <c r="AB692" s="47">
        <f t="shared" si="574"/>
        <v>0</v>
      </c>
      <c r="AC692" s="47">
        <f t="shared" si="575"/>
        <v>56396.622376854699</v>
      </c>
      <c r="AD692" s="47">
        <f t="shared" si="576"/>
        <v>47011.137373230311</v>
      </c>
      <c r="AE692" s="47">
        <f t="shared" si="562"/>
        <v>40.521253424726162</v>
      </c>
      <c r="AF692" s="49">
        <f t="shared" si="577"/>
        <v>0.54538095122796948</v>
      </c>
      <c r="AG692" s="47">
        <f>IF(ISBLANK($D692),"",S692*_xlfn.XLOOKUP(Q692,DATA!$B$24:$B$25,DATA!$C$24:$C$25,"error",0,1)/1000)</f>
        <v>13.853179027993507</v>
      </c>
      <c r="AH692" s="47">
        <f>IF(ISBLANK($D692),"",V692*_xlfn.XLOOKUP(Q692,DATA!$B$24:$B$25,DATA!$C$24:$C$25,"error",0,1)/1000)</f>
        <v>5.2240154072812279</v>
      </c>
      <c r="AI692" s="47">
        <f>IF(ISBLANK($D692),"",X692*_xlfn.XLOOKUP(Q692,DATA!$B$24:$B$25,DATA!$C$24:$C$25,"error",0,1)/1000)</f>
        <v>2.1502574602154989</v>
      </c>
      <c r="AJ692" s="47">
        <f>IF(ISBLANK($D692),"",Z692*_xlfn.XLOOKUP(Q692,DATA!$B$24:$B$25,DATA!$C$24:$C$25,"error",0,1)/1000)</f>
        <v>0.18098708832172924</v>
      </c>
      <c r="AK692" s="47">
        <f>IF(ISBLANK($D692),"",AB692*_xlfn.XLOOKUP(Q692,DATA!$B$24:$B$25,DATA!$C$24:$C$25,"error",0,1)/1000)</f>
        <v>0</v>
      </c>
      <c r="AL692" s="47">
        <f t="shared" si="578"/>
        <v>7.5552599558184559</v>
      </c>
      <c r="AM692" s="47">
        <f t="shared" si="579"/>
        <v>6.2979190721750511</v>
      </c>
      <c r="AN692" s="47">
        <f t="shared" si="550"/>
        <v>1.4041756060579467</v>
      </c>
      <c r="AO692" s="47">
        <f t="shared" si="551"/>
        <v>0.52951275557417188</v>
      </c>
      <c r="AP692" s="47">
        <f t="shared" si="552"/>
        <v>0.21795279381558966</v>
      </c>
      <c r="AQ692" s="47">
        <f t="shared" si="553"/>
        <v>1.8345078333231971E-2</v>
      </c>
      <c r="AR692" s="47">
        <f t="shared" si="554"/>
        <v>0</v>
      </c>
      <c r="AS692" s="47">
        <f t="shared" si="555"/>
        <v>0.76581062772299358</v>
      </c>
      <c r="AT692" s="47">
        <f t="shared" si="580"/>
        <v>0.63836497833495309</v>
      </c>
      <c r="AU692" s="47">
        <f t="shared" si="556"/>
        <v>7.6368107829148532E-2</v>
      </c>
      <c r="AV692" s="47">
        <f t="shared" si="557"/>
        <v>2.8798312006090468E-2</v>
      </c>
      <c r="AW692" s="47">
        <f t="shared" si="558"/>
        <v>1.1853675842226706E-2</v>
      </c>
      <c r="AX692" s="47">
        <f t="shared" si="559"/>
        <v>9.9772344302399233E-4</v>
      </c>
      <c r="AY692" s="47">
        <f t="shared" si="560"/>
        <v>0</v>
      </c>
      <c r="AZ692" s="47">
        <f t="shared" si="561"/>
        <v>4.1649711291341172E-2</v>
      </c>
      <c r="BA692" s="47">
        <f t="shared" si="581"/>
        <v>3.471839653780736E-2</v>
      </c>
      <c r="BB692" s="23">
        <f>IF(V692&gt;0,J692*DATA!$C$4,0)</f>
        <v>66305.200000000012</v>
      </c>
      <c r="BC692" s="23">
        <f>IF(X692&gt;0,N692*_xlfn.XLOOKUP(Burgas!O692,DATA!$B$5:$B$6,DATA!$C$5:$C$6,"error",0,1),0)</f>
        <v>12181.68</v>
      </c>
      <c r="BD692" s="23">
        <f>IF(Z692&gt;0,(L692-M692)*DATA!$C$7,"0,00 ")</f>
        <v>3828.0000000000014</v>
      </c>
      <c r="BE692" s="23">
        <f>IF(G692="basement",D692*DATA!$C$8,IF(G692="ground",0,"error"))</f>
        <v>0</v>
      </c>
      <c r="BF692" s="23">
        <f t="shared" si="582"/>
        <v>82314.880000000005</v>
      </c>
      <c r="BG692" s="23">
        <v>1.48</v>
      </c>
      <c r="BH692" s="23">
        <v>1.2751235197239432</v>
      </c>
      <c r="BI692" s="23">
        <f t="shared" si="583"/>
        <v>0.56999999999999995</v>
      </c>
      <c r="BJ692" s="23">
        <v>2.33</v>
      </c>
      <c r="BK692" s="23">
        <f t="shared" si="584"/>
        <v>0.21630769230769231</v>
      </c>
      <c r="BL692" s="23">
        <f t="shared" si="585"/>
        <v>0.23928112965340181</v>
      </c>
      <c r="BM692" s="5">
        <v>1.1000000000000001</v>
      </c>
      <c r="BN692" s="5">
        <f t="shared" si="586"/>
        <v>0.56999999999999995</v>
      </c>
      <c r="BO692" s="50"/>
      <c r="BP692" s="48">
        <f t="shared" si="587"/>
        <v>4954.8499999999995</v>
      </c>
      <c r="BQ692" s="51">
        <f t="shared" si="588"/>
        <v>6</v>
      </c>
      <c r="BR692" s="47">
        <f t="shared" si="589"/>
        <v>1585.5519999999999</v>
      </c>
      <c r="BS692" s="46">
        <f t="shared" si="590"/>
        <v>20.5</v>
      </c>
      <c r="BT692" s="46">
        <f t="shared" si="591"/>
        <v>3963.8799999999997</v>
      </c>
      <c r="BU692" s="46">
        <f t="shared" si="545"/>
        <v>89.732523212499999</v>
      </c>
      <c r="BV692" s="46">
        <f t="shared" si="546"/>
        <v>55.894507920192311</v>
      </c>
      <c r="BW692" s="46">
        <f t="shared" si="547"/>
        <v>75.804454639088576</v>
      </c>
      <c r="BX692" s="46">
        <f t="shared" si="548"/>
        <v>88.560198212500012</v>
      </c>
      <c r="BY692" s="46">
        <f t="shared" si="549"/>
        <v>89.732523212499999</v>
      </c>
      <c r="BZ692" s="46">
        <f t="shared" si="592"/>
        <v>103407.75975008501</v>
      </c>
      <c r="CA692" s="46">
        <f t="shared" si="593"/>
        <v>64412.830927229625</v>
      </c>
      <c r="CB692" s="46">
        <f t="shared" si="594"/>
        <v>87357.053526085685</v>
      </c>
      <c r="CC692" s="46">
        <f t="shared" si="595"/>
        <v>102056.77242008502</v>
      </c>
      <c r="CD692" s="46">
        <f t="shared" si="596"/>
        <v>103407.75975008501</v>
      </c>
    </row>
    <row r="693" spans="1:82" ht="15" customHeight="1" x14ac:dyDescent="0.35">
      <c r="A693" s="39">
        <v>690</v>
      </c>
      <c r="B693" s="40" t="s">
        <v>125</v>
      </c>
      <c r="C693" s="40" t="s">
        <v>815</v>
      </c>
      <c r="D693" s="41">
        <v>173.9</v>
      </c>
      <c r="E693" s="41">
        <f t="shared" si="563"/>
        <v>973.84</v>
      </c>
      <c r="F693" s="41">
        <v>55.8</v>
      </c>
      <c r="G693" s="42" t="s">
        <v>118</v>
      </c>
      <c r="H693" s="43">
        <v>7</v>
      </c>
      <c r="I693" s="44">
        <v>22.25</v>
      </c>
      <c r="J693" s="41">
        <f t="shared" si="564"/>
        <v>993.24</v>
      </c>
      <c r="K693" s="42" t="s">
        <v>120</v>
      </c>
      <c r="L693" s="44">
        <v>248.31</v>
      </c>
      <c r="M693" s="44">
        <v>86.9</v>
      </c>
      <c r="N693" s="41">
        <v>182.59500000000003</v>
      </c>
      <c r="O693" s="45" t="s">
        <v>69</v>
      </c>
      <c r="P693" s="45" t="s">
        <v>120</v>
      </c>
      <c r="Q693" s="45" t="s">
        <v>122</v>
      </c>
      <c r="R693" s="45" t="s">
        <v>864</v>
      </c>
      <c r="S693" s="46">
        <f t="shared" si="565"/>
        <v>97409.097296945009</v>
      </c>
      <c r="T693" s="46">
        <f t="shared" si="566"/>
        <v>100.02577147883123</v>
      </c>
      <c r="U693" s="47">
        <f t="shared" si="567"/>
        <v>59440.18985437887</v>
      </c>
      <c r="V693" s="47">
        <f t="shared" si="568"/>
        <v>37968.907442566138</v>
      </c>
      <c r="W693" s="47">
        <f t="shared" si="569"/>
        <v>85860.823352578111</v>
      </c>
      <c r="X693" s="47">
        <f t="shared" si="570"/>
        <v>11548.273944366898</v>
      </c>
      <c r="Y693" s="48">
        <f t="shared" si="571"/>
        <v>88864.314188195029</v>
      </c>
      <c r="Z693" s="47">
        <f t="shared" si="572"/>
        <v>8544.7831087499799</v>
      </c>
      <c r="AA693" s="48">
        <f t="shared" si="573"/>
        <v>97409.097296945009</v>
      </c>
      <c r="AB693" s="47">
        <f t="shared" si="574"/>
        <v>0</v>
      </c>
      <c r="AC693" s="47">
        <f t="shared" si="575"/>
        <v>58061.964495683016</v>
      </c>
      <c r="AD693" s="47">
        <f t="shared" si="576"/>
        <v>39347.132801261992</v>
      </c>
      <c r="AE693" s="47">
        <f t="shared" si="562"/>
        <v>40.404104166251123</v>
      </c>
      <c r="AF693" s="49">
        <f t="shared" si="577"/>
        <v>0.59606305886076605</v>
      </c>
      <c r="AG693" s="47">
        <f>IF(ISBLANK($D693),"",S693*_xlfn.XLOOKUP(Q693,DATA!$B$24:$B$25,DATA!$C$24:$C$25,"error",0,1)/1000)</f>
        <v>13.049559018308667</v>
      </c>
      <c r="AH693" s="47">
        <f>IF(ISBLANK($D693),"",V693*_xlfn.XLOOKUP(Q693,DATA!$B$24:$B$25,DATA!$C$24:$C$25,"error",0,1)/1000)</f>
        <v>5.0865628804878096</v>
      </c>
      <c r="AI693" s="47">
        <f>IF(ISBLANK($D693),"",X693*_xlfn.XLOOKUP(Q693,DATA!$B$24:$B$25,DATA!$C$24:$C$25,"error",0,1)/1000)</f>
        <v>1.547082218996586</v>
      </c>
      <c r="AJ693" s="47">
        <f>IF(ISBLANK($D693),"",Z693*_xlfn.XLOOKUP(Q693,DATA!$B$24:$B$25,DATA!$C$24:$C$25,"error",0,1)/1000)</f>
        <v>1.1447149657527618</v>
      </c>
      <c r="AK693" s="47">
        <f>IF(ISBLANK($D693),"",AB693*_xlfn.XLOOKUP(Q693,DATA!$B$24:$B$25,DATA!$C$24:$C$25,"error",0,1)/1000)</f>
        <v>0</v>
      </c>
      <c r="AL693" s="47">
        <f t="shared" si="578"/>
        <v>7.7783600652371572</v>
      </c>
      <c r="AM693" s="47">
        <f t="shared" si="579"/>
        <v>5.2711989530715098</v>
      </c>
      <c r="AN693" s="47">
        <f t="shared" si="550"/>
        <v>1.3227196736788682</v>
      </c>
      <c r="AO693" s="47">
        <f t="shared" si="551"/>
        <v>0.51558039501459707</v>
      </c>
      <c r="AP693" s="47">
        <f t="shared" si="552"/>
        <v>0.15681419464017787</v>
      </c>
      <c r="AQ693" s="47">
        <f t="shared" si="553"/>
        <v>0.11602974505356543</v>
      </c>
      <c r="AR693" s="47">
        <f t="shared" si="554"/>
        <v>0</v>
      </c>
      <c r="AS693" s="47">
        <f t="shared" si="555"/>
        <v>0.78842433470834039</v>
      </c>
      <c r="AT693" s="47">
        <f t="shared" si="580"/>
        <v>0.53429533897052783</v>
      </c>
      <c r="AU693" s="47">
        <f t="shared" si="556"/>
        <v>7.1938009912326739E-2</v>
      </c>
      <c r="AV693" s="47">
        <f t="shared" si="557"/>
        <v>2.8040580559298568E-2</v>
      </c>
      <c r="AW693" s="47">
        <f t="shared" si="558"/>
        <v>8.5285652832570204E-3</v>
      </c>
      <c r="AX693" s="47">
        <f t="shared" si="559"/>
        <v>6.3104443941419883E-3</v>
      </c>
      <c r="AY693" s="47">
        <f t="shared" si="560"/>
        <v>0</v>
      </c>
      <c r="AZ693" s="47">
        <f t="shared" si="561"/>
        <v>4.2879590236697573E-2</v>
      </c>
      <c r="BA693" s="47">
        <f t="shared" si="581"/>
        <v>2.9058419675629166E-2</v>
      </c>
      <c r="BB693" s="23">
        <f>IF(V693&gt;0,J693*DATA!$C$4,0)</f>
        <v>64560.6</v>
      </c>
      <c r="BC693" s="23">
        <f>IF(X693&gt;0,N693*_xlfn.XLOOKUP(Burgas!O693,DATA!$B$5:$B$6,DATA!$C$5:$C$6,"error",0,1),0)</f>
        <v>8764.5600000000013</v>
      </c>
      <c r="BD693" s="23">
        <f>IF(Z693&gt;0,(L693-M693)*DATA!$C$7,"0,00 ")</f>
        <v>24211.5</v>
      </c>
      <c r="BE693" s="23">
        <f>IF(G693="basement",D693*DATA!$C$8,IF(G693="ground",0,"error"))</f>
        <v>0</v>
      </c>
      <c r="BF693" s="23">
        <f t="shared" si="582"/>
        <v>97536.66</v>
      </c>
      <c r="BG693" s="23">
        <v>1.48</v>
      </c>
      <c r="BH693" s="23">
        <v>2.237559904957513</v>
      </c>
      <c r="BI693" s="23">
        <f t="shared" si="583"/>
        <v>0.56999999999999995</v>
      </c>
      <c r="BJ693" s="23">
        <v>2.33</v>
      </c>
      <c r="BK693" s="23">
        <f t="shared" si="584"/>
        <v>0.21630769230769231</v>
      </c>
      <c r="BL693" s="23">
        <f t="shared" si="585"/>
        <v>0.23928112965340181</v>
      </c>
      <c r="BM693" s="5">
        <v>1.1000000000000001</v>
      </c>
      <c r="BN693" s="5">
        <f t="shared" si="586"/>
        <v>0.56999999999999995</v>
      </c>
      <c r="BO693" s="50"/>
      <c r="BP693" s="48">
        <f t="shared" si="587"/>
        <v>3869.2750000000001</v>
      </c>
      <c r="BQ693" s="51">
        <f t="shared" si="588"/>
        <v>7</v>
      </c>
      <c r="BR693" s="47">
        <f t="shared" si="589"/>
        <v>1238.1680000000001</v>
      </c>
      <c r="BS693" s="46">
        <f t="shared" si="590"/>
        <v>22.25</v>
      </c>
      <c r="BT693" s="46">
        <f t="shared" si="591"/>
        <v>3095.42</v>
      </c>
      <c r="BU693" s="46">
        <f t="shared" si="545"/>
        <v>84.527158362500003</v>
      </c>
      <c r="BV693" s="46">
        <f t="shared" si="546"/>
        <v>51.579477485576938</v>
      </c>
      <c r="BW693" s="46">
        <f t="shared" si="547"/>
        <v>74.506094544062918</v>
      </c>
      <c r="BX693" s="46">
        <f t="shared" si="548"/>
        <v>77.112386487500018</v>
      </c>
      <c r="BY693" s="46">
        <f t="shared" si="549"/>
        <v>84.527158362500003</v>
      </c>
      <c r="BZ693" s="46">
        <f t="shared" si="592"/>
        <v>97409.097296945009</v>
      </c>
      <c r="CA693" s="46">
        <f t="shared" si="593"/>
        <v>59440.18985437887</v>
      </c>
      <c r="CB693" s="46">
        <f t="shared" si="594"/>
        <v>85860.823352578111</v>
      </c>
      <c r="CC693" s="46">
        <f t="shared" si="595"/>
        <v>88864.314188195029</v>
      </c>
      <c r="CD693" s="46">
        <f t="shared" si="596"/>
        <v>97409.097296945009</v>
      </c>
    </row>
    <row r="694" spans="1:82" ht="15" customHeight="1" x14ac:dyDescent="0.35">
      <c r="A694" s="39">
        <v>691</v>
      </c>
      <c r="B694" s="40" t="s">
        <v>125</v>
      </c>
      <c r="C694" s="40" t="s">
        <v>816</v>
      </c>
      <c r="D694" s="41">
        <v>159.6</v>
      </c>
      <c r="E694" s="41">
        <f t="shared" si="563"/>
        <v>893.76</v>
      </c>
      <c r="F694" s="41">
        <v>51.4</v>
      </c>
      <c r="G694" s="42" t="s">
        <v>118</v>
      </c>
      <c r="H694" s="43">
        <v>7</v>
      </c>
      <c r="I694" s="44">
        <v>22.25</v>
      </c>
      <c r="J694" s="41">
        <f t="shared" si="564"/>
        <v>914.91999999999985</v>
      </c>
      <c r="K694" s="42" t="s">
        <v>120</v>
      </c>
      <c r="L694" s="44">
        <v>228.73</v>
      </c>
      <c r="M694" s="44">
        <v>91.5</v>
      </c>
      <c r="N694" s="41">
        <v>167.58</v>
      </c>
      <c r="O694" s="45" t="s">
        <v>69</v>
      </c>
      <c r="P694" s="45" t="s">
        <v>120</v>
      </c>
      <c r="Q694" s="45" t="s">
        <v>122</v>
      </c>
      <c r="R694" s="45" t="s">
        <v>864</v>
      </c>
      <c r="S694" s="46">
        <f t="shared" si="565"/>
        <v>88999.761911129986</v>
      </c>
      <c r="T694" s="46">
        <f t="shared" si="566"/>
        <v>99.579039016212391</v>
      </c>
      <c r="U694" s="47">
        <f t="shared" si="567"/>
        <v>54024.818496293083</v>
      </c>
      <c r="V694" s="47">
        <f t="shared" si="568"/>
        <v>34974.943414836904</v>
      </c>
      <c r="W694" s="47">
        <f t="shared" si="569"/>
        <v>78401.116013942185</v>
      </c>
      <c r="X694" s="47">
        <f t="shared" si="570"/>
        <v>10598.645897187802</v>
      </c>
      <c r="Y694" s="48">
        <f t="shared" si="571"/>
        <v>81735.028709879989</v>
      </c>
      <c r="Z694" s="47">
        <f t="shared" si="572"/>
        <v>7264.7332012499974</v>
      </c>
      <c r="AA694" s="48">
        <f t="shared" si="573"/>
        <v>88999.761911129986</v>
      </c>
      <c r="AB694" s="47">
        <f t="shared" si="574"/>
        <v>0</v>
      </c>
      <c r="AC694" s="47">
        <f t="shared" si="575"/>
        <v>52838.322513274703</v>
      </c>
      <c r="AD694" s="47">
        <f t="shared" si="576"/>
        <v>36161.439397855283</v>
      </c>
      <c r="AE694" s="47">
        <f t="shared" si="562"/>
        <v>40.459899075652615</v>
      </c>
      <c r="AF694" s="49">
        <f t="shared" si="577"/>
        <v>0.59369060521797801</v>
      </c>
      <c r="AG694" s="47">
        <f>IF(ISBLANK($D694),"",S694*_xlfn.XLOOKUP(Q694,DATA!$B$24:$B$25,DATA!$C$24:$C$25,"error",0,1)/1000)</f>
        <v>11.92298951435961</v>
      </c>
      <c r="AH694" s="47">
        <f>IF(ISBLANK($D694),"",V694*_xlfn.XLOOKUP(Q694,DATA!$B$24:$B$25,DATA!$C$24:$C$25,"error",0,1)/1000)</f>
        <v>4.6854719006643979</v>
      </c>
      <c r="AI694" s="47">
        <f>IF(ISBLANK($D694),"",X694*_xlfn.XLOOKUP(Q694,DATA!$B$24:$B$25,DATA!$C$24:$C$25,"error",0,1)/1000)</f>
        <v>1.4198638421613305</v>
      </c>
      <c r="AJ694" s="47">
        <f>IF(ISBLANK($D694),"",Z694*_xlfn.XLOOKUP(Q694,DATA!$B$24:$B$25,DATA!$C$24:$C$25,"error",0,1)/1000)</f>
        <v>0.97323111796203343</v>
      </c>
      <c r="AK694" s="47">
        <f>IF(ISBLANK($D694),"",AB694*_xlfn.XLOOKUP(Q694,DATA!$B$24:$B$25,DATA!$C$24:$C$25,"error",0,1)/1000)</f>
        <v>0</v>
      </c>
      <c r="AL694" s="47">
        <f t="shared" si="578"/>
        <v>7.0785668607877614</v>
      </c>
      <c r="AM694" s="47">
        <f t="shared" si="579"/>
        <v>4.8444226535718489</v>
      </c>
      <c r="AN694" s="47">
        <f t="shared" si="550"/>
        <v>1.2085291753984755</v>
      </c>
      <c r="AO694" s="47">
        <f t="shared" si="551"/>
        <v>0.47492531010305178</v>
      </c>
      <c r="AP694" s="47">
        <f t="shared" si="552"/>
        <v>0.14391918035981838</v>
      </c>
      <c r="AQ694" s="47">
        <f t="shared" si="553"/>
        <v>9.8647927103034605E-2</v>
      </c>
      <c r="AR694" s="47">
        <f t="shared" si="554"/>
        <v>0</v>
      </c>
      <c r="AS694" s="47">
        <f t="shared" si="555"/>
        <v>0.71749241756590476</v>
      </c>
      <c r="AT694" s="47">
        <f t="shared" si="580"/>
        <v>0.49103675783257072</v>
      </c>
      <c r="AU694" s="47">
        <f t="shared" si="556"/>
        <v>6.5727595596539692E-2</v>
      </c>
      <c r="AV694" s="47">
        <f t="shared" si="557"/>
        <v>2.582949535390585E-2</v>
      </c>
      <c r="AW694" s="47">
        <f t="shared" si="558"/>
        <v>7.8272514043002984E-3</v>
      </c>
      <c r="AX694" s="47">
        <f t="shared" si="559"/>
        <v>5.3651092510260002E-3</v>
      </c>
      <c r="AY694" s="47">
        <f t="shared" si="560"/>
        <v>0</v>
      </c>
      <c r="AZ694" s="47">
        <f t="shared" si="561"/>
        <v>3.9021856009232143E-2</v>
      </c>
      <c r="BA694" s="47">
        <f t="shared" si="581"/>
        <v>2.6705739587307549E-2</v>
      </c>
      <c r="BB694" s="23">
        <f>IF(V694&gt;0,J694*DATA!$C$4,0)</f>
        <v>59469.799999999988</v>
      </c>
      <c r="BC694" s="23">
        <f>IF(X694&gt;0,N694*_xlfn.XLOOKUP(Burgas!O694,DATA!$B$5:$B$6,DATA!$C$5:$C$6,"error",0,1),0)</f>
        <v>8043.84</v>
      </c>
      <c r="BD694" s="23">
        <f>IF(Z694&gt;0,(L694-M694)*DATA!$C$7,"0,00 ")</f>
        <v>20584.5</v>
      </c>
      <c r="BE694" s="23">
        <f>IF(G694="basement",D694*DATA!$C$8,IF(G694="ground",0,"error"))</f>
        <v>0</v>
      </c>
      <c r="BF694" s="23">
        <f t="shared" si="582"/>
        <v>88098.139999999985</v>
      </c>
      <c r="BG694" s="23">
        <v>1.48</v>
      </c>
      <c r="BH694" s="23">
        <v>2.1499387924627289</v>
      </c>
      <c r="BI694" s="23">
        <f t="shared" si="583"/>
        <v>0.56999999999999995</v>
      </c>
      <c r="BJ694" s="23">
        <v>2.33</v>
      </c>
      <c r="BK694" s="23">
        <f t="shared" si="584"/>
        <v>0.21630769230769231</v>
      </c>
      <c r="BL694" s="23">
        <f t="shared" si="585"/>
        <v>0.23928112965340181</v>
      </c>
      <c r="BM694" s="5">
        <v>1.1000000000000001</v>
      </c>
      <c r="BN694" s="5">
        <f t="shared" si="586"/>
        <v>0.56999999999999995</v>
      </c>
      <c r="BO694" s="50"/>
      <c r="BP694" s="48">
        <f t="shared" si="587"/>
        <v>3551.1</v>
      </c>
      <c r="BQ694" s="51">
        <f t="shared" si="588"/>
        <v>7</v>
      </c>
      <c r="BR694" s="47">
        <f t="shared" si="589"/>
        <v>1136.3520000000001</v>
      </c>
      <c r="BS694" s="46">
        <f t="shared" si="590"/>
        <v>22.25</v>
      </c>
      <c r="BT694" s="46">
        <f t="shared" si="591"/>
        <v>2840.88</v>
      </c>
      <c r="BU694" s="46">
        <f t="shared" si="545"/>
        <v>77.229921824999977</v>
      </c>
      <c r="BV694" s="46">
        <f t="shared" si="546"/>
        <v>46.88026596346154</v>
      </c>
      <c r="BW694" s="46">
        <f t="shared" si="547"/>
        <v>68.032901782317055</v>
      </c>
      <c r="BX694" s="46">
        <f t="shared" si="548"/>
        <v>70.925918699999983</v>
      </c>
      <c r="BY694" s="46">
        <f t="shared" si="549"/>
        <v>77.229921824999977</v>
      </c>
      <c r="BZ694" s="46">
        <f t="shared" si="592"/>
        <v>88999.761911129986</v>
      </c>
      <c r="CA694" s="46">
        <f t="shared" si="593"/>
        <v>54024.818496293083</v>
      </c>
      <c r="CB694" s="46">
        <f t="shared" si="594"/>
        <v>78401.116013942185</v>
      </c>
      <c r="CC694" s="46">
        <f t="shared" si="595"/>
        <v>81735.028709879989</v>
      </c>
      <c r="CD694" s="46">
        <f t="shared" si="596"/>
        <v>88999.761911129986</v>
      </c>
    </row>
    <row r="695" spans="1:82" ht="15" customHeight="1" x14ac:dyDescent="0.35">
      <c r="A695" s="39">
        <v>692</v>
      </c>
      <c r="B695" s="40" t="s">
        <v>125</v>
      </c>
      <c r="C695" s="40" t="s">
        <v>817</v>
      </c>
      <c r="D695" s="41">
        <v>213.9</v>
      </c>
      <c r="E695" s="41">
        <f t="shared" si="563"/>
        <v>1026.72</v>
      </c>
      <c r="F695" s="41">
        <v>60.6</v>
      </c>
      <c r="G695" s="42" t="s">
        <v>118</v>
      </c>
      <c r="H695" s="43">
        <v>6</v>
      </c>
      <c r="I695" s="44">
        <v>20.5</v>
      </c>
      <c r="J695" s="41">
        <f t="shared" si="564"/>
        <v>993.69999999999993</v>
      </c>
      <c r="K695" s="42" t="s">
        <v>120</v>
      </c>
      <c r="L695" s="44">
        <v>248.6</v>
      </c>
      <c r="M695" s="44">
        <v>111.9</v>
      </c>
      <c r="N695" s="41">
        <v>224.59500000000003</v>
      </c>
      <c r="O695" s="45" t="s">
        <v>69</v>
      </c>
      <c r="P695" s="45" t="s">
        <v>120</v>
      </c>
      <c r="Q695" s="45" t="s">
        <v>122</v>
      </c>
      <c r="R695" s="45" t="s">
        <v>864</v>
      </c>
      <c r="S695" s="46">
        <f t="shared" si="565"/>
        <v>102389.24820379501</v>
      </c>
      <c r="T695" s="46">
        <f t="shared" si="566"/>
        <v>99.724606712438643</v>
      </c>
      <c r="U695" s="47">
        <f t="shared" si="567"/>
        <v>64402.75619211809</v>
      </c>
      <c r="V695" s="47">
        <f t="shared" si="568"/>
        <v>37986.492011676921</v>
      </c>
      <c r="W695" s="47">
        <f t="shared" si="569"/>
        <v>88184.672029556459</v>
      </c>
      <c r="X695" s="47">
        <f t="shared" si="570"/>
        <v>14204.576174238551</v>
      </c>
      <c r="Y695" s="48">
        <f t="shared" si="571"/>
        <v>95152.572341295003</v>
      </c>
      <c r="Z695" s="47">
        <f t="shared" si="572"/>
        <v>7236.6758625000075</v>
      </c>
      <c r="AA695" s="48">
        <f t="shared" si="573"/>
        <v>102389.24820379501</v>
      </c>
      <c r="AB695" s="47">
        <f t="shared" si="574"/>
        <v>0</v>
      </c>
      <c r="AC695" s="47">
        <f t="shared" si="575"/>
        <v>59427.744048415479</v>
      </c>
      <c r="AD695" s="47">
        <f t="shared" si="576"/>
        <v>42961.504155379531</v>
      </c>
      <c r="AE695" s="47">
        <f t="shared" si="562"/>
        <v>41.843447244993307</v>
      </c>
      <c r="AF695" s="49">
        <f t="shared" si="577"/>
        <v>0.58041000486819494</v>
      </c>
      <c r="AG695" s="47">
        <f>IF(ISBLANK($D695),"",S695*_xlfn.XLOOKUP(Q695,DATA!$B$24:$B$25,DATA!$C$24:$C$25,"error",0,1)/1000)</f>
        <v>13.71673256762212</v>
      </c>
      <c r="AH695" s="47">
        <f>IF(ISBLANK($D695),"",V695*_xlfn.XLOOKUP(Q695,DATA!$B$24:$B$25,DATA!$C$24:$C$25,"error",0,1)/1000)</f>
        <v>5.0889186242406046</v>
      </c>
      <c r="AI695" s="47">
        <f>IF(ISBLANK($D695),"",X695*_xlfn.XLOOKUP(Q695,DATA!$B$24:$B$25,DATA!$C$24:$C$25,"error",0,1)/1000)</f>
        <v>1.9029378185357697</v>
      </c>
      <c r="AJ695" s="47">
        <f>IF(ISBLANK($D695),"",Z695*_xlfn.XLOOKUP(Q695,DATA!$B$24:$B$25,DATA!$C$24:$C$25,"error",0,1)/1000)</f>
        <v>0.96947237357290794</v>
      </c>
      <c r="AK695" s="47">
        <f>IF(ISBLANK($D695),"",AB695*_xlfn.XLOOKUP(Q695,DATA!$B$24:$B$25,DATA!$C$24:$C$25,"error",0,1)/1000)</f>
        <v>0</v>
      </c>
      <c r="AL695" s="47">
        <f t="shared" si="578"/>
        <v>7.9613288163492824</v>
      </c>
      <c r="AM695" s="47">
        <f t="shared" si="579"/>
        <v>5.755403751272838</v>
      </c>
      <c r="AN695" s="47">
        <f t="shared" si="550"/>
        <v>1.3903452216530898</v>
      </c>
      <c r="AO695" s="47">
        <f t="shared" si="551"/>
        <v>0.51581917615682549</v>
      </c>
      <c r="AP695" s="47">
        <f t="shared" si="552"/>
        <v>0.19288416465517028</v>
      </c>
      <c r="AQ695" s="47">
        <f t="shared" si="553"/>
        <v>9.8266936056145532E-2</v>
      </c>
      <c r="AR695" s="47">
        <f t="shared" si="554"/>
        <v>0</v>
      </c>
      <c r="AS695" s="47">
        <f t="shared" si="555"/>
        <v>0.80697027686814138</v>
      </c>
      <c r="AT695" s="47">
        <f t="shared" si="580"/>
        <v>0.58337494478494845</v>
      </c>
      <c r="AU695" s="47">
        <f t="shared" si="556"/>
        <v>7.5615922502048419E-2</v>
      </c>
      <c r="AV695" s="47">
        <f t="shared" si="557"/>
        <v>2.8053567014795014E-2</v>
      </c>
      <c r="AW695" s="47">
        <f t="shared" si="558"/>
        <v>1.049028242719195E-2</v>
      </c>
      <c r="AX695" s="47">
        <f t="shared" si="559"/>
        <v>5.3443885055400077E-3</v>
      </c>
      <c r="AY695" s="47">
        <f t="shared" si="560"/>
        <v>0</v>
      </c>
      <c r="AZ695" s="47">
        <f t="shared" si="561"/>
        <v>4.388823794752697E-2</v>
      </c>
      <c r="BA695" s="47">
        <f t="shared" si="581"/>
        <v>3.1727684554521449E-2</v>
      </c>
      <c r="BB695" s="23">
        <f>IF(V695&gt;0,J695*DATA!$C$4,0)</f>
        <v>64590.499999999993</v>
      </c>
      <c r="BC695" s="23">
        <f>IF(X695&gt;0,N695*_xlfn.XLOOKUP(Burgas!O695,DATA!$B$5:$B$6,DATA!$C$5:$C$6,"error",0,1),0)</f>
        <v>10780.560000000001</v>
      </c>
      <c r="BD695" s="23">
        <f>IF(Z695&gt;0,(L695-M695)*DATA!$C$7,"0,00 ")</f>
        <v>20505</v>
      </c>
      <c r="BE695" s="23">
        <f>IF(G695="basement",D695*DATA!$C$8,IF(G695="ground",0,"error"))</f>
        <v>0</v>
      </c>
      <c r="BF695" s="23">
        <f t="shared" si="582"/>
        <v>95876.06</v>
      </c>
      <c r="BG695" s="23">
        <v>1.48</v>
      </c>
      <c r="BH695" s="23">
        <v>2.0622888173773126</v>
      </c>
      <c r="BI695" s="23">
        <f t="shared" si="583"/>
        <v>0.56999999999999995</v>
      </c>
      <c r="BJ695" s="23">
        <v>2.33</v>
      </c>
      <c r="BK695" s="23">
        <f t="shared" si="584"/>
        <v>0.21630769230769231</v>
      </c>
      <c r="BL695" s="23">
        <f t="shared" si="585"/>
        <v>0.23928112965340181</v>
      </c>
      <c r="BM695" s="5">
        <v>1.1000000000000001</v>
      </c>
      <c r="BN695" s="5">
        <f t="shared" si="586"/>
        <v>0.56999999999999995</v>
      </c>
      <c r="BO695" s="50"/>
      <c r="BP695" s="48">
        <f t="shared" si="587"/>
        <v>4384.95</v>
      </c>
      <c r="BQ695" s="51">
        <f t="shared" si="588"/>
        <v>6</v>
      </c>
      <c r="BR695" s="47">
        <f t="shared" si="589"/>
        <v>1403.184</v>
      </c>
      <c r="BS695" s="46">
        <f t="shared" si="590"/>
        <v>20.5</v>
      </c>
      <c r="BT695" s="46">
        <f t="shared" si="591"/>
        <v>3507.96</v>
      </c>
      <c r="BU695" s="46">
        <f t="shared" si="545"/>
        <v>88.848705487499998</v>
      </c>
      <c r="BV695" s="46">
        <f t="shared" si="546"/>
        <v>55.885765525961546</v>
      </c>
      <c r="BW695" s="46">
        <f t="shared" si="547"/>
        <v>76.522624114505774</v>
      </c>
      <c r="BX695" s="46">
        <f t="shared" si="548"/>
        <v>82.569049237499996</v>
      </c>
      <c r="BY695" s="46">
        <f t="shared" si="549"/>
        <v>88.848705487499998</v>
      </c>
      <c r="BZ695" s="46">
        <f t="shared" si="592"/>
        <v>102389.24820379501</v>
      </c>
      <c r="CA695" s="46">
        <f t="shared" si="593"/>
        <v>64402.75619211809</v>
      </c>
      <c r="CB695" s="46">
        <f t="shared" si="594"/>
        <v>88184.672029556459</v>
      </c>
      <c r="CC695" s="46">
        <f t="shared" si="595"/>
        <v>95152.572341295003</v>
      </c>
      <c r="CD695" s="46">
        <f t="shared" si="596"/>
        <v>102389.24820379501</v>
      </c>
    </row>
    <row r="696" spans="1:82" ht="15" customHeight="1" x14ac:dyDescent="0.35">
      <c r="A696" s="39">
        <v>693</v>
      </c>
      <c r="B696" s="40" t="s">
        <v>125</v>
      </c>
      <c r="C696" s="40" t="s">
        <v>818</v>
      </c>
      <c r="D696" s="41">
        <v>260.10000000000002</v>
      </c>
      <c r="E696" s="41">
        <f t="shared" si="563"/>
        <v>1248.4800000000002</v>
      </c>
      <c r="F696" s="41">
        <v>71.400000000000006</v>
      </c>
      <c r="G696" s="42" t="s">
        <v>118</v>
      </c>
      <c r="H696" s="43">
        <v>6</v>
      </c>
      <c r="I696" s="44">
        <v>20.5</v>
      </c>
      <c r="J696" s="41">
        <f t="shared" si="564"/>
        <v>1170.96</v>
      </c>
      <c r="K696" s="42" t="s">
        <v>120</v>
      </c>
      <c r="L696" s="44">
        <v>292.74</v>
      </c>
      <c r="M696" s="44">
        <v>102.5</v>
      </c>
      <c r="N696" s="41">
        <v>273.10500000000002</v>
      </c>
      <c r="O696" s="45" t="s">
        <v>69</v>
      </c>
      <c r="P696" s="45" t="s">
        <v>120</v>
      </c>
      <c r="Q696" s="45" t="s">
        <v>122</v>
      </c>
      <c r="R696" s="45" t="s">
        <v>864</v>
      </c>
      <c r="S696" s="46">
        <f t="shared" si="565"/>
        <v>123784.51994380503</v>
      </c>
      <c r="T696" s="46">
        <f t="shared" si="566"/>
        <v>99.148180142096791</v>
      </c>
      <c r="U696" s="47">
        <f t="shared" si="567"/>
        <v>79021.852452617313</v>
      </c>
      <c r="V696" s="47">
        <f t="shared" si="568"/>
        <v>44762.66749118772</v>
      </c>
      <c r="W696" s="47">
        <f t="shared" si="569"/>
        <v>106511.91469406476</v>
      </c>
      <c r="X696" s="47">
        <f t="shared" si="570"/>
        <v>17272.605249740271</v>
      </c>
      <c r="Y696" s="48">
        <f t="shared" si="571"/>
        <v>113713.52348380501</v>
      </c>
      <c r="Z696" s="47">
        <f t="shared" si="572"/>
        <v>10070.996460000024</v>
      </c>
      <c r="AA696" s="48">
        <f t="shared" si="573"/>
        <v>123784.51994380503</v>
      </c>
      <c r="AB696" s="47">
        <f t="shared" si="574"/>
        <v>0</v>
      </c>
      <c r="AC696" s="47">
        <f t="shared" si="575"/>
        <v>72106.269200928014</v>
      </c>
      <c r="AD696" s="47">
        <f t="shared" si="576"/>
        <v>51678.250742877019</v>
      </c>
      <c r="AE696" s="47">
        <f t="shared" si="562"/>
        <v>41.39293440253509</v>
      </c>
      <c r="AF696" s="49">
        <f t="shared" si="577"/>
        <v>0.5825144309939756</v>
      </c>
      <c r="AG696" s="47">
        <f>IF(ISBLANK($D696),"",S696*_xlfn.XLOOKUP(Q696,DATA!$B$24:$B$25,DATA!$C$24:$C$25,"error",0,1)/1000)</f>
        <v>16.582982938805557</v>
      </c>
      <c r="AH696" s="47">
        <f>IF(ISBLANK($D696),"",V696*_xlfn.XLOOKUP(Q696,DATA!$B$24:$B$25,DATA!$C$24:$C$25,"error",0,1)/1000)</f>
        <v>5.9966993581974268</v>
      </c>
      <c r="AI696" s="47">
        <f>IF(ISBLANK($D696),"",X696*_xlfn.XLOOKUP(Q696,DATA!$B$24:$B$25,DATA!$C$24:$C$25,"error",0,1)/1000)</f>
        <v>2.3139510360035214</v>
      </c>
      <c r="AJ696" s="47">
        <f>IF(ISBLANK($D696),"",Z696*_xlfn.XLOOKUP(Q696,DATA!$B$24:$B$25,DATA!$C$24:$C$25,"error",0,1)/1000)</f>
        <v>1.3491764765801775</v>
      </c>
      <c r="AK696" s="47">
        <f>IF(ISBLANK($D696),"",AB696*_xlfn.XLOOKUP(Q696,DATA!$B$24:$B$25,DATA!$C$24:$C$25,"error",0,1)/1000)</f>
        <v>0</v>
      </c>
      <c r="AL696" s="47">
        <f t="shared" si="578"/>
        <v>9.6598268707811261</v>
      </c>
      <c r="AM696" s="47">
        <f t="shared" si="579"/>
        <v>6.9231560680244311</v>
      </c>
      <c r="AN696" s="47">
        <f t="shared" si="550"/>
        <v>1.6808719551874975</v>
      </c>
      <c r="AO696" s="47">
        <f t="shared" si="551"/>
        <v>0.60783297022501437</v>
      </c>
      <c r="AP696" s="47">
        <f t="shared" si="552"/>
        <v>0.23454498002248597</v>
      </c>
      <c r="AQ696" s="47">
        <f t="shared" si="553"/>
        <v>0.13675422030227613</v>
      </c>
      <c r="AR696" s="47">
        <f t="shared" si="554"/>
        <v>0</v>
      </c>
      <c r="AS696" s="47">
        <f t="shared" si="555"/>
        <v>0.97913217054977641</v>
      </c>
      <c r="AT696" s="47">
        <f t="shared" si="580"/>
        <v>0.70173978463772113</v>
      </c>
      <c r="AU696" s="47">
        <f t="shared" si="556"/>
        <v>9.1416636328784967E-2</v>
      </c>
      <c r="AV696" s="47">
        <f t="shared" si="557"/>
        <v>3.3057869408920589E-2</v>
      </c>
      <c r="AW696" s="47">
        <f t="shared" si="558"/>
        <v>1.2756065728436763E-2</v>
      </c>
      <c r="AX696" s="47">
        <f t="shared" si="559"/>
        <v>7.4375747570880205E-3</v>
      </c>
      <c r="AY696" s="47">
        <f t="shared" si="560"/>
        <v>0</v>
      </c>
      <c r="AZ696" s="47">
        <f t="shared" si="561"/>
        <v>5.3251509894445367E-2</v>
      </c>
      <c r="BA696" s="47">
        <f t="shared" si="581"/>
        <v>3.81651264343396E-2</v>
      </c>
      <c r="BB696" s="23">
        <f>IF(V696&gt;0,J696*DATA!$C$4,0)</f>
        <v>76112.400000000009</v>
      </c>
      <c r="BC696" s="23">
        <f>IF(X696&gt;0,N696*_xlfn.XLOOKUP(Burgas!O696,DATA!$B$5:$B$6,DATA!$C$5:$C$6,"error",0,1),0)</f>
        <v>13109.04</v>
      </c>
      <c r="BD696" s="23">
        <f>IF(Z696&gt;0,(L696-M696)*DATA!$C$7,"0,00 ")</f>
        <v>28536</v>
      </c>
      <c r="BE696" s="23">
        <f>IF(G696="basement",D696*DATA!$C$8,IF(G696="ground",0,"error"))</f>
        <v>0</v>
      </c>
      <c r="BF696" s="23">
        <f t="shared" si="582"/>
        <v>117757.44</v>
      </c>
      <c r="BG696" s="23">
        <v>1.48</v>
      </c>
      <c r="BH696" s="23">
        <v>2.2372549019607844</v>
      </c>
      <c r="BI696" s="23">
        <f t="shared" si="583"/>
        <v>0.56999999999999995</v>
      </c>
      <c r="BJ696" s="23">
        <v>2.33</v>
      </c>
      <c r="BK696" s="23">
        <f t="shared" si="584"/>
        <v>0.21630769230769231</v>
      </c>
      <c r="BL696" s="23">
        <f t="shared" si="585"/>
        <v>0.23928112965340181</v>
      </c>
      <c r="BM696" s="5">
        <v>1.1000000000000001</v>
      </c>
      <c r="BN696" s="5">
        <f t="shared" si="586"/>
        <v>0.56999999999999995</v>
      </c>
      <c r="BO696" s="50"/>
      <c r="BP696" s="48">
        <f t="shared" si="587"/>
        <v>5332.05</v>
      </c>
      <c r="BQ696" s="51">
        <f t="shared" si="588"/>
        <v>6</v>
      </c>
      <c r="BR696" s="47">
        <f t="shared" si="589"/>
        <v>1706.2560000000001</v>
      </c>
      <c r="BS696" s="46">
        <f t="shared" si="590"/>
        <v>20.5</v>
      </c>
      <c r="BT696" s="46">
        <f t="shared" si="591"/>
        <v>4265.6400000000003</v>
      </c>
      <c r="BU696" s="46">
        <f t="shared" si="545"/>
        <v>107.41454351250002</v>
      </c>
      <c r="BV696" s="46">
        <f t="shared" si="546"/>
        <v>68.571548466346158</v>
      </c>
      <c r="BW696" s="46">
        <f t="shared" si="547"/>
        <v>92.426166863992322</v>
      </c>
      <c r="BX696" s="46">
        <f t="shared" si="548"/>
        <v>98.675393512499994</v>
      </c>
      <c r="BY696" s="46">
        <f t="shared" si="549"/>
        <v>107.41454351250002</v>
      </c>
      <c r="BZ696" s="46">
        <f t="shared" si="592"/>
        <v>123784.51994380503</v>
      </c>
      <c r="CA696" s="46">
        <f t="shared" si="593"/>
        <v>79021.852452617313</v>
      </c>
      <c r="CB696" s="46">
        <f t="shared" si="594"/>
        <v>106511.91469406476</v>
      </c>
      <c r="CC696" s="46">
        <f t="shared" si="595"/>
        <v>113713.52348380501</v>
      </c>
      <c r="CD696" s="46">
        <f t="shared" si="596"/>
        <v>123784.51994380503</v>
      </c>
    </row>
    <row r="697" spans="1:82" ht="15" customHeight="1" x14ac:dyDescent="0.35">
      <c r="A697" s="39">
        <v>694</v>
      </c>
      <c r="B697" s="40" t="s">
        <v>125</v>
      </c>
      <c r="C697" s="40" t="s">
        <v>819</v>
      </c>
      <c r="D697" s="41">
        <v>267.89999999999998</v>
      </c>
      <c r="E697" s="41">
        <f t="shared" si="563"/>
        <v>1285.92</v>
      </c>
      <c r="F697" s="41">
        <v>66.599999999999994</v>
      </c>
      <c r="G697" s="42" t="s">
        <v>118</v>
      </c>
      <c r="H697" s="43">
        <v>6</v>
      </c>
      <c r="I697" s="44">
        <v>20.5</v>
      </c>
      <c r="J697" s="41">
        <f t="shared" si="564"/>
        <v>1092.24</v>
      </c>
      <c r="K697" s="42" t="s">
        <v>120</v>
      </c>
      <c r="L697" s="44">
        <v>273.06</v>
      </c>
      <c r="M697" s="44">
        <v>131.1</v>
      </c>
      <c r="N697" s="41">
        <v>281.29500000000002</v>
      </c>
      <c r="O697" s="45" t="s">
        <v>69</v>
      </c>
      <c r="P697" s="45" t="s">
        <v>120</v>
      </c>
      <c r="Q697" s="45" t="s">
        <v>122</v>
      </c>
      <c r="R697" s="45" t="s">
        <v>864</v>
      </c>
      <c r="S697" s="46">
        <f t="shared" si="565"/>
        <v>118595.27596759502</v>
      </c>
      <c r="T697" s="46">
        <f t="shared" si="566"/>
        <v>92.226014034772788</v>
      </c>
      <c r="U697" s="47">
        <f t="shared" si="567"/>
        <v>76841.863433798077</v>
      </c>
      <c r="V697" s="47">
        <f t="shared" si="568"/>
        <v>41753.412533796945</v>
      </c>
      <c r="W697" s="47">
        <f t="shared" si="569"/>
        <v>100804.69178302978</v>
      </c>
      <c r="X697" s="47">
        <f t="shared" si="570"/>
        <v>17790.584184565247</v>
      </c>
      <c r="Y697" s="48">
        <f t="shared" si="571"/>
        <v>111080.14425259503</v>
      </c>
      <c r="Z697" s="47">
        <f t="shared" si="572"/>
        <v>7515.1317149999959</v>
      </c>
      <c r="AA697" s="48">
        <f t="shared" si="573"/>
        <v>118595.27596759502</v>
      </c>
      <c r="AB697" s="47">
        <f t="shared" si="574"/>
        <v>0</v>
      </c>
      <c r="AC697" s="47">
        <f t="shared" si="575"/>
        <v>67059.128433362188</v>
      </c>
      <c r="AD697" s="47">
        <f t="shared" si="576"/>
        <v>51536.147534232834</v>
      </c>
      <c r="AE697" s="47">
        <f t="shared" si="562"/>
        <v>40.077257943132409</v>
      </c>
      <c r="AF697" s="49">
        <f t="shared" si="577"/>
        <v>0.56544519068099663</v>
      </c>
      <c r="AG697" s="47">
        <f>IF(ISBLANK($D697),"",S697*_xlfn.XLOOKUP(Q697,DATA!$B$24:$B$25,DATA!$C$24:$C$25,"error",0,1)/1000)</f>
        <v>15.887797915978343</v>
      </c>
      <c r="AH697" s="47">
        <f>IF(ISBLANK($D697),"",V697*_xlfn.XLOOKUP(Q697,DATA!$B$24:$B$25,DATA!$C$24:$C$25,"error",0,1)/1000)</f>
        <v>5.593559905545499</v>
      </c>
      <c r="AI697" s="47">
        <f>IF(ISBLANK($D697),"",X697*_xlfn.XLOOKUP(Q697,DATA!$B$24:$B$25,DATA!$C$24:$C$25,"error",0,1)/1000)</f>
        <v>2.3833428779136629</v>
      </c>
      <c r="AJ697" s="47">
        <f>IF(ISBLANK($D697),"",Z697*_xlfn.XLOOKUP(Q697,DATA!$B$24:$B$25,DATA!$C$24:$C$25,"error",0,1)/1000)</f>
        <v>1.0067761386423539</v>
      </c>
      <c r="AK697" s="47">
        <f>IF(ISBLANK($D697),"",AB697*_xlfn.XLOOKUP(Q697,DATA!$B$24:$B$25,DATA!$C$24:$C$25,"error",0,1)/1000)</f>
        <v>0</v>
      </c>
      <c r="AL697" s="47">
        <f t="shared" si="578"/>
        <v>8.9836789221015145</v>
      </c>
      <c r="AM697" s="47">
        <f t="shared" si="579"/>
        <v>6.9041189938768284</v>
      </c>
      <c r="AN697" s="47">
        <f t="shared" si="550"/>
        <v>1.6104071291155717</v>
      </c>
      <c r="AO697" s="47">
        <f t="shared" si="551"/>
        <v>0.56697024953761843</v>
      </c>
      <c r="AP697" s="47">
        <f t="shared" si="552"/>
        <v>0.24157862417540951</v>
      </c>
      <c r="AQ697" s="47">
        <f t="shared" si="553"/>
        <v>0.10204809248376295</v>
      </c>
      <c r="AR697" s="47">
        <f t="shared" si="554"/>
        <v>0</v>
      </c>
      <c r="AS697" s="47">
        <f t="shared" si="555"/>
        <v>0.91059696619679087</v>
      </c>
      <c r="AT697" s="47">
        <f t="shared" si="580"/>
        <v>0.69981016291878084</v>
      </c>
      <c r="AU697" s="47">
        <f t="shared" si="556"/>
        <v>8.7584305520297071E-2</v>
      </c>
      <c r="AV697" s="47">
        <f t="shared" si="557"/>
        <v>3.0835491633530967E-2</v>
      </c>
      <c r="AW697" s="47">
        <f t="shared" si="558"/>
        <v>1.3138600571504077E-2</v>
      </c>
      <c r="AX697" s="47">
        <f t="shared" si="559"/>
        <v>5.5500321305519996E-3</v>
      </c>
      <c r="AY697" s="47">
        <f t="shared" si="560"/>
        <v>0</v>
      </c>
      <c r="AZ697" s="47">
        <f t="shared" si="561"/>
        <v>4.9524124335587047E-2</v>
      </c>
      <c r="BA697" s="47">
        <f t="shared" si="581"/>
        <v>3.8060181184710024E-2</v>
      </c>
      <c r="BB697" s="23">
        <f>IF(V697&gt;0,J697*DATA!$C$4,0)</f>
        <v>70995.600000000006</v>
      </c>
      <c r="BC697" s="23">
        <f>IF(X697&gt;0,N697*_xlfn.XLOOKUP(Burgas!O697,DATA!$B$5:$B$6,DATA!$C$5:$C$6,"error",0,1),0)</f>
        <v>13502.16</v>
      </c>
      <c r="BD697" s="23">
        <f>IF(Z697&gt;0,(L697-M697)*DATA!$C$7,"0,00 ")</f>
        <v>21294</v>
      </c>
      <c r="BE697" s="23">
        <f>IF(G697="basement",D697*DATA!$C$8,IF(G697="ground",0,"error"))</f>
        <v>0</v>
      </c>
      <c r="BF697" s="23">
        <f t="shared" si="582"/>
        <v>105791.76000000001</v>
      </c>
      <c r="BG697" s="23">
        <v>1.48</v>
      </c>
      <c r="BH697" s="23">
        <v>2.0098000439463855</v>
      </c>
      <c r="BI697" s="23">
        <f t="shared" si="583"/>
        <v>0.56999999999999995</v>
      </c>
      <c r="BJ697" s="23">
        <v>2.33</v>
      </c>
      <c r="BK697" s="23">
        <f t="shared" si="584"/>
        <v>0.21630769230769231</v>
      </c>
      <c r="BL697" s="23">
        <f t="shared" si="585"/>
        <v>0.23928112965340181</v>
      </c>
      <c r="BM697" s="5">
        <v>1.1000000000000001</v>
      </c>
      <c r="BN697" s="5">
        <f t="shared" si="586"/>
        <v>0.56999999999999995</v>
      </c>
      <c r="BO697" s="50"/>
      <c r="BP697" s="48">
        <f t="shared" si="587"/>
        <v>5491.95</v>
      </c>
      <c r="BQ697" s="51">
        <f t="shared" si="588"/>
        <v>6</v>
      </c>
      <c r="BR697" s="47">
        <f t="shared" si="589"/>
        <v>1757.424</v>
      </c>
      <c r="BS697" s="46">
        <f t="shared" si="590"/>
        <v>20.5</v>
      </c>
      <c r="BT697" s="46">
        <f t="shared" si="591"/>
        <v>4393.5600000000004</v>
      </c>
      <c r="BU697" s="46">
        <f t="shared" si="545"/>
        <v>102.91155498750001</v>
      </c>
      <c r="BV697" s="46">
        <f t="shared" si="546"/>
        <v>66.679853725961536</v>
      </c>
      <c r="BW697" s="46">
        <f t="shared" si="547"/>
        <v>87.473699915853672</v>
      </c>
      <c r="BX697" s="46">
        <f t="shared" si="548"/>
        <v>96.390267487500012</v>
      </c>
      <c r="BY697" s="46">
        <f t="shared" si="549"/>
        <v>102.91155498750001</v>
      </c>
      <c r="BZ697" s="46">
        <f t="shared" si="592"/>
        <v>118595.27596759502</v>
      </c>
      <c r="CA697" s="46">
        <f t="shared" si="593"/>
        <v>76841.863433798077</v>
      </c>
      <c r="CB697" s="46">
        <f t="shared" si="594"/>
        <v>100804.69178302978</v>
      </c>
      <c r="CC697" s="46">
        <f t="shared" si="595"/>
        <v>111080.14425259503</v>
      </c>
      <c r="CD697" s="46">
        <f t="shared" si="596"/>
        <v>118595.27596759502</v>
      </c>
    </row>
    <row r="698" spans="1:82" ht="15" customHeight="1" x14ac:dyDescent="0.35">
      <c r="A698" s="39">
        <v>695</v>
      </c>
      <c r="B698" s="40" t="s">
        <v>125</v>
      </c>
      <c r="C698" s="40" t="s">
        <v>820</v>
      </c>
      <c r="D698" s="41">
        <v>264.7</v>
      </c>
      <c r="E698" s="41">
        <f t="shared" si="563"/>
        <v>1270.56</v>
      </c>
      <c r="F698" s="41">
        <v>72</v>
      </c>
      <c r="G698" s="42" t="s">
        <v>118</v>
      </c>
      <c r="H698" s="43">
        <v>6</v>
      </c>
      <c r="I698" s="44">
        <v>20.5</v>
      </c>
      <c r="J698" s="41">
        <f t="shared" si="564"/>
        <v>1180.8</v>
      </c>
      <c r="K698" s="42" t="s">
        <v>120</v>
      </c>
      <c r="L698" s="44">
        <v>295.2</v>
      </c>
      <c r="M698" s="44">
        <v>162.4</v>
      </c>
      <c r="N698" s="41">
        <v>277.935</v>
      </c>
      <c r="O698" s="45" t="s">
        <v>69</v>
      </c>
      <c r="P698" s="45" t="s">
        <v>120</v>
      </c>
      <c r="Q698" s="45" t="s">
        <v>122</v>
      </c>
      <c r="R698" s="45" t="s">
        <v>864</v>
      </c>
      <c r="S698" s="46">
        <f t="shared" si="565"/>
        <v>122177.78863503502</v>
      </c>
      <c r="T698" s="46">
        <f t="shared" si="566"/>
        <v>96.160581660870022</v>
      </c>
      <c r="U698" s="47">
        <f t="shared" si="567"/>
        <v>77038.964274173457</v>
      </c>
      <c r="V698" s="47">
        <f t="shared" si="568"/>
        <v>45138.824360861559</v>
      </c>
      <c r="W698" s="47">
        <f t="shared" si="569"/>
        <v>104599.70862885949</v>
      </c>
      <c r="X698" s="47">
        <f t="shared" si="570"/>
        <v>17578.080006175529</v>
      </c>
      <c r="Y698" s="48">
        <f t="shared" si="571"/>
        <v>115147.57243503502</v>
      </c>
      <c r="Z698" s="47">
        <f t="shared" si="572"/>
        <v>7030.2161999999953</v>
      </c>
      <c r="AA698" s="48">
        <f t="shared" si="573"/>
        <v>122177.78863503502</v>
      </c>
      <c r="AB698" s="47">
        <f t="shared" si="574"/>
        <v>0</v>
      </c>
      <c r="AC698" s="47">
        <f t="shared" si="575"/>
        <v>69747.120567037084</v>
      </c>
      <c r="AD698" s="47">
        <f t="shared" si="576"/>
        <v>52430.668067997933</v>
      </c>
      <c r="AE698" s="47">
        <f t="shared" si="562"/>
        <v>41.265794663768681</v>
      </c>
      <c r="AF698" s="49">
        <f t="shared" si="577"/>
        <v>0.57086579603583354</v>
      </c>
      <c r="AG698" s="47">
        <f>IF(ISBLANK($D698),"",S698*_xlfn.XLOOKUP(Q698,DATA!$B$24:$B$25,DATA!$C$24:$C$25,"error",0,1)/1000)</f>
        <v>16.367734716389105</v>
      </c>
      <c r="AH698" s="47">
        <f>IF(ISBLANK($D698),"",V698*_xlfn.XLOOKUP(Q698,DATA!$B$24:$B$25,DATA!$C$24:$C$25,"error",0,1)/1000)</f>
        <v>6.0470917897789169</v>
      </c>
      <c r="AI698" s="47">
        <f>IF(ISBLANK($D698),"",X698*_xlfn.XLOOKUP(Q698,DATA!$B$24:$B$25,DATA!$C$24:$C$25,"error",0,1)/1000)</f>
        <v>2.35487442995053</v>
      </c>
      <c r="AJ698" s="47">
        <f>IF(ISBLANK($D698),"",Z698*_xlfn.XLOOKUP(Q698,DATA!$B$24:$B$25,DATA!$C$24:$C$25,"error",0,1)/1000)</f>
        <v>0.94181368844536917</v>
      </c>
      <c r="AK698" s="47">
        <f>IF(ISBLANK($D698),"",AB698*_xlfn.XLOOKUP(Q698,DATA!$B$24:$B$25,DATA!$C$24:$C$25,"error",0,1)/1000)</f>
        <v>0</v>
      </c>
      <c r="AL698" s="47">
        <f t="shared" si="578"/>
        <v>9.3437799081748167</v>
      </c>
      <c r="AM698" s="47">
        <f t="shared" si="579"/>
        <v>7.0239548082142882</v>
      </c>
      <c r="AN698" s="47">
        <f t="shared" si="550"/>
        <v>1.6590541253194393</v>
      </c>
      <c r="AO698" s="47">
        <f t="shared" si="551"/>
        <v>0.61294081031093883</v>
      </c>
      <c r="AP698" s="47">
        <f t="shared" si="552"/>
        <v>0.23869302657421035</v>
      </c>
      <c r="AQ698" s="47">
        <f t="shared" si="553"/>
        <v>9.5463417031866143E-2</v>
      </c>
      <c r="AR698" s="47">
        <f t="shared" si="554"/>
        <v>0</v>
      </c>
      <c r="AS698" s="47">
        <f t="shared" si="555"/>
        <v>0.94709725391701527</v>
      </c>
      <c r="AT698" s="47">
        <f t="shared" si="580"/>
        <v>0.71195687140242403</v>
      </c>
      <c r="AU698" s="47">
        <f t="shared" si="556"/>
        <v>9.02300423039539E-2</v>
      </c>
      <c r="AV698" s="47">
        <f t="shared" si="557"/>
        <v>3.3335666630844286E-2</v>
      </c>
      <c r="AW698" s="47">
        <f t="shared" si="558"/>
        <v>1.2981663199989293E-2</v>
      </c>
      <c r="AX698" s="47">
        <f t="shared" si="559"/>
        <v>5.1919150953599986E-3</v>
      </c>
      <c r="AY698" s="47">
        <f t="shared" si="560"/>
        <v>0</v>
      </c>
      <c r="AZ698" s="47">
        <f t="shared" si="561"/>
        <v>5.1509244926193583E-2</v>
      </c>
      <c r="BA698" s="47">
        <f t="shared" si="581"/>
        <v>3.8720797377760317E-2</v>
      </c>
      <c r="BB698" s="23">
        <f>IF(V698&gt;0,J698*DATA!$C$4,0)</f>
        <v>76752</v>
      </c>
      <c r="BC698" s="23">
        <f>IF(X698&gt;0,N698*_xlfn.XLOOKUP(Burgas!O698,DATA!$B$5:$B$6,DATA!$C$5:$C$6,"error",0,1),0)</f>
        <v>13340.880000000001</v>
      </c>
      <c r="BD698" s="23">
        <f>IF(Z698&gt;0,(L698-M698)*DATA!$C$7,"0,00 ")</f>
        <v>19919.999999999996</v>
      </c>
      <c r="BE698" s="23">
        <f>IF(G698="basement",D698*DATA!$C$8,IF(G698="ground",0,"error"))</f>
        <v>0</v>
      </c>
      <c r="BF698" s="23">
        <f t="shared" si="582"/>
        <v>110012.88</v>
      </c>
      <c r="BG698" s="23">
        <v>1.48</v>
      </c>
      <c r="BH698" s="23">
        <v>1.8872628726287264</v>
      </c>
      <c r="BI698" s="23">
        <f t="shared" si="583"/>
        <v>0.56999999999999995</v>
      </c>
      <c r="BJ698" s="23">
        <v>2.33</v>
      </c>
      <c r="BK698" s="23">
        <f t="shared" si="584"/>
        <v>0.21630769230769231</v>
      </c>
      <c r="BL698" s="23">
        <f t="shared" si="585"/>
        <v>0.23928112965340181</v>
      </c>
      <c r="BM698" s="5">
        <v>1.1000000000000001</v>
      </c>
      <c r="BN698" s="5">
        <f t="shared" si="586"/>
        <v>0.56999999999999995</v>
      </c>
      <c r="BO698" s="50"/>
      <c r="BP698" s="48">
        <f t="shared" si="587"/>
        <v>5426.3499999999995</v>
      </c>
      <c r="BQ698" s="51">
        <f t="shared" si="588"/>
        <v>6</v>
      </c>
      <c r="BR698" s="47">
        <f t="shared" si="589"/>
        <v>1736.4319999999998</v>
      </c>
      <c r="BS698" s="46">
        <f t="shared" si="590"/>
        <v>20.5</v>
      </c>
      <c r="BT698" s="46">
        <f t="shared" si="591"/>
        <v>4341.08</v>
      </c>
      <c r="BU698" s="46">
        <f t="shared" si="545"/>
        <v>106.0202955875</v>
      </c>
      <c r="BV698" s="46">
        <f t="shared" si="546"/>
        <v>66.850888818269226</v>
      </c>
      <c r="BW698" s="46">
        <f t="shared" si="547"/>
        <v>90.766841920218226</v>
      </c>
      <c r="BX698" s="46">
        <f t="shared" si="548"/>
        <v>99.919795587500005</v>
      </c>
      <c r="BY698" s="46">
        <f t="shared" si="549"/>
        <v>106.0202955875</v>
      </c>
      <c r="BZ698" s="46">
        <f t="shared" si="592"/>
        <v>122177.78863503502</v>
      </c>
      <c r="CA698" s="46">
        <f t="shared" si="593"/>
        <v>77038.964274173457</v>
      </c>
      <c r="CB698" s="46">
        <f t="shared" si="594"/>
        <v>104599.70862885949</v>
      </c>
      <c r="CC698" s="46">
        <f t="shared" si="595"/>
        <v>115147.57243503502</v>
      </c>
      <c r="CD698" s="46">
        <f t="shared" si="596"/>
        <v>122177.78863503502</v>
      </c>
    </row>
    <row r="699" spans="1:82" ht="15" customHeight="1" x14ac:dyDescent="0.35">
      <c r="A699" s="39">
        <v>696</v>
      </c>
      <c r="B699" s="40" t="s">
        <v>125</v>
      </c>
      <c r="C699" s="40" t="s">
        <v>821</v>
      </c>
      <c r="D699" s="41">
        <v>425.2</v>
      </c>
      <c r="E699" s="41">
        <f t="shared" si="563"/>
        <v>1700.8000000000002</v>
      </c>
      <c r="F699" s="41">
        <v>117.2</v>
      </c>
      <c r="G699" s="42" t="s">
        <v>118</v>
      </c>
      <c r="H699" s="43">
        <v>5</v>
      </c>
      <c r="I699" s="44">
        <v>17.5</v>
      </c>
      <c r="J699" s="41">
        <f t="shared" si="564"/>
        <v>1680.04</v>
      </c>
      <c r="K699" s="42" t="s">
        <v>120</v>
      </c>
      <c r="L699" s="44">
        <v>370.96</v>
      </c>
      <c r="M699" s="44">
        <v>209.74</v>
      </c>
      <c r="N699" s="41">
        <v>446.46</v>
      </c>
      <c r="O699" s="45" t="s">
        <v>69</v>
      </c>
      <c r="P699" s="45" t="s">
        <v>121</v>
      </c>
      <c r="Q699" s="45" t="s">
        <v>122</v>
      </c>
      <c r="R699" s="45" t="s">
        <v>864</v>
      </c>
      <c r="S699" s="46">
        <f t="shared" si="565"/>
        <v>144869.04715346001</v>
      </c>
      <c r="T699" s="46">
        <f t="shared" si="566"/>
        <v>85.177003265204604</v>
      </c>
      <c r="U699" s="47">
        <f t="shared" si="567"/>
        <v>80645.61348203232</v>
      </c>
      <c r="V699" s="47">
        <f t="shared" si="568"/>
        <v>64223.433671427687</v>
      </c>
      <c r="W699" s="47">
        <f t="shared" si="569"/>
        <v>143525.88368017506</v>
      </c>
      <c r="X699" s="47">
        <f t="shared" si="570"/>
        <v>1343.1634732849489</v>
      </c>
      <c r="Y699" s="48">
        <f t="shared" si="571"/>
        <v>136334.32233595999</v>
      </c>
      <c r="Z699" s="47">
        <f t="shared" si="572"/>
        <v>8534.7248175000132</v>
      </c>
      <c r="AA699" s="48">
        <f t="shared" si="573"/>
        <v>144869.04715346001</v>
      </c>
      <c r="AB699" s="47">
        <f t="shared" si="574"/>
        <v>0</v>
      </c>
      <c r="AC699" s="47">
        <f t="shared" si="575"/>
        <v>74101.321962212649</v>
      </c>
      <c r="AD699" s="47">
        <f t="shared" si="576"/>
        <v>70767.725191247358</v>
      </c>
      <c r="AE699" s="47">
        <f t="shared" si="562"/>
        <v>41.608493174533955</v>
      </c>
      <c r="AF699" s="49">
        <f t="shared" si="577"/>
        <v>0.51150555220893401</v>
      </c>
      <c r="AG699" s="47">
        <f>IF(ISBLANK($D699),"",S699*_xlfn.XLOOKUP(Q699,DATA!$B$24:$B$25,DATA!$C$24:$C$25,"error",0,1)/1000)</f>
        <v>19.40760394270184</v>
      </c>
      <c r="AH699" s="47">
        <f>IF(ISBLANK($D699),"",V699*_xlfn.XLOOKUP(Q699,DATA!$B$24:$B$25,DATA!$C$24:$C$25,"error",0,1)/1000)</f>
        <v>8.6037907270495975</v>
      </c>
      <c r="AI699" s="47">
        <f>IF(ISBLANK($D699),"",X699*_xlfn.XLOOKUP(Q699,DATA!$B$24:$B$25,DATA!$C$24:$C$25,"error",0,1)/1000)</f>
        <v>0.17993895336527369</v>
      </c>
      <c r="AJ699" s="47">
        <f>IF(ISBLANK($D699),"",Z699*_xlfn.XLOOKUP(Q699,DATA!$B$24:$B$25,DATA!$C$24:$C$25,"error",0,1)/1000)</f>
        <v>1.143367491349117</v>
      </c>
      <c r="AK699" s="47">
        <f>IF(ISBLANK($D699),"",AB699*_xlfn.XLOOKUP(Q699,DATA!$B$24:$B$25,DATA!$C$24:$C$25,"error",0,1)/1000)</f>
        <v>0</v>
      </c>
      <c r="AL699" s="47">
        <f t="shared" si="578"/>
        <v>9.9270971717639878</v>
      </c>
      <c r="AM699" s="47">
        <f t="shared" si="579"/>
        <v>9.4805067709378523</v>
      </c>
      <c r="AN699" s="47">
        <f t="shared" si="550"/>
        <v>1.9671790838267311</v>
      </c>
      <c r="AO699" s="47">
        <f t="shared" si="551"/>
        <v>0.87209102215005851</v>
      </c>
      <c r="AP699" s="47">
        <f t="shared" si="552"/>
        <v>1.8238838059087138E-2</v>
      </c>
      <c r="AQ699" s="47">
        <f t="shared" si="553"/>
        <v>0.11589316335751125</v>
      </c>
      <c r="AR699" s="47">
        <f t="shared" si="554"/>
        <v>0</v>
      </c>
      <c r="AS699" s="47">
        <f t="shared" si="555"/>
        <v>1.0062230235666567</v>
      </c>
      <c r="AT699" s="47">
        <f t="shared" si="580"/>
        <v>0.96095606026007441</v>
      </c>
      <c r="AU699" s="47">
        <f t="shared" si="556"/>
        <v>0.10698786088064674</v>
      </c>
      <c r="AV699" s="47">
        <f t="shared" si="557"/>
        <v>4.7429923243973243E-2</v>
      </c>
      <c r="AW699" s="47">
        <f t="shared" si="558"/>
        <v>9.9194541307055361E-4</v>
      </c>
      <c r="AX699" s="47">
        <f t="shared" si="559"/>
        <v>6.3030162023640125E-3</v>
      </c>
      <c r="AY699" s="47">
        <f t="shared" si="560"/>
        <v>0</v>
      </c>
      <c r="AZ699" s="47">
        <f t="shared" si="561"/>
        <v>5.472488485940781E-2</v>
      </c>
      <c r="BA699" s="47">
        <f t="shared" si="581"/>
        <v>5.226297602123893E-2</v>
      </c>
      <c r="BB699" s="23">
        <f>IF(V699&gt;0,J699*DATA!$C$4,0)</f>
        <v>109202.59999999999</v>
      </c>
      <c r="BC699" s="23">
        <f>IF(X699&gt;0,N699*_xlfn.XLOOKUP(Burgas!O699,DATA!$B$5:$B$6,DATA!$C$5:$C$6,"error",0,1),0)</f>
        <v>21430.079999999998</v>
      </c>
      <c r="BD699" s="23">
        <f>IF(Z699&gt;0,(L699-M699)*DATA!$C$7,"0,00 ")</f>
        <v>24182.999999999996</v>
      </c>
      <c r="BE699" s="23">
        <f>IF(G699="basement",D699*DATA!$C$8,IF(G699="ground",0,"error"))</f>
        <v>0</v>
      </c>
      <c r="BF699" s="23">
        <f t="shared" si="582"/>
        <v>154815.67999999999</v>
      </c>
      <c r="BG699" s="23">
        <v>1.48</v>
      </c>
      <c r="BH699" s="23">
        <v>1.8605536985119688</v>
      </c>
      <c r="BI699" s="23">
        <f t="shared" si="583"/>
        <v>0.56999999999999995</v>
      </c>
      <c r="BJ699" s="23">
        <v>0.22</v>
      </c>
      <c r="BK699" s="23">
        <f t="shared" si="584"/>
        <v>0.21630769230769231</v>
      </c>
      <c r="BL699" s="23">
        <f t="shared" si="585"/>
        <v>0.12054794520547943</v>
      </c>
      <c r="BM699" s="5">
        <v>1.1000000000000001</v>
      </c>
      <c r="BN699" s="5">
        <f t="shared" si="586"/>
        <v>0.56999999999999995</v>
      </c>
      <c r="BO699" s="50"/>
      <c r="BP699" s="48">
        <f t="shared" si="587"/>
        <v>7441</v>
      </c>
      <c r="BQ699" s="51">
        <f t="shared" si="588"/>
        <v>5</v>
      </c>
      <c r="BR699" s="47">
        <f t="shared" si="589"/>
        <v>2381.12</v>
      </c>
      <c r="BS699" s="46">
        <f t="shared" si="590"/>
        <v>17.5</v>
      </c>
      <c r="BT699" s="46">
        <f t="shared" si="591"/>
        <v>5952.8</v>
      </c>
      <c r="BU699" s="46">
        <f t="shared" si="545"/>
        <v>125.71073164999999</v>
      </c>
      <c r="BV699" s="46">
        <f t="shared" si="546"/>
        <v>69.980574003846158</v>
      </c>
      <c r="BW699" s="46">
        <f t="shared" si="547"/>
        <v>124.54519583493149</v>
      </c>
      <c r="BX699" s="46">
        <f t="shared" si="548"/>
        <v>118.30468789999999</v>
      </c>
      <c r="BY699" s="46">
        <f t="shared" si="549"/>
        <v>125.71073164999999</v>
      </c>
      <c r="BZ699" s="46">
        <f t="shared" si="592"/>
        <v>144869.04715346001</v>
      </c>
      <c r="CA699" s="46">
        <f t="shared" si="593"/>
        <v>80645.61348203232</v>
      </c>
      <c r="CB699" s="46">
        <f t="shared" si="594"/>
        <v>143525.88368017506</v>
      </c>
      <c r="CC699" s="46">
        <f t="shared" si="595"/>
        <v>136334.32233595999</v>
      </c>
      <c r="CD699" s="46">
        <f t="shared" si="596"/>
        <v>144869.04715346001</v>
      </c>
    </row>
    <row r="700" spans="1:82" ht="15" customHeight="1" x14ac:dyDescent="0.35">
      <c r="A700" s="39">
        <v>697</v>
      </c>
      <c r="B700" s="40" t="s">
        <v>125</v>
      </c>
      <c r="C700" s="40" t="s">
        <v>822</v>
      </c>
      <c r="D700" s="41">
        <v>365.5</v>
      </c>
      <c r="E700" s="41">
        <f t="shared" si="563"/>
        <v>1754.4</v>
      </c>
      <c r="F700" s="41">
        <v>77</v>
      </c>
      <c r="G700" s="42" t="s">
        <v>118</v>
      </c>
      <c r="H700" s="43">
        <v>6</v>
      </c>
      <c r="I700" s="44">
        <v>20.5</v>
      </c>
      <c r="J700" s="41">
        <f t="shared" si="564"/>
        <v>1262.8</v>
      </c>
      <c r="K700" s="42" t="s">
        <v>120</v>
      </c>
      <c r="L700" s="44">
        <v>315.7</v>
      </c>
      <c r="M700" s="44">
        <v>268.39999999999998</v>
      </c>
      <c r="N700" s="41">
        <v>383.77500000000003</v>
      </c>
      <c r="O700" s="45" t="s">
        <v>69</v>
      </c>
      <c r="P700" s="45" t="s">
        <v>120</v>
      </c>
      <c r="Q700" s="45" t="s">
        <v>122</v>
      </c>
      <c r="R700" s="45" t="s">
        <v>864</v>
      </c>
      <c r="S700" s="46">
        <f t="shared" si="565"/>
        <v>141981.86773977501</v>
      </c>
      <c r="T700" s="46">
        <f t="shared" si="566"/>
        <v>80.929017179534313</v>
      </c>
      <c r="U700" s="47">
        <f t="shared" si="567"/>
        <v>93708.402798298077</v>
      </c>
      <c r="V700" s="47">
        <f t="shared" si="568"/>
        <v>48273.464941476937</v>
      </c>
      <c r="W700" s="47">
        <f t="shared" si="569"/>
        <v>117709.90611432299</v>
      </c>
      <c r="X700" s="47">
        <f t="shared" si="570"/>
        <v>24271.961625452022</v>
      </c>
      <c r="Y700" s="48">
        <f t="shared" si="571"/>
        <v>139477.882602275</v>
      </c>
      <c r="Z700" s="47">
        <f t="shared" si="572"/>
        <v>2503.9851375000144</v>
      </c>
      <c r="AA700" s="48">
        <f t="shared" si="573"/>
        <v>141981.86773977501</v>
      </c>
      <c r="AB700" s="47">
        <f t="shared" si="574"/>
        <v>0</v>
      </c>
      <c r="AC700" s="47">
        <f t="shared" si="575"/>
        <v>75049.411704428974</v>
      </c>
      <c r="AD700" s="47">
        <f t="shared" si="576"/>
        <v>66932.45603534604</v>
      </c>
      <c r="AE700" s="47">
        <f t="shared" si="562"/>
        <v>38.151194730589395</v>
      </c>
      <c r="AF700" s="49">
        <f t="shared" si="577"/>
        <v>0.52858447982935308</v>
      </c>
      <c r="AG700" s="47">
        <f>IF(ISBLANK($D700),"",S700*_xlfn.XLOOKUP(Q700,DATA!$B$24:$B$25,DATA!$C$24:$C$25,"error",0,1)/1000)</f>
        <v>19.020818527367645</v>
      </c>
      <c r="AH700" s="47">
        <f>IF(ISBLANK($D700),"",V700*_xlfn.XLOOKUP(Q700,DATA!$B$24:$B$25,DATA!$C$24:$C$25,"error",0,1)/1000)</f>
        <v>6.4670287196246736</v>
      </c>
      <c r="AI700" s="47">
        <f>IF(ISBLANK($D700),"",X700*_xlfn.XLOOKUP(Q700,DATA!$B$24:$B$25,DATA!$C$24:$C$25,"error",0,1)/1000)</f>
        <v>3.2516305407892636</v>
      </c>
      <c r="AJ700" s="47">
        <f>IF(ISBLANK($D700),"",Z700*_xlfn.XLOOKUP(Q700,DATA!$B$24:$B$25,DATA!$C$24:$C$25,"error",0,1)/1000)</f>
        <v>0.33545020680320964</v>
      </c>
      <c r="AK700" s="47">
        <f>IF(ISBLANK($D700),"",AB700*_xlfn.XLOOKUP(Q700,DATA!$B$24:$B$25,DATA!$C$24:$C$25,"error",0,1)/1000)</f>
        <v>0</v>
      </c>
      <c r="AL700" s="47">
        <f t="shared" si="578"/>
        <v>10.054109467217145</v>
      </c>
      <c r="AM700" s="47">
        <f t="shared" si="579"/>
        <v>8.9667090601504995</v>
      </c>
      <c r="AN700" s="47">
        <f t="shared" si="550"/>
        <v>1.9279740288791423</v>
      </c>
      <c r="AO700" s="47">
        <f t="shared" si="551"/>
        <v>0.65550614436030952</v>
      </c>
      <c r="AP700" s="47">
        <f t="shared" si="552"/>
        <v>0.32958935101199016</v>
      </c>
      <c r="AQ700" s="47">
        <f t="shared" si="553"/>
        <v>3.4001653807283871E-2</v>
      </c>
      <c r="AR700" s="47">
        <f t="shared" si="554"/>
        <v>0</v>
      </c>
      <c r="AS700" s="47">
        <f t="shared" si="555"/>
        <v>1.0190971491795835</v>
      </c>
      <c r="AT700" s="47">
        <f t="shared" si="580"/>
        <v>0.90887687969955877</v>
      </c>
      <c r="AU700" s="47">
        <f t="shared" si="556"/>
        <v>0.10485563763822017</v>
      </c>
      <c r="AV700" s="47">
        <f t="shared" si="557"/>
        <v>3.5650643480208466E-2</v>
      </c>
      <c r="AW700" s="47">
        <f t="shared" si="558"/>
        <v>1.7925190402705262E-2</v>
      </c>
      <c r="AX700" s="47">
        <f t="shared" si="559"/>
        <v>1.8492287952600113E-3</v>
      </c>
      <c r="AY700" s="47">
        <f t="shared" si="560"/>
        <v>0</v>
      </c>
      <c r="AZ700" s="47">
        <f t="shared" si="561"/>
        <v>5.5425062678173737E-2</v>
      </c>
      <c r="BA700" s="47">
        <f t="shared" si="581"/>
        <v>4.9430574960046436E-2</v>
      </c>
      <c r="BB700" s="23">
        <f>IF(V700&gt;0,J700*DATA!$C$4,0)</f>
        <v>82082</v>
      </c>
      <c r="BC700" s="23">
        <f>IF(X700&gt;0,N700*_xlfn.XLOOKUP(Burgas!O700,DATA!$B$5:$B$6,DATA!$C$5:$C$6,"error",0,1),0)</f>
        <v>18421.2</v>
      </c>
      <c r="BD700" s="23">
        <f>IF(Z700&gt;0,(L700-M700)*DATA!$C$7,"0,00 ")</f>
        <v>7095.0000000000018</v>
      </c>
      <c r="BE700" s="23">
        <f>IF(G700="basement",D700*DATA!$C$8,IF(G700="ground",0,"error"))</f>
        <v>0</v>
      </c>
      <c r="BF700" s="23">
        <f t="shared" si="582"/>
        <v>107598.2</v>
      </c>
      <c r="BG700" s="23">
        <v>1.48</v>
      </c>
      <c r="BH700" s="23">
        <v>1.3621951219512198</v>
      </c>
      <c r="BI700" s="23">
        <f t="shared" si="583"/>
        <v>0.56999999999999995</v>
      </c>
      <c r="BJ700" s="23">
        <v>2.33</v>
      </c>
      <c r="BK700" s="23">
        <f t="shared" si="584"/>
        <v>0.21630769230769231</v>
      </c>
      <c r="BL700" s="23">
        <f t="shared" si="585"/>
        <v>0.23928112965340181</v>
      </c>
      <c r="BM700" s="5">
        <v>1.1000000000000001</v>
      </c>
      <c r="BN700" s="5">
        <f t="shared" si="586"/>
        <v>0.56999999999999995</v>
      </c>
      <c r="BO700" s="50"/>
      <c r="BP700" s="48">
        <f t="shared" si="587"/>
        <v>7492.75</v>
      </c>
      <c r="BQ700" s="51">
        <f t="shared" si="588"/>
        <v>6</v>
      </c>
      <c r="BR700" s="47">
        <f t="shared" si="589"/>
        <v>2397.6799999999998</v>
      </c>
      <c r="BS700" s="46">
        <f t="shared" si="590"/>
        <v>20.5</v>
      </c>
      <c r="BT700" s="46">
        <f t="shared" si="591"/>
        <v>5994.2000000000007</v>
      </c>
      <c r="BU700" s="46">
        <f t="shared" si="545"/>
        <v>123.20536943750001</v>
      </c>
      <c r="BV700" s="46">
        <f t="shared" si="546"/>
        <v>81.315864975961532</v>
      </c>
      <c r="BW700" s="46">
        <f t="shared" si="547"/>
        <v>102.14327153273427</v>
      </c>
      <c r="BX700" s="46">
        <f t="shared" si="548"/>
        <v>121.0325256875</v>
      </c>
      <c r="BY700" s="46">
        <f t="shared" si="549"/>
        <v>123.20536943750001</v>
      </c>
      <c r="BZ700" s="46">
        <f t="shared" si="592"/>
        <v>141981.86773977501</v>
      </c>
      <c r="CA700" s="46">
        <f t="shared" si="593"/>
        <v>93708.402798298077</v>
      </c>
      <c r="CB700" s="46">
        <f t="shared" si="594"/>
        <v>117709.90611432299</v>
      </c>
      <c r="CC700" s="46">
        <f t="shared" si="595"/>
        <v>139477.882602275</v>
      </c>
      <c r="CD700" s="46">
        <f t="shared" si="596"/>
        <v>141981.86773977501</v>
      </c>
    </row>
    <row r="701" spans="1:82" ht="15" customHeight="1" x14ac:dyDescent="0.35">
      <c r="A701" s="39">
        <v>698</v>
      </c>
      <c r="B701" s="40" t="s">
        <v>125</v>
      </c>
      <c r="C701" s="40" t="s">
        <v>823</v>
      </c>
      <c r="D701" s="41">
        <v>339.9</v>
      </c>
      <c r="E701" s="41">
        <f t="shared" si="563"/>
        <v>1631.52</v>
      </c>
      <c r="F701" s="41">
        <v>74.2</v>
      </c>
      <c r="G701" s="42" t="s">
        <v>118</v>
      </c>
      <c r="H701" s="43">
        <v>6</v>
      </c>
      <c r="I701" s="44">
        <v>20.5</v>
      </c>
      <c r="J701" s="41">
        <f t="shared" si="564"/>
        <v>1216.8800000000001</v>
      </c>
      <c r="K701" s="42" t="s">
        <v>120</v>
      </c>
      <c r="L701" s="44">
        <v>304.22000000000003</v>
      </c>
      <c r="M701" s="44">
        <v>228.2</v>
      </c>
      <c r="N701" s="41">
        <v>356.89499999999998</v>
      </c>
      <c r="O701" s="45" t="s">
        <v>69</v>
      </c>
      <c r="P701" s="45" t="s">
        <v>120</v>
      </c>
      <c r="Q701" s="45" t="s">
        <v>122</v>
      </c>
      <c r="R701" s="45" t="s">
        <v>864</v>
      </c>
      <c r="S701" s="46">
        <f t="shared" si="565"/>
        <v>135990.86834329503</v>
      </c>
      <c r="T701" s="46">
        <f t="shared" si="566"/>
        <v>83.352253324075122</v>
      </c>
      <c r="U701" s="47">
        <f t="shared" si="567"/>
        <v>89472.802126962706</v>
      </c>
      <c r="V701" s="47">
        <f t="shared" si="568"/>
        <v>46518.066216332329</v>
      </c>
      <c r="W701" s="47">
        <f t="shared" si="569"/>
        <v>113418.94014496086</v>
      </c>
      <c r="X701" s="47">
        <f t="shared" si="570"/>
        <v>22571.928198334179</v>
      </c>
      <c r="Y701" s="48">
        <f t="shared" si="571"/>
        <v>131966.49307579504</v>
      </c>
      <c r="Z701" s="47">
        <f t="shared" si="572"/>
        <v>4024.3752674999996</v>
      </c>
      <c r="AA701" s="48">
        <f t="shared" si="573"/>
        <v>135990.86834329503</v>
      </c>
      <c r="AB701" s="47">
        <f t="shared" si="574"/>
        <v>0</v>
      </c>
      <c r="AC701" s="47">
        <f t="shared" si="575"/>
        <v>73114.369682166507</v>
      </c>
      <c r="AD701" s="47">
        <f t="shared" si="576"/>
        <v>62876.498661128528</v>
      </c>
      <c r="AE701" s="47">
        <f t="shared" si="562"/>
        <v>38.538601219187342</v>
      </c>
      <c r="AF701" s="49">
        <f t="shared" si="577"/>
        <v>0.53764175913339085</v>
      </c>
      <c r="AG701" s="47">
        <f>IF(ISBLANK($D701),"",S701*_xlfn.XLOOKUP(Q701,DATA!$B$24:$B$25,DATA!$C$24:$C$25,"error",0,1)/1000)</f>
        <v>18.218225110813428</v>
      </c>
      <c r="AH701" s="47">
        <f>IF(ISBLANK($D701),"",V701*_xlfn.XLOOKUP(Q701,DATA!$B$24:$B$25,DATA!$C$24:$C$25,"error",0,1)/1000)</f>
        <v>6.2318640389110502</v>
      </c>
      <c r="AI701" s="47">
        <f>IF(ISBLANK($D701),"",X701*_xlfn.XLOOKUP(Q701,DATA!$B$24:$B$25,DATA!$C$24:$C$25,"error",0,1)/1000)</f>
        <v>3.0238829570841883</v>
      </c>
      <c r="AJ701" s="47">
        <f>IF(ISBLANK($D701),"",Z701*_xlfn.XLOOKUP(Q701,DATA!$B$24:$B$25,DATA!$C$24:$C$25,"error",0,1)/1000)</f>
        <v>0.53913160087060996</v>
      </c>
      <c r="AK701" s="47">
        <f>IF(ISBLANK($D701),"",AB701*_xlfn.XLOOKUP(Q701,DATA!$B$24:$B$25,DATA!$C$24:$C$25,"error",0,1)/1000)</f>
        <v>0</v>
      </c>
      <c r="AL701" s="47">
        <f t="shared" si="578"/>
        <v>9.7948785968658481</v>
      </c>
      <c r="AM701" s="47">
        <f t="shared" si="579"/>
        <v>8.42334651394758</v>
      </c>
      <c r="AN701" s="47">
        <f t="shared" si="550"/>
        <v>1.8466221532677172</v>
      </c>
      <c r="AO701" s="47">
        <f t="shared" si="551"/>
        <v>0.63166955729266194</v>
      </c>
      <c r="AP701" s="47">
        <f t="shared" si="552"/>
        <v>0.30650457020239524</v>
      </c>
      <c r="AQ701" s="47">
        <f t="shared" si="553"/>
        <v>5.4647055442488469E-2</v>
      </c>
      <c r="AR701" s="47">
        <f t="shared" si="554"/>
        <v>0</v>
      </c>
      <c r="AS701" s="47">
        <f t="shared" si="555"/>
        <v>0.99282118293754562</v>
      </c>
      <c r="AT701" s="47">
        <f t="shared" si="580"/>
        <v>0.85380097033017155</v>
      </c>
      <c r="AU701" s="47">
        <f t="shared" si="556"/>
        <v>0.10043119899821404</v>
      </c>
      <c r="AV701" s="47">
        <f t="shared" si="557"/>
        <v>3.4354256444564524E-2</v>
      </c>
      <c r="AW701" s="47">
        <f t="shared" si="558"/>
        <v>1.6669691430586917E-2</v>
      </c>
      <c r="AX701" s="47">
        <f t="shared" si="559"/>
        <v>2.9720586261240008E-3</v>
      </c>
      <c r="AY701" s="47">
        <f t="shared" si="560"/>
        <v>0</v>
      </c>
      <c r="AZ701" s="47">
        <f t="shared" si="561"/>
        <v>5.3996006501275444E-2</v>
      </c>
      <c r="BA701" s="47">
        <f t="shared" si="581"/>
        <v>4.6435192496938595E-2</v>
      </c>
      <c r="BB701" s="23">
        <f>IF(V701&gt;0,J701*DATA!$C$4,0)</f>
        <v>79097.200000000012</v>
      </c>
      <c r="BC701" s="23">
        <f>IF(X701&gt;0,N701*_xlfn.XLOOKUP(Burgas!O701,DATA!$B$5:$B$6,DATA!$C$5:$C$6,"error",0,1),0)</f>
        <v>17130.96</v>
      </c>
      <c r="BD701" s="23">
        <f>IF(Z701&gt;0,(L701-M701)*DATA!$C$7,"0,00 ")</f>
        <v>11403.000000000005</v>
      </c>
      <c r="BE701" s="23">
        <f>IF(G701="basement",D701*DATA!$C$8,IF(G701="ground",0,"error"))</f>
        <v>0</v>
      </c>
      <c r="BF701" s="23">
        <f t="shared" si="582"/>
        <v>107631.16</v>
      </c>
      <c r="BG701" s="23">
        <v>1.48</v>
      </c>
      <c r="BH701" s="23">
        <v>1.5372986654394849</v>
      </c>
      <c r="BI701" s="23">
        <f t="shared" si="583"/>
        <v>0.56999999999999995</v>
      </c>
      <c r="BJ701" s="23">
        <v>2.33</v>
      </c>
      <c r="BK701" s="23">
        <f t="shared" si="584"/>
        <v>0.21630769230769231</v>
      </c>
      <c r="BL701" s="23">
        <f t="shared" si="585"/>
        <v>0.23928112965340181</v>
      </c>
      <c r="BM701" s="5">
        <v>1.1000000000000001</v>
      </c>
      <c r="BN701" s="5">
        <f t="shared" si="586"/>
        <v>0.56999999999999995</v>
      </c>
      <c r="BO701" s="50"/>
      <c r="BP701" s="48">
        <f t="shared" si="587"/>
        <v>6967.95</v>
      </c>
      <c r="BQ701" s="51">
        <f t="shared" si="588"/>
        <v>6</v>
      </c>
      <c r="BR701" s="47">
        <f t="shared" si="589"/>
        <v>2229.7440000000001</v>
      </c>
      <c r="BS701" s="46">
        <f t="shared" si="590"/>
        <v>20.5</v>
      </c>
      <c r="BT701" s="46">
        <f t="shared" si="591"/>
        <v>5574.3600000000006</v>
      </c>
      <c r="BU701" s="46">
        <f t="shared" si="545"/>
        <v>118.00665423750002</v>
      </c>
      <c r="BV701" s="46">
        <f t="shared" si="546"/>
        <v>77.640404483653853</v>
      </c>
      <c r="BW701" s="46">
        <f t="shared" si="547"/>
        <v>98.419767567650851</v>
      </c>
      <c r="BX701" s="46">
        <f t="shared" si="548"/>
        <v>114.51448548750002</v>
      </c>
      <c r="BY701" s="46">
        <f t="shared" si="549"/>
        <v>118.00665423750002</v>
      </c>
      <c r="BZ701" s="46">
        <f t="shared" si="592"/>
        <v>135990.86834329503</v>
      </c>
      <c r="CA701" s="46">
        <f t="shared" si="593"/>
        <v>89472.802126962706</v>
      </c>
      <c r="CB701" s="46">
        <f t="shared" si="594"/>
        <v>113418.94014496086</v>
      </c>
      <c r="CC701" s="46">
        <f t="shared" si="595"/>
        <v>131966.49307579504</v>
      </c>
      <c r="CD701" s="46">
        <f t="shared" si="596"/>
        <v>135990.86834329503</v>
      </c>
    </row>
    <row r="702" spans="1:82" ht="15" customHeight="1" x14ac:dyDescent="0.35">
      <c r="A702" s="39">
        <v>699</v>
      </c>
      <c r="B702" s="40" t="s">
        <v>125</v>
      </c>
      <c r="C702" s="40" t="s">
        <v>824</v>
      </c>
      <c r="D702" s="41">
        <v>374.7</v>
      </c>
      <c r="E702" s="41">
        <f t="shared" si="563"/>
        <v>1798.56</v>
      </c>
      <c r="F702" s="41">
        <v>79.2</v>
      </c>
      <c r="G702" s="42" t="s">
        <v>118</v>
      </c>
      <c r="H702" s="43">
        <v>6</v>
      </c>
      <c r="I702" s="44">
        <v>20.5</v>
      </c>
      <c r="J702" s="41">
        <f t="shared" si="564"/>
        <v>1298.8800000000001</v>
      </c>
      <c r="K702" s="42" t="s">
        <v>120</v>
      </c>
      <c r="L702" s="44">
        <v>324.72000000000003</v>
      </c>
      <c r="M702" s="44">
        <v>211.1</v>
      </c>
      <c r="N702" s="41">
        <v>393.435</v>
      </c>
      <c r="O702" s="45" t="s">
        <v>69</v>
      </c>
      <c r="P702" s="45" t="s">
        <v>120</v>
      </c>
      <c r="Q702" s="45" t="s">
        <v>122</v>
      </c>
      <c r="R702" s="45" t="s">
        <v>864</v>
      </c>
      <c r="S702" s="46">
        <f t="shared" si="565"/>
        <v>149231.50856323502</v>
      </c>
      <c r="T702" s="46">
        <f t="shared" si="566"/>
        <v>82.972771863732675</v>
      </c>
      <c r="U702" s="47">
        <f t="shared" si="567"/>
        <v>99578.801766287332</v>
      </c>
      <c r="V702" s="47">
        <f t="shared" si="568"/>
        <v>49652.706796947692</v>
      </c>
      <c r="W702" s="47">
        <f t="shared" si="569"/>
        <v>124348.59742491254</v>
      </c>
      <c r="X702" s="47">
        <f t="shared" si="570"/>
        <v>24882.911138322481</v>
      </c>
      <c r="Y702" s="48">
        <f t="shared" si="571"/>
        <v>143216.65039573502</v>
      </c>
      <c r="Z702" s="47">
        <f t="shared" si="572"/>
        <v>6014.8581675000023</v>
      </c>
      <c r="AA702" s="48">
        <f t="shared" si="573"/>
        <v>149231.50856323502</v>
      </c>
      <c r="AB702" s="47">
        <f t="shared" si="574"/>
        <v>0</v>
      </c>
      <c r="AC702" s="47">
        <f t="shared" si="575"/>
        <v>80550.476102770175</v>
      </c>
      <c r="AD702" s="47">
        <f t="shared" si="576"/>
        <v>68681.032460464849</v>
      </c>
      <c r="AE702" s="47">
        <f t="shared" si="562"/>
        <v>38.186678487492692</v>
      </c>
      <c r="AF702" s="49">
        <f t="shared" si="577"/>
        <v>0.53976855744668617</v>
      </c>
      <c r="AG702" s="47">
        <f>IF(ISBLANK($D702),"",S702*_xlfn.XLOOKUP(Q702,DATA!$B$24:$B$25,DATA!$C$24:$C$25,"error",0,1)/1000)</f>
        <v>19.992027771806956</v>
      </c>
      <c r="AH702" s="47">
        <f>IF(ISBLANK($D702),"",V702*_xlfn.XLOOKUP(Q702,DATA!$B$24:$B$25,DATA!$C$24:$C$25,"error",0,1)/1000)</f>
        <v>6.6518009687568052</v>
      </c>
      <c r="AI702" s="47">
        <f>IF(ISBLANK($D702),"",X702*_xlfn.XLOOKUP(Q702,DATA!$B$24:$B$25,DATA!$C$24:$C$25,"error",0,1)/1000)</f>
        <v>3.3334773286832728</v>
      </c>
      <c r="AJ702" s="47">
        <f>IF(ISBLANK($D702),"",Z702*_xlfn.XLOOKUP(Q702,DATA!$B$24:$B$25,DATA!$C$24:$C$25,"error",0,1)/1000)</f>
        <v>0.80578969338225115</v>
      </c>
      <c r="AK702" s="47">
        <f>IF(ISBLANK($D702),"",AB702*_xlfn.XLOOKUP(Q702,DATA!$B$24:$B$25,DATA!$C$24:$C$25,"error",0,1)/1000)</f>
        <v>0</v>
      </c>
      <c r="AL702" s="47">
        <f t="shared" si="578"/>
        <v>10.791067990822331</v>
      </c>
      <c r="AM702" s="47">
        <f t="shared" si="579"/>
        <v>9.2009597809846255</v>
      </c>
      <c r="AN702" s="47">
        <f t="shared" si="550"/>
        <v>2.0264170163453321</v>
      </c>
      <c r="AO702" s="47">
        <f t="shared" si="551"/>
        <v>0.67423489134203241</v>
      </c>
      <c r="AP702" s="47">
        <f t="shared" si="552"/>
        <v>0.33788544411543814</v>
      </c>
      <c r="AQ702" s="47">
        <f t="shared" si="553"/>
        <v>8.1675854240667492E-2</v>
      </c>
      <c r="AR702" s="47">
        <f t="shared" si="554"/>
        <v>0</v>
      </c>
      <c r="AS702" s="47">
        <f t="shared" si="555"/>
        <v>1.0937961896981381</v>
      </c>
      <c r="AT702" s="47">
        <f t="shared" si="580"/>
        <v>0.93262082664719403</v>
      </c>
      <c r="AU702" s="47">
        <f t="shared" si="556"/>
        <v>0.11020960095264287</v>
      </c>
      <c r="AV702" s="47">
        <f t="shared" si="557"/>
        <v>3.6669233293928696E-2</v>
      </c>
      <c r="AW702" s="47">
        <f t="shared" si="558"/>
        <v>1.8376385345810278E-2</v>
      </c>
      <c r="AX702" s="47">
        <f t="shared" si="559"/>
        <v>4.4420586832440035E-3</v>
      </c>
      <c r="AY702" s="47">
        <f t="shared" si="560"/>
        <v>0</v>
      </c>
      <c r="AZ702" s="47">
        <f t="shared" si="561"/>
        <v>5.9487677322982983E-2</v>
      </c>
      <c r="BA702" s="47">
        <f t="shared" si="581"/>
        <v>5.0721923629659889E-2</v>
      </c>
      <c r="BB702" s="23">
        <f>IF(V702&gt;0,J702*DATA!$C$4,0)</f>
        <v>84427.200000000012</v>
      </c>
      <c r="BC702" s="23">
        <f>IF(X702&gt;0,N702*_xlfn.XLOOKUP(Burgas!O702,DATA!$B$5:$B$6,DATA!$C$5:$C$6,"error",0,1),0)</f>
        <v>18884.88</v>
      </c>
      <c r="BD702" s="23">
        <f>IF(Z702&gt;0,(L702-M702)*DATA!$C$7,"0,00 ")</f>
        <v>17043.000000000004</v>
      </c>
      <c r="BE702" s="23">
        <f>IF(G702="basement",D702*DATA!$C$8,IF(G702="ground",0,"error"))</f>
        <v>0</v>
      </c>
      <c r="BF702" s="23">
        <f t="shared" si="582"/>
        <v>120355.08000000002</v>
      </c>
      <c r="BG702" s="23">
        <v>1.48</v>
      </c>
      <c r="BH702" s="23">
        <v>1.7123275437299832</v>
      </c>
      <c r="BI702" s="23">
        <f t="shared" si="583"/>
        <v>0.56999999999999995</v>
      </c>
      <c r="BJ702" s="23">
        <v>2.33</v>
      </c>
      <c r="BK702" s="23">
        <f t="shared" si="584"/>
        <v>0.21630769230769231</v>
      </c>
      <c r="BL702" s="23">
        <f t="shared" si="585"/>
        <v>0.23928112965340181</v>
      </c>
      <c r="BM702" s="5">
        <v>1.1000000000000001</v>
      </c>
      <c r="BN702" s="5">
        <f t="shared" si="586"/>
        <v>0.56999999999999995</v>
      </c>
      <c r="BO702" s="50"/>
      <c r="BP702" s="48">
        <f t="shared" si="587"/>
        <v>7681.3499999999995</v>
      </c>
      <c r="BQ702" s="51">
        <f t="shared" si="588"/>
        <v>6</v>
      </c>
      <c r="BR702" s="47">
        <f t="shared" si="589"/>
        <v>2458.0319999999997</v>
      </c>
      <c r="BS702" s="46">
        <f t="shared" si="590"/>
        <v>20.5</v>
      </c>
      <c r="BT702" s="46">
        <f t="shared" si="591"/>
        <v>6145.08</v>
      </c>
      <c r="BU702" s="46">
        <f t="shared" si="545"/>
        <v>129.49627608750001</v>
      </c>
      <c r="BV702" s="46">
        <f t="shared" si="546"/>
        <v>86.40992864134617</v>
      </c>
      <c r="BW702" s="46">
        <f t="shared" si="547"/>
        <v>107.90402414518616</v>
      </c>
      <c r="BX702" s="46">
        <f t="shared" si="548"/>
        <v>124.2768573375</v>
      </c>
      <c r="BY702" s="46">
        <f t="shared" si="549"/>
        <v>129.49627608750001</v>
      </c>
      <c r="BZ702" s="46">
        <f t="shared" si="592"/>
        <v>149231.50856323502</v>
      </c>
      <c r="CA702" s="46">
        <f t="shared" si="593"/>
        <v>99578.801766287332</v>
      </c>
      <c r="CB702" s="46">
        <f t="shared" si="594"/>
        <v>124348.59742491254</v>
      </c>
      <c r="CC702" s="46">
        <f t="shared" si="595"/>
        <v>143216.65039573502</v>
      </c>
      <c r="CD702" s="46">
        <f t="shared" si="596"/>
        <v>149231.50856323502</v>
      </c>
    </row>
    <row r="703" spans="1:82" ht="15" customHeight="1" x14ac:dyDescent="0.35">
      <c r="A703" s="39">
        <v>700</v>
      </c>
      <c r="B703" s="40" t="s">
        <v>125</v>
      </c>
      <c r="C703" s="40" t="s">
        <v>825</v>
      </c>
      <c r="D703" s="41">
        <v>534.5</v>
      </c>
      <c r="E703" s="41">
        <f t="shared" si="563"/>
        <v>2565.6000000000004</v>
      </c>
      <c r="F703" s="41">
        <v>93.2</v>
      </c>
      <c r="G703" s="42" t="s">
        <v>118</v>
      </c>
      <c r="H703" s="43">
        <v>6</v>
      </c>
      <c r="I703" s="44">
        <v>20.5</v>
      </c>
      <c r="J703" s="41">
        <f t="shared" si="564"/>
        <v>1528.48</v>
      </c>
      <c r="K703" s="42" t="s">
        <v>121</v>
      </c>
      <c r="L703" s="44">
        <v>382.12</v>
      </c>
      <c r="M703" s="44">
        <v>343.9</v>
      </c>
      <c r="N703" s="41">
        <v>561.22500000000002</v>
      </c>
      <c r="O703" s="45" t="s">
        <v>69</v>
      </c>
      <c r="P703" s="45" t="s">
        <v>121</v>
      </c>
      <c r="Q703" s="45" t="s">
        <v>122</v>
      </c>
      <c r="R703" s="45" t="s">
        <v>864</v>
      </c>
      <c r="S703" s="46">
        <f t="shared" si="565"/>
        <v>96405.11778835002</v>
      </c>
      <c r="T703" s="46">
        <f t="shared" si="566"/>
        <v>37.576051523366857</v>
      </c>
      <c r="U703" s="47">
        <f t="shared" si="567"/>
        <v>96405.11778835002</v>
      </c>
      <c r="V703" s="47">
        <f t="shared" si="568"/>
        <v>0</v>
      </c>
      <c r="W703" s="47">
        <f t="shared" si="569"/>
        <v>94716.686752435649</v>
      </c>
      <c r="X703" s="47">
        <f t="shared" si="570"/>
        <v>1688.431035914371</v>
      </c>
      <c r="Y703" s="48">
        <f t="shared" si="571"/>
        <v>94381.813095850011</v>
      </c>
      <c r="Z703" s="47">
        <f t="shared" si="572"/>
        <v>2023.304692500009</v>
      </c>
      <c r="AA703" s="48">
        <f t="shared" si="573"/>
        <v>96405.11778835002</v>
      </c>
      <c r="AB703" s="47">
        <f t="shared" si="574"/>
        <v>0</v>
      </c>
      <c r="AC703" s="47">
        <f t="shared" si="575"/>
        <v>3711.73572841438</v>
      </c>
      <c r="AD703" s="47">
        <f t="shared" si="576"/>
        <v>92693.38205993564</v>
      </c>
      <c r="AE703" s="47">
        <f t="shared" si="562"/>
        <v>36.12931948079811</v>
      </c>
      <c r="AF703" s="49">
        <f t="shared" si="577"/>
        <v>3.8501438653528841E-2</v>
      </c>
      <c r="AG703" s="47">
        <f>IF(ISBLANK($D703),"",S703*_xlfn.XLOOKUP(Q703,DATA!$B$24:$B$25,DATA!$C$24:$C$25,"error",0,1)/1000)</f>
        <v>12.915059364640346</v>
      </c>
      <c r="AH703" s="47">
        <f>IF(ISBLANK($D703),"",V703*_xlfn.XLOOKUP(Q703,DATA!$B$24:$B$25,DATA!$C$24:$C$25,"error",0,1)/1000)</f>
        <v>0</v>
      </c>
      <c r="AI703" s="47">
        <f>IF(ISBLANK($D703),"",X703*_xlfn.XLOOKUP(Q703,DATA!$B$24:$B$25,DATA!$C$24:$C$25,"error",0,1)/1000)</f>
        <v>0.22619325158451747</v>
      </c>
      <c r="AJ703" s="47">
        <f>IF(ISBLANK($D703),"",Z703*_xlfn.XLOOKUP(Q703,DATA!$B$24:$B$25,DATA!$C$24:$C$25,"error",0,1)/1000)</f>
        <v>0.27105511424986589</v>
      </c>
      <c r="AK703" s="47">
        <f>IF(ISBLANK($D703),"",AB703*_xlfn.XLOOKUP(Q703,DATA!$B$24:$B$25,DATA!$C$24:$C$25,"error",0,1)/1000)</f>
        <v>0</v>
      </c>
      <c r="AL703" s="47">
        <f t="shared" si="578"/>
        <v>0.49724836583438337</v>
      </c>
      <c r="AM703" s="47">
        <f t="shared" si="579"/>
        <v>12.417810998805962</v>
      </c>
      <c r="AN703" s="47">
        <f t="shared" si="550"/>
        <v>1.3090866200438391</v>
      </c>
      <c r="AO703" s="47">
        <f t="shared" si="551"/>
        <v>0</v>
      </c>
      <c r="AP703" s="47">
        <f t="shared" si="552"/>
        <v>2.2927231755836969E-2</v>
      </c>
      <c r="AQ703" s="47">
        <f t="shared" si="553"/>
        <v>2.7474486437936319E-2</v>
      </c>
      <c r="AR703" s="47">
        <f t="shared" si="554"/>
        <v>0</v>
      </c>
      <c r="AS703" s="47">
        <f t="shared" si="555"/>
        <v>5.0401718193773287E-2</v>
      </c>
      <c r="AT703" s="47">
        <f t="shared" si="580"/>
        <v>1.2586849018500659</v>
      </c>
      <c r="AU703" s="47">
        <f t="shared" si="556"/>
        <v>7.119655670266492E-2</v>
      </c>
      <c r="AV703" s="47">
        <f t="shared" si="557"/>
        <v>0</v>
      </c>
      <c r="AW703" s="47">
        <f t="shared" si="558"/>
        <v>1.2469304404661337E-3</v>
      </c>
      <c r="AX703" s="47">
        <f t="shared" si="559"/>
        <v>1.4942394197640073E-3</v>
      </c>
      <c r="AY703" s="47">
        <f t="shared" si="560"/>
        <v>0</v>
      </c>
      <c r="AZ703" s="47">
        <f t="shared" si="561"/>
        <v>2.7411698602301409E-3</v>
      </c>
      <c r="BA703" s="47">
        <f t="shared" si="581"/>
        <v>6.8455386842434782E-2</v>
      </c>
      <c r="BB703" s="23">
        <f>IF(V703&gt;0,J703*DATA!$C$4,0)</f>
        <v>0</v>
      </c>
      <c r="BC703" s="23">
        <f>IF(X703&gt;0,N703*_xlfn.XLOOKUP(Burgas!O703,DATA!$B$5:$B$6,DATA!$C$5:$C$6,"error",0,1),0)</f>
        <v>26938.800000000003</v>
      </c>
      <c r="BD703" s="23">
        <f>IF(Z703&gt;0,(L703-M703)*DATA!$C$7,"0,00 ")</f>
        <v>5733.0000000000036</v>
      </c>
      <c r="BE703" s="23">
        <f>IF(G703="basement",D703*DATA!$C$8,IF(G703="ground",0,"error"))</f>
        <v>0</v>
      </c>
      <c r="BF703" s="23">
        <f t="shared" si="582"/>
        <v>32671.800000000007</v>
      </c>
      <c r="BG703" s="23">
        <v>0.25</v>
      </c>
      <c r="BH703" s="23">
        <v>1.2750366377054332</v>
      </c>
      <c r="BI703" s="23">
        <f t="shared" si="583"/>
        <v>0.56999999999999995</v>
      </c>
      <c r="BJ703" s="23">
        <v>0.22</v>
      </c>
      <c r="BK703" s="23">
        <f t="shared" si="584"/>
        <v>0.25</v>
      </c>
      <c r="BL703" s="23">
        <f t="shared" si="585"/>
        <v>0.12054794520547943</v>
      </c>
      <c r="BM703" s="5">
        <v>1.1000000000000001</v>
      </c>
      <c r="BN703" s="5">
        <f t="shared" si="586"/>
        <v>0.56999999999999995</v>
      </c>
      <c r="BO703" s="50"/>
      <c r="BP703" s="48">
        <f t="shared" si="587"/>
        <v>10957.25</v>
      </c>
      <c r="BQ703" s="51">
        <f t="shared" si="588"/>
        <v>6</v>
      </c>
      <c r="BR703" s="47">
        <f t="shared" si="589"/>
        <v>3506.32</v>
      </c>
      <c r="BS703" s="46">
        <f t="shared" si="590"/>
        <v>20.5</v>
      </c>
      <c r="BT703" s="46">
        <f t="shared" si="591"/>
        <v>8765.8000000000011</v>
      </c>
      <c r="BU703" s="46">
        <f t="shared" si="545"/>
        <v>83.655950875000016</v>
      </c>
      <c r="BV703" s="46">
        <f t="shared" si="546"/>
        <v>83.655950875000016</v>
      </c>
      <c r="BW703" s="46">
        <f t="shared" si="547"/>
        <v>82.190807664383584</v>
      </c>
      <c r="BX703" s="46">
        <f t="shared" si="548"/>
        <v>81.900219625000005</v>
      </c>
      <c r="BY703" s="46">
        <f t="shared" si="549"/>
        <v>83.655950875000016</v>
      </c>
      <c r="BZ703" s="46">
        <f t="shared" si="592"/>
        <v>96405.11778835002</v>
      </c>
      <c r="CA703" s="46">
        <f t="shared" si="593"/>
        <v>96405.11778835002</v>
      </c>
      <c r="CB703" s="46">
        <f t="shared" si="594"/>
        <v>94716.686752435649</v>
      </c>
      <c r="CC703" s="46">
        <f t="shared" si="595"/>
        <v>94381.813095850011</v>
      </c>
      <c r="CD703" s="46">
        <f t="shared" si="596"/>
        <v>96405.11778835002</v>
      </c>
    </row>
    <row r="704" spans="1:82" ht="15" customHeight="1" x14ac:dyDescent="0.35">
      <c r="A704" s="39">
        <v>701</v>
      </c>
      <c r="B704" s="40" t="s">
        <v>125</v>
      </c>
      <c r="C704" s="40" t="s">
        <v>826</v>
      </c>
      <c r="D704" s="41">
        <v>88.4</v>
      </c>
      <c r="E704" s="41">
        <f t="shared" si="563"/>
        <v>424.32000000000005</v>
      </c>
      <c r="F704" s="41">
        <v>39.799999999999997</v>
      </c>
      <c r="G704" s="42" t="s">
        <v>118</v>
      </c>
      <c r="H704" s="43">
        <v>6</v>
      </c>
      <c r="I704" s="44">
        <v>20.5</v>
      </c>
      <c r="J704" s="41">
        <f t="shared" si="564"/>
        <v>652.72</v>
      </c>
      <c r="K704" s="42" t="s">
        <v>120</v>
      </c>
      <c r="L704" s="44">
        <v>163.18</v>
      </c>
      <c r="M704" s="44">
        <v>138.69999999999999</v>
      </c>
      <c r="N704" s="41">
        <v>92.820000000000007</v>
      </c>
      <c r="O704" s="45" t="s">
        <v>69</v>
      </c>
      <c r="P704" s="45" t="s">
        <v>120</v>
      </c>
      <c r="Q704" s="45" t="s">
        <v>122</v>
      </c>
      <c r="R704" s="45" t="s">
        <v>864</v>
      </c>
      <c r="S704" s="46">
        <f t="shared" si="565"/>
        <v>53468.07053182002</v>
      </c>
      <c r="T704" s="46">
        <f t="shared" si="566"/>
        <v>126.00883892302983</v>
      </c>
      <c r="U704" s="47">
        <f t="shared" si="567"/>
        <v>28516.331510121541</v>
      </c>
      <c r="V704" s="47">
        <f t="shared" si="568"/>
        <v>24951.739021698479</v>
      </c>
      <c r="W704" s="47">
        <f t="shared" si="569"/>
        <v>47597.642603803703</v>
      </c>
      <c r="X704" s="47">
        <f t="shared" si="570"/>
        <v>5870.4279280163173</v>
      </c>
      <c r="Y704" s="48">
        <f t="shared" si="571"/>
        <v>52172.139111820019</v>
      </c>
      <c r="Z704" s="47">
        <f t="shared" si="572"/>
        <v>1295.9314200000008</v>
      </c>
      <c r="AA704" s="48">
        <f t="shared" si="573"/>
        <v>53468.07053182002</v>
      </c>
      <c r="AB704" s="47">
        <f t="shared" si="574"/>
        <v>0</v>
      </c>
      <c r="AC704" s="47">
        <f t="shared" si="575"/>
        <v>32118.098369714797</v>
      </c>
      <c r="AD704" s="47">
        <f t="shared" si="576"/>
        <v>21349.972162105223</v>
      </c>
      <c r="AE704" s="47">
        <f t="shared" si="562"/>
        <v>50.315733790783419</v>
      </c>
      <c r="AF704" s="49">
        <f t="shared" si="577"/>
        <v>0.60069679063134718</v>
      </c>
      <c r="AG704" s="47">
        <f>IF(ISBLANK($D704),"",S704*_xlfn.XLOOKUP(Q704,DATA!$B$24:$B$25,DATA!$C$24:$C$25,"error",0,1)/1000)</f>
        <v>7.1629320193069734</v>
      </c>
      <c r="AH704" s="47">
        <f>IF(ISBLANK($D704),"",V704*_xlfn.XLOOKUP(Q704,DATA!$B$24:$B$25,DATA!$C$24:$C$25,"error",0,1)/1000)</f>
        <v>3.3426979615722354</v>
      </c>
      <c r="AI704" s="47">
        <f>IF(ISBLANK($D704),"",X704*_xlfn.XLOOKUP(Q704,DATA!$B$24:$B$25,DATA!$C$24:$C$25,"error",0,1)/1000)</f>
        <v>0.78644087498159121</v>
      </c>
      <c r="AJ704" s="47">
        <f>IF(ISBLANK($D704),"",Z704*_xlfn.XLOOKUP(Q704,DATA!$B$24:$B$25,DATA!$C$24:$C$25,"error",0,1)/1000)</f>
        <v>0.17361143895438755</v>
      </c>
      <c r="AK704" s="47">
        <f>IF(ISBLANK($D704),"",AB704*_xlfn.XLOOKUP(Q704,DATA!$B$24:$B$25,DATA!$C$24:$C$25,"error",0,1)/1000)</f>
        <v>0</v>
      </c>
      <c r="AL704" s="47">
        <f t="shared" si="578"/>
        <v>4.3027502755082141</v>
      </c>
      <c r="AM704" s="47">
        <f t="shared" si="579"/>
        <v>2.8601817437987593</v>
      </c>
      <c r="AN704" s="47">
        <f t="shared" si="550"/>
        <v>0.72604377587539504</v>
      </c>
      <c r="AO704" s="47">
        <f t="shared" si="551"/>
        <v>0.33882005903299123</v>
      </c>
      <c r="AP704" s="47">
        <f t="shared" si="552"/>
        <v>7.97146337331327E-2</v>
      </c>
      <c r="AQ704" s="47">
        <f t="shared" si="553"/>
        <v>1.759747326009101E-2</v>
      </c>
      <c r="AR704" s="47">
        <f t="shared" si="554"/>
        <v>0</v>
      </c>
      <c r="AS704" s="47">
        <f t="shared" si="555"/>
        <v>0.43613216602621496</v>
      </c>
      <c r="AT704" s="47">
        <f t="shared" si="580"/>
        <v>0.28991160984918007</v>
      </c>
      <c r="AU704" s="47">
        <f t="shared" si="556"/>
        <v>3.9486933917328125E-2</v>
      </c>
      <c r="AV704" s="47">
        <f t="shared" si="557"/>
        <v>1.8427215720938927E-2</v>
      </c>
      <c r="AW704" s="47">
        <f t="shared" si="558"/>
        <v>4.3353948880961663E-3</v>
      </c>
      <c r="AX704" s="47">
        <f t="shared" si="559"/>
        <v>9.5706386697600094E-4</v>
      </c>
      <c r="AY704" s="47">
        <f t="shared" si="560"/>
        <v>0</v>
      </c>
      <c r="AZ704" s="47">
        <f t="shared" si="561"/>
        <v>2.3719674476011098E-2</v>
      </c>
      <c r="BA704" s="47">
        <f t="shared" si="581"/>
        <v>1.5767259441317027E-2</v>
      </c>
      <c r="BB704" s="23">
        <f>IF(V704&gt;0,J704*DATA!$C$4,0)</f>
        <v>42426.8</v>
      </c>
      <c r="BC704" s="23">
        <f>IF(X704&gt;0,N704*_xlfn.XLOOKUP(Burgas!O704,DATA!$B$5:$B$6,DATA!$C$5:$C$6,"error",0,1),0)</f>
        <v>4455.3600000000006</v>
      </c>
      <c r="BD704" s="23">
        <f>IF(Z704&gt;0,(L704-M704)*DATA!$C$7,"0,00 ")</f>
        <v>3672.0000000000027</v>
      </c>
      <c r="BE704" s="23">
        <f>IF(G704="basement",D704*DATA!$C$8,IF(G704="ground",0,"error"))</f>
        <v>0</v>
      </c>
      <c r="BF704" s="23">
        <f t="shared" si="582"/>
        <v>50554.16</v>
      </c>
      <c r="BG704" s="23">
        <v>1.48</v>
      </c>
      <c r="BH704" s="23">
        <v>1.3625321730604243</v>
      </c>
      <c r="BI704" s="23">
        <f t="shared" si="583"/>
        <v>0.56999999999999995</v>
      </c>
      <c r="BJ704" s="23">
        <v>2.33</v>
      </c>
      <c r="BK704" s="23">
        <f t="shared" si="584"/>
        <v>0.21630769230769231</v>
      </c>
      <c r="BL704" s="23">
        <f t="shared" si="585"/>
        <v>0.23928112965340181</v>
      </c>
      <c r="BM704" s="5">
        <v>1.1000000000000001</v>
      </c>
      <c r="BN704" s="5">
        <f t="shared" si="586"/>
        <v>0.56999999999999995</v>
      </c>
      <c r="BO704" s="50"/>
      <c r="BP704" s="48">
        <f t="shared" si="587"/>
        <v>1812.2</v>
      </c>
      <c r="BQ704" s="51">
        <f t="shared" si="588"/>
        <v>6</v>
      </c>
      <c r="BR704" s="47">
        <f t="shared" si="589"/>
        <v>579.904</v>
      </c>
      <c r="BS704" s="46">
        <f t="shared" si="590"/>
        <v>20.5</v>
      </c>
      <c r="BT704" s="46">
        <f t="shared" si="591"/>
        <v>1449.7600000000002</v>
      </c>
      <c r="BU704" s="46">
        <f t="shared" si="545"/>
        <v>46.397145550000012</v>
      </c>
      <c r="BV704" s="46">
        <f t="shared" si="546"/>
        <v>24.74516791923077</v>
      </c>
      <c r="BW704" s="46">
        <f t="shared" si="547"/>
        <v>41.303056754428759</v>
      </c>
      <c r="BX704" s="46">
        <f t="shared" si="548"/>
        <v>45.272595550000013</v>
      </c>
      <c r="BY704" s="46">
        <f t="shared" si="549"/>
        <v>46.397145550000012</v>
      </c>
      <c r="BZ704" s="46">
        <f t="shared" si="592"/>
        <v>53468.07053182002</v>
      </c>
      <c r="CA704" s="46">
        <f t="shared" si="593"/>
        <v>28516.331510121541</v>
      </c>
      <c r="CB704" s="46">
        <f t="shared" si="594"/>
        <v>47597.642603803703</v>
      </c>
      <c r="CC704" s="46">
        <f t="shared" si="595"/>
        <v>52172.139111820019</v>
      </c>
      <c r="CD704" s="46">
        <f t="shared" si="596"/>
        <v>53468.07053182002</v>
      </c>
    </row>
    <row r="705" spans="1:82" ht="15" customHeight="1" x14ac:dyDescent="0.35">
      <c r="A705" s="39">
        <v>702</v>
      </c>
      <c r="B705" s="40" t="s">
        <v>125</v>
      </c>
      <c r="C705" s="40" t="s">
        <v>827</v>
      </c>
      <c r="D705" s="41">
        <v>306.5</v>
      </c>
      <c r="E705" s="41">
        <f t="shared" si="563"/>
        <v>1716.4</v>
      </c>
      <c r="F705" s="41">
        <v>75.8</v>
      </c>
      <c r="G705" s="42" t="s">
        <v>118</v>
      </c>
      <c r="H705" s="43">
        <v>7</v>
      </c>
      <c r="I705" s="44">
        <v>22.25</v>
      </c>
      <c r="J705" s="41">
        <f t="shared" si="564"/>
        <v>1349.24</v>
      </c>
      <c r="K705" s="42" t="s">
        <v>121</v>
      </c>
      <c r="L705" s="44">
        <v>337.31</v>
      </c>
      <c r="M705" s="44">
        <v>303.60000000000002</v>
      </c>
      <c r="N705" s="41">
        <v>321.82499999999999</v>
      </c>
      <c r="O705" s="45" t="s">
        <v>69</v>
      </c>
      <c r="P705" s="45" t="s">
        <v>121</v>
      </c>
      <c r="Q705" s="45" t="s">
        <v>122</v>
      </c>
      <c r="R705" s="45" t="s">
        <v>864</v>
      </c>
      <c r="S705" s="46">
        <f t="shared" si="565"/>
        <v>66356.581218200023</v>
      </c>
      <c r="T705" s="46">
        <f t="shared" si="566"/>
        <v>38.660324643556294</v>
      </c>
      <c r="U705" s="47">
        <f t="shared" si="567"/>
        <v>66356.581218200023</v>
      </c>
      <c r="V705" s="47">
        <f t="shared" si="568"/>
        <v>0</v>
      </c>
      <c r="W705" s="47">
        <f t="shared" si="569"/>
        <v>65388.378949710284</v>
      </c>
      <c r="X705" s="47">
        <f t="shared" si="570"/>
        <v>968.20226848973834</v>
      </c>
      <c r="Y705" s="48">
        <f t="shared" si="571"/>
        <v>64572.028596950011</v>
      </c>
      <c r="Z705" s="47">
        <f t="shared" si="572"/>
        <v>1784.5526212500117</v>
      </c>
      <c r="AA705" s="48">
        <f t="shared" si="573"/>
        <v>66356.581218200023</v>
      </c>
      <c r="AB705" s="47">
        <f t="shared" si="574"/>
        <v>0</v>
      </c>
      <c r="AC705" s="47">
        <f t="shared" si="575"/>
        <v>2752.7548897397501</v>
      </c>
      <c r="AD705" s="47">
        <f t="shared" si="576"/>
        <v>63603.826328460273</v>
      </c>
      <c r="AE705" s="47">
        <f t="shared" si="562"/>
        <v>37.056528972535695</v>
      </c>
      <c r="AF705" s="49">
        <f t="shared" si="577"/>
        <v>4.1484278412232789E-2</v>
      </c>
      <c r="AG705" s="47">
        <f>IF(ISBLANK($D705),"",S705*_xlfn.XLOOKUP(Q705,DATA!$B$24:$B$25,DATA!$C$24:$C$25,"error",0,1)/1000)</f>
        <v>8.8895611076281984</v>
      </c>
      <c r="AH705" s="47">
        <f>IF(ISBLANK($D705),"",V705*_xlfn.XLOOKUP(Q705,DATA!$B$24:$B$25,DATA!$C$24:$C$25,"error",0,1)/1000)</f>
        <v>0</v>
      </c>
      <c r="AI705" s="47">
        <f>IF(ISBLANK($D705),"",X705*_xlfn.XLOOKUP(Q705,DATA!$B$24:$B$25,DATA!$C$24:$C$25,"error",0,1)/1000)</f>
        <v>0.12970670086184471</v>
      </c>
      <c r="AJ705" s="47">
        <f>IF(ISBLANK($D705),"",Z705*_xlfn.XLOOKUP(Q705,DATA!$B$24:$B$25,DATA!$C$24:$C$25,"error",0,1)/1000)</f>
        <v>0.23907032708956041</v>
      </c>
      <c r="AK705" s="47">
        <f>IF(ISBLANK($D705),"",AB705*_xlfn.XLOOKUP(Q705,DATA!$B$24:$B$25,DATA!$C$24:$C$25,"error",0,1)/1000)</f>
        <v>0</v>
      </c>
      <c r="AL705" s="47">
        <f t="shared" si="578"/>
        <v>0.3687770279514051</v>
      </c>
      <c r="AM705" s="47">
        <f t="shared" si="579"/>
        <v>8.520784079676794</v>
      </c>
      <c r="AN705" s="47">
        <f t="shared" si="550"/>
        <v>0.90105706644440464</v>
      </c>
      <c r="AO705" s="47">
        <f t="shared" si="551"/>
        <v>0</v>
      </c>
      <c r="AP705" s="47">
        <f t="shared" si="552"/>
        <v>1.3147233925470854E-2</v>
      </c>
      <c r="AQ705" s="47">
        <f t="shared" si="553"/>
        <v>2.4232468284218607E-2</v>
      </c>
      <c r="AR705" s="47">
        <f t="shared" si="554"/>
        <v>0</v>
      </c>
      <c r="AS705" s="47">
        <f t="shared" si="555"/>
        <v>3.7379702209689461E-2</v>
      </c>
      <c r="AT705" s="47">
        <f t="shared" si="580"/>
        <v>0.86367736423471519</v>
      </c>
      <c r="AU705" s="47">
        <f t="shared" si="556"/>
        <v>4.9005283180800996E-2</v>
      </c>
      <c r="AV705" s="47">
        <f t="shared" si="557"/>
        <v>0</v>
      </c>
      <c r="AW705" s="47">
        <f t="shared" si="558"/>
        <v>7.1503120674065051E-4</v>
      </c>
      <c r="AX705" s="47">
        <f t="shared" si="559"/>
        <v>1.3179176044020092E-3</v>
      </c>
      <c r="AY705" s="47">
        <f t="shared" si="560"/>
        <v>0</v>
      </c>
      <c r="AZ705" s="47">
        <f t="shared" si="561"/>
        <v>2.0329488111426593E-3</v>
      </c>
      <c r="BA705" s="47">
        <f t="shared" si="581"/>
        <v>4.6972334369658336E-2</v>
      </c>
      <c r="BB705" s="23">
        <f>IF(V705&gt;0,J705*DATA!$C$4,0)</f>
        <v>0</v>
      </c>
      <c r="BC705" s="23">
        <f>IF(X705&gt;0,N705*_xlfn.XLOOKUP(Burgas!O705,DATA!$B$5:$B$6,DATA!$C$5:$C$6,"error",0,1),0)</f>
        <v>15447.599999999999</v>
      </c>
      <c r="BD705" s="23">
        <f>IF(Z705&gt;0,(L705-M705)*DATA!$C$7,"0,00 ")</f>
        <v>5056.4999999999973</v>
      </c>
      <c r="BE705" s="23">
        <f>IF(G705="basement",D705*DATA!$C$8,IF(G705="ground",0,"error"))</f>
        <v>0</v>
      </c>
      <c r="BF705" s="23">
        <f t="shared" si="582"/>
        <v>20504.099999999995</v>
      </c>
      <c r="BG705" s="23">
        <v>0.25</v>
      </c>
      <c r="BH705" s="23">
        <v>1.2748910497761703</v>
      </c>
      <c r="BI705" s="23">
        <f t="shared" si="583"/>
        <v>0.56999999999999995</v>
      </c>
      <c r="BJ705" s="23">
        <v>0.22</v>
      </c>
      <c r="BK705" s="23">
        <f t="shared" si="584"/>
        <v>0.25</v>
      </c>
      <c r="BL705" s="23">
        <f t="shared" si="585"/>
        <v>0.12054794520547943</v>
      </c>
      <c r="BM705" s="5">
        <v>1.1000000000000001</v>
      </c>
      <c r="BN705" s="5">
        <f t="shared" si="586"/>
        <v>0.56999999999999995</v>
      </c>
      <c r="BO705" s="50"/>
      <c r="BP705" s="48">
        <f t="shared" si="587"/>
        <v>6819.625</v>
      </c>
      <c r="BQ705" s="51">
        <f t="shared" si="588"/>
        <v>7</v>
      </c>
      <c r="BR705" s="47">
        <f t="shared" si="589"/>
        <v>2182.2800000000002</v>
      </c>
      <c r="BS705" s="46">
        <f t="shared" si="590"/>
        <v>22.25</v>
      </c>
      <c r="BT705" s="46">
        <f t="shared" si="591"/>
        <v>5455.7000000000007</v>
      </c>
      <c r="BU705" s="46">
        <f t="shared" si="545"/>
        <v>57.58120550000001</v>
      </c>
      <c r="BV705" s="46">
        <f t="shared" si="546"/>
        <v>57.58120550000001</v>
      </c>
      <c r="BW705" s="46">
        <f t="shared" si="547"/>
        <v>56.741043864726031</v>
      </c>
      <c r="BX705" s="46">
        <f t="shared" si="548"/>
        <v>56.032652375000005</v>
      </c>
      <c r="BY705" s="46">
        <f t="shared" si="549"/>
        <v>57.58120550000001</v>
      </c>
      <c r="BZ705" s="46">
        <f t="shared" si="592"/>
        <v>66356.581218200023</v>
      </c>
      <c r="CA705" s="46">
        <f t="shared" si="593"/>
        <v>66356.581218200023</v>
      </c>
      <c r="CB705" s="46">
        <f t="shared" si="594"/>
        <v>65388.378949710284</v>
      </c>
      <c r="CC705" s="46">
        <f t="shared" si="595"/>
        <v>64572.028596950011</v>
      </c>
      <c r="CD705" s="46">
        <f t="shared" si="596"/>
        <v>66356.581218200023</v>
      </c>
    </row>
    <row r="706" spans="1:82" ht="15" customHeight="1" x14ac:dyDescent="0.35">
      <c r="A706" s="39">
        <v>703</v>
      </c>
      <c r="B706" s="40" t="s">
        <v>125</v>
      </c>
      <c r="C706" s="40" t="s">
        <v>828</v>
      </c>
      <c r="D706" s="41">
        <v>107.1</v>
      </c>
      <c r="E706" s="41">
        <f t="shared" si="563"/>
        <v>599.76</v>
      </c>
      <c r="F706" s="41">
        <v>41.8</v>
      </c>
      <c r="G706" s="42" t="s">
        <v>118</v>
      </c>
      <c r="H706" s="43">
        <v>7</v>
      </c>
      <c r="I706" s="44">
        <v>22.25</v>
      </c>
      <c r="J706" s="41">
        <f t="shared" si="564"/>
        <v>744.04</v>
      </c>
      <c r="K706" s="42" t="s">
        <v>121</v>
      </c>
      <c r="L706" s="44">
        <v>186.01</v>
      </c>
      <c r="M706" s="44">
        <v>186.01</v>
      </c>
      <c r="N706" s="41">
        <v>112.455</v>
      </c>
      <c r="O706" s="45" t="s">
        <v>69</v>
      </c>
      <c r="P706" s="45" t="s">
        <v>121</v>
      </c>
      <c r="Q706" s="45" t="s">
        <v>122</v>
      </c>
      <c r="R706" s="45" t="s">
        <v>864</v>
      </c>
      <c r="S706" s="46">
        <f t="shared" si="565"/>
        <v>26892.266757930003</v>
      </c>
      <c r="T706" s="46">
        <f t="shared" si="566"/>
        <v>44.838379948529415</v>
      </c>
      <c r="U706" s="47">
        <f t="shared" si="567"/>
        <v>26892.266757930003</v>
      </c>
      <c r="V706" s="47">
        <f t="shared" si="568"/>
        <v>0</v>
      </c>
      <c r="W706" s="47">
        <f t="shared" si="569"/>
        <v>26553.948771126579</v>
      </c>
      <c r="X706" s="47">
        <f t="shared" si="570"/>
        <v>338.31798680342399</v>
      </c>
      <c r="Y706" s="48">
        <f t="shared" si="571"/>
        <v>26892.266757930003</v>
      </c>
      <c r="Z706" s="47">
        <f t="shared" si="572"/>
        <v>0</v>
      </c>
      <c r="AA706" s="48">
        <f t="shared" si="573"/>
        <v>26892.266757930003</v>
      </c>
      <c r="AB706" s="47">
        <f t="shared" si="574"/>
        <v>0</v>
      </c>
      <c r="AC706" s="47">
        <f t="shared" si="575"/>
        <v>338.31798680342399</v>
      </c>
      <c r="AD706" s="47">
        <f t="shared" si="576"/>
        <v>26553.948771126579</v>
      </c>
      <c r="AE706" s="47">
        <f t="shared" si="562"/>
        <v>44.274291001611608</v>
      </c>
      <c r="AF706" s="49">
        <f t="shared" si="577"/>
        <v>1.2580493487171718E-2</v>
      </c>
      <c r="AG706" s="47">
        <f>IF(ISBLANK($D706),"",S706*_xlfn.XLOOKUP(Q706,DATA!$B$24:$B$25,DATA!$C$24:$C$25,"error",0,1)/1000)</f>
        <v>3.6026637340033525</v>
      </c>
      <c r="AH706" s="47">
        <f>IF(ISBLANK($D706),"",V706*_xlfn.XLOOKUP(Q706,DATA!$B$24:$B$25,DATA!$C$24:$C$25,"error",0,1)/1000)</f>
        <v>0</v>
      </c>
      <c r="AI706" s="47">
        <f>IF(ISBLANK($D706),"",X706*_xlfn.XLOOKUP(Q706,DATA!$B$24:$B$25,DATA!$C$24:$C$25,"error",0,1)/1000)</f>
        <v>4.5323287642099065E-2</v>
      </c>
      <c r="AJ706" s="47">
        <f>IF(ISBLANK($D706),"",Z706*_xlfn.XLOOKUP(Q706,DATA!$B$24:$B$25,DATA!$C$24:$C$25,"error",0,1)/1000)</f>
        <v>0</v>
      </c>
      <c r="AK706" s="47">
        <f>IF(ISBLANK($D706),"",AB706*_xlfn.XLOOKUP(Q706,DATA!$B$24:$B$25,DATA!$C$24:$C$25,"error",0,1)/1000)</f>
        <v>0</v>
      </c>
      <c r="AL706" s="47">
        <f t="shared" si="578"/>
        <v>4.5323287642099065E-2</v>
      </c>
      <c r="AM706" s="47">
        <f t="shared" si="579"/>
        <v>3.5573404463612532</v>
      </c>
      <c r="AN706" s="47">
        <f t="shared" si="550"/>
        <v>0.36517051587182547</v>
      </c>
      <c r="AO706" s="47">
        <f t="shared" si="551"/>
        <v>0</v>
      </c>
      <c r="AP706" s="47">
        <f t="shared" si="552"/>
        <v>4.5940252966326523E-3</v>
      </c>
      <c r="AQ706" s="47">
        <f t="shared" si="553"/>
        <v>0</v>
      </c>
      <c r="AR706" s="47">
        <f t="shared" si="554"/>
        <v>0</v>
      </c>
      <c r="AS706" s="47">
        <f t="shared" si="555"/>
        <v>4.5940252966326523E-3</v>
      </c>
      <c r="AT706" s="47">
        <f t="shared" si="580"/>
        <v>0.36057649057519281</v>
      </c>
      <c r="AU706" s="47">
        <f t="shared" si="556"/>
        <v>1.9860323175970713E-2</v>
      </c>
      <c r="AV706" s="47">
        <f t="shared" si="557"/>
        <v>0</v>
      </c>
      <c r="AW706" s="47">
        <f t="shared" si="558"/>
        <v>2.4985266636842589E-4</v>
      </c>
      <c r="AX706" s="47">
        <f t="shared" si="559"/>
        <v>0</v>
      </c>
      <c r="AY706" s="47">
        <f t="shared" si="560"/>
        <v>0</v>
      </c>
      <c r="AZ706" s="47">
        <f t="shared" si="561"/>
        <v>2.4985266636842589E-4</v>
      </c>
      <c r="BA706" s="47">
        <f t="shared" si="581"/>
        <v>1.9610470509602285E-2</v>
      </c>
      <c r="BB706" s="23">
        <f>IF(V706&gt;0,J706*DATA!$C$4,0)</f>
        <v>0</v>
      </c>
      <c r="BC706" s="23">
        <f>IF(X706&gt;0,N706*_xlfn.XLOOKUP(Burgas!O706,DATA!$B$5:$B$6,DATA!$C$5:$C$6,"error",0,1),0)</f>
        <v>5397.84</v>
      </c>
      <c r="BD706" s="23" t="str">
        <f>IF(Z706&gt;0,(L706-M706)*DATA!$C$7,"0,00 ")</f>
        <v xml:space="preserve">0,00 </v>
      </c>
      <c r="BE706" s="23">
        <f>IF(G706="basement",D706*DATA!$C$8,IF(G706="ground",0,"error"))</f>
        <v>0</v>
      </c>
      <c r="BF706" s="23">
        <f t="shared" si="582"/>
        <v>5397.84</v>
      </c>
      <c r="BG706" s="23">
        <v>0.25</v>
      </c>
      <c r="BH706" s="23">
        <v>1.1000000000000001</v>
      </c>
      <c r="BI706" s="23">
        <f t="shared" si="583"/>
        <v>0.56999999999999995</v>
      </c>
      <c r="BJ706" s="23">
        <v>0.22</v>
      </c>
      <c r="BK706" s="23">
        <f t="shared" si="584"/>
        <v>0.25</v>
      </c>
      <c r="BL706" s="23">
        <f t="shared" si="585"/>
        <v>0.12054794520547943</v>
      </c>
      <c r="BM706" s="5">
        <v>1.1000000000000001</v>
      </c>
      <c r="BN706" s="5">
        <f t="shared" si="586"/>
        <v>0.56999999999999995</v>
      </c>
      <c r="BO706" s="50"/>
      <c r="BP706" s="48">
        <f t="shared" si="587"/>
        <v>2382.9749999999999</v>
      </c>
      <c r="BQ706" s="51">
        <f t="shared" si="588"/>
        <v>7</v>
      </c>
      <c r="BR706" s="47">
        <f t="shared" si="589"/>
        <v>762.55200000000002</v>
      </c>
      <c r="BS706" s="46">
        <f t="shared" si="590"/>
        <v>22.25</v>
      </c>
      <c r="BT706" s="46">
        <f t="shared" si="591"/>
        <v>1906.38</v>
      </c>
      <c r="BU706" s="46">
        <f t="shared" si="545"/>
        <v>23.335878825000002</v>
      </c>
      <c r="BV706" s="46">
        <f t="shared" si="546"/>
        <v>23.335878825000002</v>
      </c>
      <c r="BW706" s="46">
        <f t="shared" si="547"/>
        <v>23.042301953424658</v>
      </c>
      <c r="BX706" s="46">
        <f t="shared" si="548"/>
        <v>23.335878825000002</v>
      </c>
      <c r="BY706" s="46">
        <f t="shared" si="549"/>
        <v>23.335878825000002</v>
      </c>
      <c r="BZ706" s="46">
        <f t="shared" si="592"/>
        <v>26892.266757930003</v>
      </c>
      <c r="CA706" s="46">
        <f t="shared" si="593"/>
        <v>26892.266757930003</v>
      </c>
      <c r="CB706" s="46">
        <f t="shared" si="594"/>
        <v>26553.948771126579</v>
      </c>
      <c r="CC706" s="46">
        <f t="shared" si="595"/>
        <v>26892.266757930003</v>
      </c>
      <c r="CD706" s="46">
        <f t="shared" si="596"/>
        <v>26892.266757930003</v>
      </c>
    </row>
    <row r="707" spans="1:82" ht="15" customHeight="1" x14ac:dyDescent="0.35">
      <c r="A707" s="39">
        <v>704</v>
      </c>
      <c r="B707" s="40" t="s">
        <v>125</v>
      </c>
      <c r="C707" s="40" t="s">
        <v>829</v>
      </c>
      <c r="D707" s="41">
        <v>74.5</v>
      </c>
      <c r="E707" s="41">
        <f t="shared" si="563"/>
        <v>357.6</v>
      </c>
      <c r="F707" s="41">
        <v>34.799999999999997</v>
      </c>
      <c r="G707" s="42" t="s">
        <v>118</v>
      </c>
      <c r="H707" s="43">
        <v>6</v>
      </c>
      <c r="I707" s="44">
        <v>20.5</v>
      </c>
      <c r="J707" s="41">
        <f t="shared" si="564"/>
        <v>570.72</v>
      </c>
      <c r="K707" s="42" t="s">
        <v>120</v>
      </c>
      <c r="L707" s="44">
        <v>142.68</v>
      </c>
      <c r="M707" s="44">
        <v>92.7</v>
      </c>
      <c r="N707" s="41">
        <v>78.225000000000009</v>
      </c>
      <c r="O707" s="45" t="s">
        <v>69</v>
      </c>
      <c r="P707" s="45" t="s">
        <v>120</v>
      </c>
      <c r="Q707" s="45" t="s">
        <v>122</v>
      </c>
      <c r="R707" s="45" t="s">
        <v>864</v>
      </c>
      <c r="S707" s="46">
        <f t="shared" si="565"/>
        <v>47709.890176025008</v>
      </c>
      <c r="T707" s="46">
        <f t="shared" si="566"/>
        <v>133.41691883675895</v>
      </c>
      <c r="U707" s="47">
        <f t="shared" si="567"/>
        <v>25892.791734941929</v>
      </c>
      <c r="V707" s="47">
        <f t="shared" si="568"/>
        <v>21817.098441083079</v>
      </c>
      <c r="W707" s="47">
        <f t="shared" si="569"/>
        <v>42762.527272889092</v>
      </c>
      <c r="X707" s="47">
        <f t="shared" si="570"/>
        <v>4947.362903135916</v>
      </c>
      <c r="Y707" s="48">
        <f t="shared" si="571"/>
        <v>45064.030193525003</v>
      </c>
      <c r="Z707" s="47">
        <f t="shared" si="572"/>
        <v>2645.8599825000056</v>
      </c>
      <c r="AA707" s="48">
        <f t="shared" si="573"/>
        <v>47709.890176025008</v>
      </c>
      <c r="AB707" s="47">
        <f t="shared" si="574"/>
        <v>0</v>
      </c>
      <c r="AC707" s="47">
        <f t="shared" si="575"/>
        <v>29410.321326719</v>
      </c>
      <c r="AD707" s="47">
        <f t="shared" si="576"/>
        <v>18299.568849306008</v>
      </c>
      <c r="AE707" s="47">
        <f t="shared" si="562"/>
        <v>51.173290965620822</v>
      </c>
      <c r="AF707" s="49">
        <f t="shared" si="577"/>
        <v>0.61644076769428746</v>
      </c>
      <c r="AG707" s="47">
        <f>IF(ISBLANK($D707),"",S707*_xlfn.XLOOKUP(Q707,DATA!$B$24:$B$25,DATA!$C$24:$C$25,"error",0,1)/1000)</f>
        <v>6.3915285623798628</v>
      </c>
      <c r="AH707" s="47">
        <f>IF(ISBLANK($D707),"",V707*_xlfn.XLOOKUP(Q707,DATA!$B$24:$B$25,DATA!$C$24:$C$25,"error",0,1)/1000)</f>
        <v>2.9227610317264752</v>
      </c>
      <c r="AI707" s="47">
        <f>IF(ISBLANK($D707),"",X707*_xlfn.XLOOKUP(Q707,DATA!$B$24:$B$25,DATA!$C$24:$C$25,"error",0,1)/1000)</f>
        <v>0.66278105414172461</v>
      </c>
      <c r="AJ707" s="47">
        <f>IF(ISBLANK($D707),"",Z707*_xlfn.XLOOKUP(Q707,DATA!$B$24:$B$25,DATA!$C$24:$C$25,"error",0,1)/1000)</f>
        <v>0.35445668786520845</v>
      </c>
      <c r="AK707" s="47">
        <f>IF(ISBLANK($D707),"",AB707*_xlfn.XLOOKUP(Q707,DATA!$B$24:$B$25,DATA!$C$24:$C$25,"error",0,1)/1000)</f>
        <v>0</v>
      </c>
      <c r="AL707" s="47">
        <f t="shared" si="578"/>
        <v>3.9399987737334081</v>
      </c>
      <c r="AM707" s="47">
        <f t="shared" si="579"/>
        <v>2.4515297886464547</v>
      </c>
      <c r="AN707" s="47">
        <f t="shared" si="550"/>
        <v>0.64785335370175567</v>
      </c>
      <c r="AO707" s="47">
        <f t="shared" si="551"/>
        <v>0.29625472498362027</v>
      </c>
      <c r="AP707" s="47">
        <f t="shared" si="552"/>
        <v>6.7180319152922816E-2</v>
      </c>
      <c r="AQ707" s="47">
        <f t="shared" si="553"/>
        <v>3.5928174572685871E-2</v>
      </c>
      <c r="AR707" s="47">
        <f t="shared" si="554"/>
        <v>0</v>
      </c>
      <c r="AS707" s="47">
        <f t="shared" si="555"/>
        <v>0.39936321870922897</v>
      </c>
      <c r="AT707" s="47">
        <f t="shared" si="580"/>
        <v>0.2484901349925267</v>
      </c>
      <c r="AU707" s="47">
        <f t="shared" si="556"/>
        <v>3.5234435464854136E-2</v>
      </c>
      <c r="AV707" s="47">
        <f t="shared" si="557"/>
        <v>1.6112238871574733E-2</v>
      </c>
      <c r="AW707" s="47">
        <f t="shared" si="558"/>
        <v>3.6536981805787771E-3</v>
      </c>
      <c r="AX707" s="47">
        <f t="shared" si="559"/>
        <v>1.9540053950760049E-3</v>
      </c>
      <c r="AY707" s="47">
        <f t="shared" si="560"/>
        <v>0</v>
      </c>
      <c r="AZ707" s="47">
        <f t="shared" si="561"/>
        <v>2.1719942447229513E-2</v>
      </c>
      <c r="BA707" s="47">
        <f t="shared" si="581"/>
        <v>1.3514493017624623E-2</v>
      </c>
      <c r="BB707" s="23">
        <f>IF(V707&gt;0,J707*DATA!$C$4,0)</f>
        <v>37096.800000000003</v>
      </c>
      <c r="BC707" s="23">
        <f>IF(X707&gt;0,N707*_xlfn.XLOOKUP(Burgas!O707,DATA!$B$5:$B$6,DATA!$C$5:$C$6,"error",0,1),0)</f>
        <v>3754.8</v>
      </c>
      <c r="BD707" s="23">
        <f>IF(Z707&gt;0,(L707-M707)*DATA!$C$7,"0,00 ")</f>
        <v>7497.0000000000009</v>
      </c>
      <c r="BE707" s="23">
        <f>IF(G707="basement",D707*DATA!$C$8,IF(G707="ground",0,"error"))</f>
        <v>0</v>
      </c>
      <c r="BF707" s="23">
        <f t="shared" si="582"/>
        <v>48348.600000000006</v>
      </c>
      <c r="BG707" s="23">
        <v>1.48</v>
      </c>
      <c r="BH707" s="23">
        <v>1.7130151387720773</v>
      </c>
      <c r="BI707" s="23">
        <f t="shared" si="583"/>
        <v>0.56999999999999995</v>
      </c>
      <c r="BJ707" s="23">
        <v>2.33</v>
      </c>
      <c r="BK707" s="23">
        <f t="shared" si="584"/>
        <v>0.21630769230769231</v>
      </c>
      <c r="BL707" s="23">
        <f t="shared" si="585"/>
        <v>0.23928112965340181</v>
      </c>
      <c r="BM707" s="5">
        <v>1.1000000000000001</v>
      </c>
      <c r="BN707" s="5">
        <f t="shared" si="586"/>
        <v>0.56999999999999995</v>
      </c>
      <c r="BO707" s="50"/>
      <c r="BP707" s="48">
        <f t="shared" si="587"/>
        <v>1527.25</v>
      </c>
      <c r="BQ707" s="51">
        <f t="shared" si="588"/>
        <v>6</v>
      </c>
      <c r="BR707" s="47">
        <f t="shared" si="589"/>
        <v>488.72</v>
      </c>
      <c r="BS707" s="46">
        <f t="shared" si="590"/>
        <v>20.5</v>
      </c>
      <c r="BT707" s="46">
        <f t="shared" si="591"/>
        <v>1221.8</v>
      </c>
      <c r="BU707" s="46">
        <f t="shared" si="545"/>
        <v>41.400460062500002</v>
      </c>
      <c r="BV707" s="46">
        <f t="shared" si="546"/>
        <v>22.468580124038464</v>
      </c>
      <c r="BW707" s="46">
        <f t="shared" si="547"/>
        <v>37.107364867137356</v>
      </c>
      <c r="BX707" s="46">
        <f t="shared" si="548"/>
        <v>39.104503812499999</v>
      </c>
      <c r="BY707" s="46">
        <f t="shared" si="549"/>
        <v>41.400460062500002</v>
      </c>
      <c r="BZ707" s="46">
        <f t="shared" si="592"/>
        <v>47709.890176025008</v>
      </c>
      <c r="CA707" s="46">
        <f t="shared" si="593"/>
        <v>25892.791734941929</v>
      </c>
      <c r="CB707" s="46">
        <f t="shared" si="594"/>
        <v>42762.527272889092</v>
      </c>
      <c r="CC707" s="46">
        <f t="shared" si="595"/>
        <v>45064.030193525003</v>
      </c>
      <c r="CD707" s="46">
        <f t="shared" si="596"/>
        <v>47709.890176025008</v>
      </c>
    </row>
    <row r="708" spans="1:82" ht="15" customHeight="1" x14ac:dyDescent="0.35">
      <c r="A708" s="39">
        <v>705</v>
      </c>
      <c r="B708" s="40" t="s">
        <v>125</v>
      </c>
      <c r="C708" s="40" t="s">
        <v>830</v>
      </c>
      <c r="D708" s="41">
        <v>222.3</v>
      </c>
      <c r="E708" s="41">
        <f t="shared" si="563"/>
        <v>1067.0400000000002</v>
      </c>
      <c r="F708" s="41">
        <v>61.4</v>
      </c>
      <c r="G708" s="42" t="s">
        <v>118</v>
      </c>
      <c r="H708" s="43">
        <v>6</v>
      </c>
      <c r="I708" s="44">
        <v>20.5</v>
      </c>
      <c r="J708" s="41">
        <f t="shared" si="564"/>
        <v>1006.96</v>
      </c>
      <c r="K708" s="42" t="s">
        <v>120</v>
      </c>
      <c r="L708" s="44">
        <v>251.74</v>
      </c>
      <c r="M708" s="44">
        <v>88.1</v>
      </c>
      <c r="N708" s="41">
        <v>233.41500000000002</v>
      </c>
      <c r="O708" s="45" t="s">
        <v>69</v>
      </c>
      <c r="P708" s="45" t="s">
        <v>120</v>
      </c>
      <c r="Q708" s="45" t="s">
        <v>122</v>
      </c>
      <c r="R708" s="45" t="s">
        <v>864</v>
      </c>
      <c r="S708" s="46">
        <f t="shared" si="565"/>
        <v>106178.299991715</v>
      </c>
      <c r="T708" s="46">
        <f t="shared" si="566"/>
        <v>99.507328677195773</v>
      </c>
      <c r="U708" s="47">
        <f t="shared" si="567"/>
        <v>67684.913661758095</v>
      </c>
      <c r="V708" s="47">
        <f t="shared" si="568"/>
        <v>38493.386329956906</v>
      </c>
      <c r="W708" s="47">
        <f t="shared" si="569"/>
        <v>91415.900349203424</v>
      </c>
      <c r="X708" s="47">
        <f t="shared" si="570"/>
        <v>14762.399642511577</v>
      </c>
      <c r="Y708" s="48">
        <f t="shared" si="571"/>
        <v>97515.464306715003</v>
      </c>
      <c r="Z708" s="47">
        <f t="shared" si="572"/>
        <v>8662.8356849999982</v>
      </c>
      <c r="AA708" s="48">
        <f t="shared" si="573"/>
        <v>106178.299991715</v>
      </c>
      <c r="AB708" s="47">
        <f t="shared" si="574"/>
        <v>0</v>
      </c>
      <c r="AC708" s="47">
        <f t="shared" si="575"/>
        <v>61918.62165746848</v>
      </c>
      <c r="AD708" s="47">
        <f t="shared" si="576"/>
        <v>44259.678334246521</v>
      </c>
      <c r="AE708" s="47">
        <f t="shared" si="562"/>
        <v>41.478930812571704</v>
      </c>
      <c r="AF708" s="49">
        <f t="shared" si="577"/>
        <v>0.583157026080658</v>
      </c>
      <c r="AG708" s="47">
        <f>IF(ISBLANK($D708),"",S708*_xlfn.XLOOKUP(Q708,DATA!$B$24:$B$25,DATA!$C$24:$C$25,"error",0,1)/1000)</f>
        <v>14.224338697870499</v>
      </c>
      <c r="AH708" s="47">
        <f>IF(ISBLANK($D708),"",V708*_xlfn.XLOOKUP(Q708,DATA!$B$24:$B$25,DATA!$C$24:$C$25,"error",0,1)/1000)</f>
        <v>5.1568254985059045</v>
      </c>
      <c r="AI708" s="47">
        <f>IF(ISBLANK($D708),"",X708*_xlfn.XLOOKUP(Q708,DATA!$B$24:$B$25,DATA!$C$24:$C$25,"error",0,1)/1000)</f>
        <v>1.9776674944389954</v>
      </c>
      <c r="AJ708" s="47">
        <f>IF(ISBLANK($D708),"",Z708*_xlfn.XLOOKUP(Q708,DATA!$B$24:$B$25,DATA!$C$24:$C$25,"error",0,1)/1000)</f>
        <v>1.1605300600692792</v>
      </c>
      <c r="AK708" s="47">
        <f>IF(ISBLANK($D708),"",AB708*_xlfn.XLOOKUP(Q708,DATA!$B$24:$B$25,DATA!$C$24:$C$25,"error",0,1)/1000)</f>
        <v>0</v>
      </c>
      <c r="AL708" s="47">
        <f t="shared" si="578"/>
        <v>8.2950230530141784</v>
      </c>
      <c r="AM708" s="47">
        <f t="shared" si="579"/>
        <v>5.9293156448563202</v>
      </c>
      <c r="AN708" s="47">
        <f t="shared" si="550"/>
        <v>1.4417968158424042</v>
      </c>
      <c r="AO708" s="47">
        <f t="shared" si="551"/>
        <v>0.52270230212627233</v>
      </c>
      <c r="AP708" s="47">
        <f t="shared" si="552"/>
        <v>0.20045885835831839</v>
      </c>
      <c r="AQ708" s="47">
        <f t="shared" si="553"/>
        <v>0.11763278285462789</v>
      </c>
      <c r="AR708" s="47">
        <f t="shared" si="554"/>
        <v>0</v>
      </c>
      <c r="AS708" s="47">
        <f t="shared" si="555"/>
        <v>0.84079394333921853</v>
      </c>
      <c r="AT708" s="47">
        <f t="shared" si="580"/>
        <v>0.60100287250318563</v>
      </c>
      <c r="AU708" s="47">
        <f t="shared" si="556"/>
        <v>7.8414191376738579E-2</v>
      </c>
      <c r="AV708" s="47">
        <f t="shared" si="557"/>
        <v>2.8427915710192184E-2</v>
      </c>
      <c r="AW708" s="47">
        <f t="shared" si="558"/>
        <v>1.090224302741827E-2</v>
      </c>
      <c r="AX708" s="47">
        <f t="shared" si="559"/>
        <v>6.3976279081680012E-3</v>
      </c>
      <c r="AY708" s="47">
        <f t="shared" si="560"/>
        <v>0</v>
      </c>
      <c r="AZ708" s="47">
        <f t="shared" si="561"/>
        <v>4.5727786645778458E-2</v>
      </c>
      <c r="BA708" s="47">
        <f t="shared" si="581"/>
        <v>3.2686404730960121E-2</v>
      </c>
      <c r="BB708" s="23">
        <f>IF(V708&gt;0,J708*DATA!$C$4,0)</f>
        <v>65452.4</v>
      </c>
      <c r="BC708" s="23">
        <f>IF(X708&gt;0,N708*_xlfn.XLOOKUP(Burgas!O708,DATA!$B$5:$B$6,DATA!$C$5:$C$6,"error",0,1),0)</f>
        <v>11203.920000000002</v>
      </c>
      <c r="BD708" s="23">
        <f>IF(Z708&gt;0,(L708-M708)*DATA!$C$7,"0,00 ")</f>
        <v>24546.000000000004</v>
      </c>
      <c r="BE708" s="23">
        <f>IF(G708="basement",D708*DATA!$C$8,IF(G708="ground",0,"error"))</f>
        <v>0</v>
      </c>
      <c r="BF708" s="23">
        <f t="shared" si="582"/>
        <v>101202.32</v>
      </c>
      <c r="BG708" s="23">
        <v>1.48</v>
      </c>
      <c r="BH708" s="23">
        <v>2.2375625645507271</v>
      </c>
      <c r="BI708" s="23">
        <f t="shared" si="583"/>
        <v>0.56999999999999995</v>
      </c>
      <c r="BJ708" s="23">
        <v>2.33</v>
      </c>
      <c r="BK708" s="23">
        <f t="shared" si="584"/>
        <v>0.21630769230769231</v>
      </c>
      <c r="BL708" s="23">
        <f t="shared" si="585"/>
        <v>0.23928112965340181</v>
      </c>
      <c r="BM708" s="5">
        <v>1.1000000000000001</v>
      </c>
      <c r="BN708" s="5">
        <f t="shared" si="586"/>
        <v>0.56999999999999995</v>
      </c>
      <c r="BO708" s="50"/>
      <c r="BP708" s="48">
        <f t="shared" si="587"/>
        <v>4557.1500000000005</v>
      </c>
      <c r="BQ708" s="51">
        <f t="shared" si="588"/>
        <v>6</v>
      </c>
      <c r="BR708" s="47">
        <f t="shared" si="589"/>
        <v>1458.2880000000002</v>
      </c>
      <c r="BS708" s="46">
        <f t="shared" si="590"/>
        <v>20.5</v>
      </c>
      <c r="BT708" s="46">
        <f t="shared" si="591"/>
        <v>3645.7200000000007</v>
      </c>
      <c r="BU708" s="46">
        <f t="shared" ref="BU708:BU741" si="597">(($D708*$BI708*($BU$1-$BX$1)+$J708*$BG708*($BU$1-$BW$1)+$L708*$BH708*($BU$1-$BW$1)+$N708*$BJ708*($BU$1-$BV$1))*1.05+$BT708*(5.95))/1000</f>
        <v>92.136671287499993</v>
      </c>
      <c r="BV708" s="46">
        <f t="shared" ref="BV708:BV741" si="598">(($D708*$BI708*($BU$1-$BX$1)+$J708*$BK708*($BU$1-$BW$1)+$L708*$BH708*($BU$1-$BW$1)+$N708*$BJ708*($BU$1-$BV$1))*1.05+$BT708*(5.95))/1000</f>
        <v>58.733871625961548</v>
      </c>
      <c r="BW708" s="46">
        <f t="shared" ref="BW708:BW741" si="599">(($D708*$BI708*($BU$1-$BX$1)+$J708*$BG708*($BU$1-$BW$1)+$L708*$BH708*($BU$1-$BW$1)+$N708*$BL708*($BU$1-$BV$1))*1.05+$BT708*(5.95))/1000</f>
        <v>79.326536228048781</v>
      </c>
      <c r="BX708" s="46">
        <f t="shared" ref="BX708:BX741" si="600">(($D708*$BI708*($BU$1-$BX$1)+$J708*$BG708*($BU$1-$BW$1)+$L708*$BM708*($BU$1-$BW$1)+$N708*$BJ708*($BU$1-$BV$1))*1.05+$BT708*(5.95))/1000</f>
        <v>84.619458787499994</v>
      </c>
      <c r="BY708" s="46">
        <f t="shared" ref="BY708:BY741" si="601">(($D708*$BN708*($BU$1-$BX$1)+$J708*$BG708*($BU$1-$BW$1)+$L708*$BH708*($BU$1-$BW$1)+$N708*$BJ708*($BU$1-$BV$1))*1.05+$BT708*(5.95))/1000</f>
        <v>92.136671287499993</v>
      </c>
      <c r="BZ708" s="46">
        <f t="shared" si="592"/>
        <v>106178.299991715</v>
      </c>
      <c r="CA708" s="46">
        <f t="shared" si="593"/>
        <v>67684.913661758095</v>
      </c>
      <c r="CB708" s="46">
        <f t="shared" si="594"/>
        <v>91415.900349203424</v>
      </c>
      <c r="CC708" s="46">
        <f t="shared" si="595"/>
        <v>97515.464306715003</v>
      </c>
      <c r="CD708" s="46">
        <f t="shared" si="596"/>
        <v>106178.299991715</v>
      </c>
    </row>
    <row r="709" spans="1:82" ht="15" customHeight="1" x14ac:dyDescent="0.35">
      <c r="A709" s="39">
        <v>706</v>
      </c>
      <c r="B709" s="40" t="s">
        <v>125</v>
      </c>
      <c r="C709" s="40" t="s">
        <v>831</v>
      </c>
      <c r="D709" s="41">
        <v>474.5</v>
      </c>
      <c r="E709" s="41">
        <f t="shared" si="563"/>
        <v>2277.6000000000004</v>
      </c>
      <c r="F709" s="41">
        <v>88.8</v>
      </c>
      <c r="G709" s="42" t="s">
        <v>118</v>
      </c>
      <c r="H709" s="43">
        <v>6</v>
      </c>
      <c r="I709" s="44">
        <v>20.5</v>
      </c>
      <c r="J709" s="41">
        <f t="shared" si="564"/>
        <v>1456.32</v>
      </c>
      <c r="K709" s="42" t="s">
        <v>120</v>
      </c>
      <c r="L709" s="44">
        <v>364.08</v>
      </c>
      <c r="M709" s="44">
        <v>163.80000000000001</v>
      </c>
      <c r="N709" s="41">
        <v>498.22500000000002</v>
      </c>
      <c r="O709" s="45" t="s">
        <v>69</v>
      </c>
      <c r="P709" s="45" t="s">
        <v>120</v>
      </c>
      <c r="Q709" s="45" t="s">
        <v>122</v>
      </c>
      <c r="R709" s="45" t="s">
        <v>864</v>
      </c>
      <c r="S709" s="46">
        <f t="shared" si="565"/>
        <v>181956.35567252501</v>
      </c>
      <c r="T709" s="46">
        <f t="shared" si="566"/>
        <v>79.889513379225932</v>
      </c>
      <c r="U709" s="47">
        <f t="shared" si="567"/>
        <v>126285.13896079578</v>
      </c>
      <c r="V709" s="47">
        <f t="shared" si="568"/>
        <v>55671.216711729227</v>
      </c>
      <c r="W709" s="47">
        <f t="shared" si="569"/>
        <v>150445.97047067279</v>
      </c>
      <c r="X709" s="47">
        <f t="shared" si="570"/>
        <v>31510.385201852216</v>
      </c>
      <c r="Y709" s="48">
        <f t="shared" si="571"/>
        <v>171353.85792752501</v>
      </c>
      <c r="Z709" s="47">
        <f t="shared" si="572"/>
        <v>10602.497745000001</v>
      </c>
      <c r="AA709" s="48">
        <f t="shared" si="573"/>
        <v>181956.35567252501</v>
      </c>
      <c r="AB709" s="47">
        <f t="shared" si="574"/>
        <v>0</v>
      </c>
      <c r="AC709" s="47">
        <f t="shared" si="575"/>
        <v>97784.099658581443</v>
      </c>
      <c r="AD709" s="47">
        <f t="shared" si="576"/>
        <v>84172.256013943566</v>
      </c>
      <c r="AE709" s="47">
        <f t="shared" si="562"/>
        <v>36.956557786241461</v>
      </c>
      <c r="AF709" s="49">
        <f t="shared" si="577"/>
        <v>0.53740414451126872</v>
      </c>
      <c r="AG709" s="47">
        <f>IF(ISBLANK($D709),"",S709*_xlfn.XLOOKUP(Q709,DATA!$B$24:$B$25,DATA!$C$24:$C$25,"error",0,1)/1000)</f>
        <v>24.376062072176151</v>
      </c>
      <c r="AH709" s="47">
        <f>IF(ISBLANK($D709),"",V709*_xlfn.XLOOKUP(Q709,DATA!$B$24:$B$25,DATA!$C$24:$C$25,"error",0,1)/1000)</f>
        <v>7.45807987406066</v>
      </c>
      <c r="AI709" s="47">
        <f>IF(ISBLANK($D709),"",X709*_xlfn.XLOOKUP(Q709,DATA!$B$24:$B$25,DATA!$C$24:$C$25,"error",0,1)/1000)</f>
        <v>4.2213370495335312</v>
      </c>
      <c r="AJ709" s="47">
        <f>IF(ISBLANK($D709),"",Z709*_xlfn.XLOOKUP(Q709,DATA!$B$24:$B$25,DATA!$C$24:$C$25,"error",0,1)/1000)</f>
        <v>1.4203798608572187</v>
      </c>
      <c r="AK709" s="47">
        <f>IF(ISBLANK($D709),"",AB709*_xlfn.XLOOKUP(Q709,DATA!$B$24:$B$25,DATA!$C$24:$C$25,"error",0,1)/1000)</f>
        <v>0</v>
      </c>
      <c r="AL709" s="47">
        <f t="shared" si="578"/>
        <v>13.09979678445141</v>
      </c>
      <c r="AM709" s="47">
        <f t="shared" si="579"/>
        <v>11.27626528772474</v>
      </c>
      <c r="AN709" s="47">
        <f t="shared" ref="AN709:AN741" si="602">IF(ISBLANK($D709),"",$S709*0.0135790158248428/1000)</f>
        <v>2.470788233107942</v>
      </c>
      <c r="AO709" s="47">
        <f t="shared" ref="AO709:AO741" si="603">IF(ISBLANK($D709),"",$V709*0.0135790158248428/1000)</f>
        <v>0.75596033271682417</v>
      </c>
      <c r="AP709" s="47">
        <f t="shared" ref="AP709:AP741" si="604">IF(ISBLANK($D709),"",$X709*0.0135790158248428/1000)</f>
        <v>0.42788001930284358</v>
      </c>
      <c r="AQ709" s="47">
        <f t="shared" ref="AQ709:AQ741" si="605">IF(ISBLANK($D709),"",$Z709*0.0135790158248428/1000)</f>
        <v>0.14397148466221513</v>
      </c>
      <c r="AR709" s="47">
        <f t="shared" ref="AR709:AR741" si="606">IF(ISBLANK($D709),"",$AB709*0.0135790158248428/1000)</f>
        <v>0</v>
      </c>
      <c r="AS709" s="47">
        <f t="shared" ref="AS709:AS741" si="607">IF(ISBLANK($D709),"",$AC709*0.0135790158248428/1000)</f>
        <v>1.3278118366818827</v>
      </c>
      <c r="AT709" s="47">
        <f t="shared" si="580"/>
        <v>1.1429763964260593</v>
      </c>
      <c r="AU709" s="47">
        <f t="shared" ref="AU709:AU741" si="608">IF(ISBLANK($D709),"",$S709*0.000738514285714286/1000)</f>
        <v>0.13437736804066938</v>
      </c>
      <c r="AV709" s="47">
        <f t="shared" ref="AV709:AV741" si="609">IF(ISBLANK($D709),"",$V709*0.000738514285714286/1000)</f>
        <v>4.1113988844707933E-2</v>
      </c>
      <c r="AW709" s="47">
        <f t="shared" ref="AW709:AW741" si="610">IF(ISBLANK($D709),"",$X709*0.000738514285714286/1000)</f>
        <v>2.3270869619927897E-2</v>
      </c>
      <c r="AX709" s="47">
        <f t="shared" ref="AX709:AX741" si="611">IF(ISBLANK($D709),"",$Z709*0.000738514285714286/1000)</f>
        <v>7.8300960489360045E-3</v>
      </c>
      <c r="AY709" s="47">
        <f t="shared" ref="AY709:AY741" si="612">IF(ISBLANK($D709),"",$AB709*0.000738514285714286/1000)</f>
        <v>0</v>
      </c>
      <c r="AZ709" s="47">
        <f t="shared" ref="AZ709:AZ741" si="613">IF(ISBLANK($D709),"",$AC709*0.000738514285714286/1000)</f>
        <v>7.2214954513571822E-2</v>
      </c>
      <c r="BA709" s="47">
        <f t="shared" si="581"/>
        <v>6.216241352709756E-2</v>
      </c>
      <c r="BB709" s="23">
        <f>IF(V709&gt;0,J709*DATA!$C$4,0)</f>
        <v>94660.800000000003</v>
      </c>
      <c r="BC709" s="23">
        <f>IF(X709&gt;0,N709*_xlfn.XLOOKUP(Burgas!O709,DATA!$B$5:$B$6,DATA!$C$5:$C$6,"error",0,1),0)</f>
        <v>23914.800000000003</v>
      </c>
      <c r="BD709" s="23">
        <f>IF(Z709&gt;0,(L709-M709)*DATA!$C$7,"0,00 ")</f>
        <v>30041.999999999996</v>
      </c>
      <c r="BE709" s="23">
        <f>IF(G709="basement",D709*DATA!$C$8,IF(G709="ground",0,"error"))</f>
        <v>0</v>
      </c>
      <c r="BF709" s="23">
        <f t="shared" si="582"/>
        <v>148617.60000000001</v>
      </c>
      <c r="BG709" s="23">
        <v>1.48</v>
      </c>
      <c r="BH709" s="23">
        <v>2.0626730388925512</v>
      </c>
      <c r="BI709" s="23">
        <f t="shared" si="583"/>
        <v>0.56999999999999995</v>
      </c>
      <c r="BJ709" s="23">
        <v>2.33</v>
      </c>
      <c r="BK709" s="23">
        <f t="shared" si="584"/>
        <v>0.21630769230769231</v>
      </c>
      <c r="BL709" s="23">
        <f t="shared" si="585"/>
        <v>0.23928112965340181</v>
      </c>
      <c r="BM709" s="5">
        <v>1.1000000000000001</v>
      </c>
      <c r="BN709" s="5">
        <f t="shared" si="586"/>
        <v>0.56999999999999995</v>
      </c>
      <c r="BO709" s="50"/>
      <c r="BP709" s="48">
        <f t="shared" si="587"/>
        <v>9727.25</v>
      </c>
      <c r="BQ709" s="51">
        <f t="shared" si="588"/>
        <v>6</v>
      </c>
      <c r="BR709" s="47">
        <f t="shared" si="589"/>
        <v>3112.7200000000003</v>
      </c>
      <c r="BS709" s="46">
        <f t="shared" si="590"/>
        <v>20.5</v>
      </c>
      <c r="BT709" s="46">
        <f t="shared" si="591"/>
        <v>7781.8</v>
      </c>
      <c r="BU709" s="46">
        <f t="shared" si="597"/>
        <v>157.8934013125</v>
      </c>
      <c r="BV709" s="46">
        <f t="shared" si="598"/>
        <v>109.58446629711538</v>
      </c>
      <c r="BW709" s="46">
        <f t="shared" si="599"/>
        <v>130.55013057156611</v>
      </c>
      <c r="BX709" s="46">
        <f t="shared" si="600"/>
        <v>148.69303881249999</v>
      </c>
      <c r="BY709" s="46">
        <f t="shared" si="601"/>
        <v>157.8934013125</v>
      </c>
      <c r="BZ709" s="46">
        <f t="shared" si="592"/>
        <v>181956.35567252501</v>
      </c>
      <c r="CA709" s="46">
        <f t="shared" si="593"/>
        <v>126285.13896079578</v>
      </c>
      <c r="CB709" s="46">
        <f t="shared" si="594"/>
        <v>150445.97047067279</v>
      </c>
      <c r="CC709" s="46">
        <f t="shared" si="595"/>
        <v>171353.85792752501</v>
      </c>
      <c r="CD709" s="46">
        <f t="shared" si="596"/>
        <v>181956.35567252501</v>
      </c>
    </row>
    <row r="710" spans="1:82" ht="15" customHeight="1" x14ac:dyDescent="0.35">
      <c r="A710" s="39">
        <v>707</v>
      </c>
      <c r="B710" s="40" t="s">
        <v>125</v>
      </c>
      <c r="C710" s="40" t="s">
        <v>832</v>
      </c>
      <c r="D710" s="41">
        <v>192.9</v>
      </c>
      <c r="E710" s="41">
        <f t="shared" si="563"/>
        <v>925.92000000000007</v>
      </c>
      <c r="F710" s="41">
        <v>57.6</v>
      </c>
      <c r="G710" s="42" t="s">
        <v>118</v>
      </c>
      <c r="H710" s="43">
        <v>6</v>
      </c>
      <c r="I710" s="44">
        <v>20.5</v>
      </c>
      <c r="J710" s="41">
        <f t="shared" si="564"/>
        <v>944.64</v>
      </c>
      <c r="K710" s="42" t="s">
        <v>120</v>
      </c>
      <c r="L710" s="44">
        <v>236.16</v>
      </c>
      <c r="M710" s="44">
        <v>59.1</v>
      </c>
      <c r="N710" s="41">
        <v>202.54500000000002</v>
      </c>
      <c r="O710" s="45" t="s">
        <v>69</v>
      </c>
      <c r="P710" s="45" t="s">
        <v>120</v>
      </c>
      <c r="Q710" s="45" t="s">
        <v>122</v>
      </c>
      <c r="R710" s="45" t="s">
        <v>864</v>
      </c>
      <c r="S710" s="46">
        <f t="shared" si="565"/>
        <v>97753.573857345022</v>
      </c>
      <c r="T710" s="46">
        <f t="shared" si="566"/>
        <v>105.57453544295944</v>
      </c>
      <c r="U710" s="47">
        <f t="shared" si="567"/>
        <v>61642.514368655779</v>
      </c>
      <c r="V710" s="47">
        <f t="shared" si="568"/>
        <v>36111.059488689243</v>
      </c>
      <c r="W710" s="47">
        <f t="shared" si="569"/>
        <v>84943.556353789085</v>
      </c>
      <c r="X710" s="47">
        <f t="shared" si="570"/>
        <v>12810.017503555937</v>
      </c>
      <c r="Y710" s="48">
        <f t="shared" si="571"/>
        <v>88380.305179845032</v>
      </c>
      <c r="Z710" s="47">
        <f t="shared" si="572"/>
        <v>9373.2686774999893</v>
      </c>
      <c r="AA710" s="48">
        <f t="shared" si="573"/>
        <v>97753.573857345022</v>
      </c>
      <c r="AB710" s="47">
        <f t="shared" si="574"/>
        <v>0</v>
      </c>
      <c r="AC710" s="47">
        <f t="shared" si="575"/>
        <v>58294.345669745169</v>
      </c>
      <c r="AD710" s="47">
        <f t="shared" si="576"/>
        <v>39459.228187599852</v>
      </c>
      <c r="AE710" s="47">
        <f t="shared" si="562"/>
        <v>42.616239186538628</v>
      </c>
      <c r="AF710" s="49">
        <f t="shared" si="577"/>
        <v>0.59633978963077106</v>
      </c>
      <c r="AG710" s="47">
        <f>IF(ISBLANK($D710),"",S710*_xlfn.XLOOKUP(Q710,DATA!$B$24:$B$25,DATA!$C$24:$C$25,"error",0,1)/1000)</f>
        <v>13.095707348701877</v>
      </c>
      <c r="AH710" s="47">
        <f>IF(ISBLANK($D710),"",V710*_xlfn.XLOOKUP(Q710,DATA!$B$24:$B$25,DATA!$C$24:$C$25,"error",0,1)/1000)</f>
        <v>4.8376734318231325</v>
      </c>
      <c r="AI710" s="47">
        <f>IF(ISBLANK($D710),"",X710*_xlfn.XLOOKUP(Q710,DATA!$B$24:$B$25,DATA!$C$24:$C$25,"error",0,1)/1000)</f>
        <v>1.7161136287776988</v>
      </c>
      <c r="AJ710" s="47">
        <f>IF(ISBLANK($D710),"",Z710*_xlfn.XLOOKUP(Q710,DATA!$B$24:$B$25,DATA!$C$24:$C$25,"error",0,1)/1000)</f>
        <v>1.2557043047901881</v>
      </c>
      <c r="AK710" s="47">
        <f>IF(ISBLANK($D710),"",AB710*_xlfn.XLOOKUP(Q710,DATA!$B$24:$B$25,DATA!$C$24:$C$25,"error",0,1)/1000)</f>
        <v>0</v>
      </c>
      <c r="AL710" s="47">
        <f t="shared" si="578"/>
        <v>7.8094913653910192</v>
      </c>
      <c r="AM710" s="47">
        <f t="shared" si="579"/>
        <v>5.286215983310858</v>
      </c>
      <c r="AN710" s="47">
        <f t="shared" si="602"/>
        <v>1.3273973263438275</v>
      </c>
      <c r="AO710" s="47">
        <f t="shared" si="603"/>
        <v>0.49035264824875102</v>
      </c>
      <c r="AP710" s="47">
        <f t="shared" si="604"/>
        <v>0.17394743039729932</v>
      </c>
      <c r="AQ710" s="47">
        <f t="shared" si="605"/>
        <v>0.1272797637022757</v>
      </c>
      <c r="AR710" s="47">
        <f t="shared" si="606"/>
        <v>0</v>
      </c>
      <c r="AS710" s="47">
        <f t="shared" si="607"/>
        <v>0.79157984234832601</v>
      </c>
      <c r="AT710" s="47">
        <f t="shared" si="580"/>
        <v>0.53581748399550144</v>
      </c>
      <c r="AU710" s="47">
        <f t="shared" si="608"/>
        <v>7.2192410773275872E-2</v>
      </c>
      <c r="AV710" s="47">
        <f t="shared" si="609"/>
        <v>2.6668533304675428E-2</v>
      </c>
      <c r="AW710" s="47">
        <f t="shared" si="610"/>
        <v>9.4603809266261135E-3</v>
      </c>
      <c r="AX710" s="47">
        <f t="shared" si="611"/>
        <v>6.9222928221719954E-3</v>
      </c>
      <c r="AY710" s="47">
        <f t="shared" si="612"/>
        <v>0</v>
      </c>
      <c r="AZ710" s="47">
        <f t="shared" si="613"/>
        <v>4.3051207053473532E-2</v>
      </c>
      <c r="BA710" s="47">
        <f t="shared" si="581"/>
        <v>2.914120371980234E-2</v>
      </c>
      <c r="BB710" s="23">
        <f>IF(V710&gt;0,J710*DATA!$C$4,0)</f>
        <v>61401.599999999999</v>
      </c>
      <c r="BC710" s="23">
        <f>IF(X710&gt;0,N710*_xlfn.XLOOKUP(Burgas!O710,DATA!$B$5:$B$6,DATA!$C$5:$C$6,"error",0,1),0)</f>
        <v>9722.16</v>
      </c>
      <c r="BD710" s="23">
        <f>IF(Z710&gt;0,(L710-M710)*DATA!$C$7,"0,00 ")</f>
        <v>26559</v>
      </c>
      <c r="BE710" s="23">
        <f>IF(G710="basement",D710*DATA!$C$8,IF(G710="ground",0,"error"))</f>
        <v>0</v>
      </c>
      <c r="BF710" s="23">
        <f t="shared" si="582"/>
        <v>97682.76</v>
      </c>
      <c r="BG710" s="23">
        <v>1.48</v>
      </c>
      <c r="BH710" s="23">
        <v>2.4120553861788623</v>
      </c>
      <c r="BI710" s="23">
        <f t="shared" si="583"/>
        <v>0.56999999999999995</v>
      </c>
      <c r="BJ710" s="23">
        <v>2.33</v>
      </c>
      <c r="BK710" s="23">
        <f t="shared" si="584"/>
        <v>0.21630769230769231</v>
      </c>
      <c r="BL710" s="23">
        <f t="shared" si="585"/>
        <v>0.23928112965340181</v>
      </c>
      <c r="BM710" s="5">
        <v>1.1000000000000001</v>
      </c>
      <c r="BN710" s="5">
        <f t="shared" si="586"/>
        <v>0.56999999999999995</v>
      </c>
      <c r="BO710" s="50"/>
      <c r="BP710" s="48">
        <f t="shared" si="587"/>
        <v>3954.4500000000003</v>
      </c>
      <c r="BQ710" s="51">
        <f t="shared" si="588"/>
        <v>6</v>
      </c>
      <c r="BR710" s="47">
        <f t="shared" si="589"/>
        <v>1265.4240000000002</v>
      </c>
      <c r="BS710" s="46">
        <f t="shared" si="590"/>
        <v>20.5</v>
      </c>
      <c r="BT710" s="46">
        <f t="shared" si="591"/>
        <v>3163.5600000000004</v>
      </c>
      <c r="BU710" s="46">
        <f t="shared" si="597"/>
        <v>84.82607936250001</v>
      </c>
      <c r="BV710" s="46">
        <f t="shared" si="598"/>
        <v>53.490553947115387</v>
      </c>
      <c r="BW710" s="46">
        <f t="shared" si="599"/>
        <v>73.710132205648279</v>
      </c>
      <c r="BX710" s="46">
        <f t="shared" si="600"/>
        <v>76.692385612500019</v>
      </c>
      <c r="BY710" s="46">
        <f t="shared" si="601"/>
        <v>84.82607936250001</v>
      </c>
      <c r="BZ710" s="46">
        <f t="shared" si="592"/>
        <v>97753.573857345022</v>
      </c>
      <c r="CA710" s="46">
        <f t="shared" si="593"/>
        <v>61642.514368655779</v>
      </c>
      <c r="CB710" s="46">
        <f t="shared" si="594"/>
        <v>84943.556353789085</v>
      </c>
      <c r="CC710" s="46">
        <f t="shared" si="595"/>
        <v>88380.305179845032</v>
      </c>
      <c r="CD710" s="46">
        <f t="shared" si="596"/>
        <v>97753.573857345022</v>
      </c>
    </row>
    <row r="711" spans="1:82" ht="15" customHeight="1" x14ac:dyDescent="0.35">
      <c r="A711" s="39">
        <v>708</v>
      </c>
      <c r="B711" s="40" t="s">
        <v>125</v>
      </c>
      <c r="C711" s="40" t="s">
        <v>833</v>
      </c>
      <c r="D711" s="41">
        <v>124.2</v>
      </c>
      <c r="E711" s="41">
        <f t="shared" si="563"/>
        <v>596.16000000000008</v>
      </c>
      <c r="F711" s="41">
        <v>49.8</v>
      </c>
      <c r="G711" s="42" t="s">
        <v>118</v>
      </c>
      <c r="H711" s="43">
        <v>6</v>
      </c>
      <c r="I711" s="44">
        <v>20.5</v>
      </c>
      <c r="J711" s="41">
        <f t="shared" si="564"/>
        <v>816.72</v>
      </c>
      <c r="K711" s="42" t="s">
        <v>120</v>
      </c>
      <c r="L711" s="44">
        <v>204.18</v>
      </c>
      <c r="M711" s="44">
        <v>61.3</v>
      </c>
      <c r="N711" s="41">
        <v>130.41</v>
      </c>
      <c r="O711" s="45" t="s">
        <v>69</v>
      </c>
      <c r="P711" s="45" t="s">
        <v>120</v>
      </c>
      <c r="Q711" s="45" t="s">
        <v>122</v>
      </c>
      <c r="R711" s="45" t="s">
        <v>864</v>
      </c>
      <c r="S711" s="46">
        <f t="shared" si="565"/>
        <v>75537.66504081001</v>
      </c>
      <c r="T711" s="46">
        <f t="shared" si="566"/>
        <v>126.70703341520732</v>
      </c>
      <c r="U711" s="47">
        <f t="shared" si="567"/>
        <v>44316.644857880776</v>
      </c>
      <c r="V711" s="47">
        <f t="shared" si="568"/>
        <v>31221.020182929235</v>
      </c>
      <c r="W711" s="47">
        <f t="shared" si="569"/>
        <v>67289.846617058603</v>
      </c>
      <c r="X711" s="47">
        <f t="shared" si="570"/>
        <v>8247.818423751407</v>
      </c>
      <c r="Y711" s="48">
        <f t="shared" si="571"/>
        <v>67973.830020810012</v>
      </c>
      <c r="Z711" s="47">
        <f t="shared" si="572"/>
        <v>7563.8350199999986</v>
      </c>
      <c r="AA711" s="48">
        <f t="shared" si="573"/>
        <v>75537.66504081001</v>
      </c>
      <c r="AB711" s="47">
        <f t="shared" si="574"/>
        <v>0</v>
      </c>
      <c r="AC711" s="47">
        <f t="shared" si="575"/>
        <v>47032.67362668064</v>
      </c>
      <c r="AD711" s="47">
        <f t="shared" si="576"/>
        <v>28504.99141412937</v>
      </c>
      <c r="AE711" s="47">
        <f t="shared" si="562"/>
        <v>47.814330740286778</v>
      </c>
      <c r="AF711" s="49">
        <f t="shared" si="577"/>
        <v>0.62263870085566908</v>
      </c>
      <c r="AG711" s="47">
        <f>IF(ISBLANK($D711),"",S711*_xlfn.XLOOKUP(Q711,DATA!$B$24:$B$25,DATA!$C$24:$C$25,"error",0,1)/1000)</f>
        <v>10.119519073771322</v>
      </c>
      <c r="AH711" s="47">
        <f>IF(ISBLANK($D711),"",V711*_xlfn.XLOOKUP(Q711,DATA!$B$24:$B$25,DATA!$C$24:$C$25,"error",0,1)/1000)</f>
        <v>4.1825718212637497</v>
      </c>
      <c r="AI711" s="47">
        <f>IF(ISBLANK($D711),"",X711*_xlfn.XLOOKUP(Q711,DATA!$B$24:$B$25,DATA!$C$24:$C$25,"error",0,1)/1000)</f>
        <v>1.1049316365691555</v>
      </c>
      <c r="AJ711" s="47">
        <f>IF(ISBLANK($D711),"",Z711*_xlfn.XLOOKUP(Q711,DATA!$B$24:$B$25,DATA!$C$24:$C$25,"error",0,1)/1000)</f>
        <v>1.0133007515442349</v>
      </c>
      <c r="AK711" s="47">
        <f>IF(ISBLANK($D711),"",AB711*_xlfn.XLOOKUP(Q711,DATA!$B$24:$B$25,DATA!$C$24:$C$25,"error",0,1)/1000)</f>
        <v>0</v>
      </c>
      <c r="AL711" s="47">
        <f t="shared" si="578"/>
        <v>6.3008042093771399</v>
      </c>
      <c r="AM711" s="47">
        <f t="shared" si="579"/>
        <v>3.818714864394182</v>
      </c>
      <c r="AN711" s="47">
        <f t="shared" si="602"/>
        <v>1.0257271489608337</v>
      </c>
      <c r="AO711" s="47">
        <f t="shared" si="603"/>
        <v>0.42395072713173254</v>
      </c>
      <c r="AP711" s="47">
        <f t="shared" si="604"/>
        <v>0.11199725689655035</v>
      </c>
      <c r="AQ711" s="47">
        <f t="shared" si="605"/>
        <v>0.10270943543308013</v>
      </c>
      <c r="AR711" s="47">
        <f t="shared" si="606"/>
        <v>0</v>
      </c>
      <c r="AS711" s="47">
        <f t="shared" si="607"/>
        <v>0.63865741946136301</v>
      </c>
      <c r="AT711" s="47">
        <f t="shared" si="580"/>
        <v>0.38706972949947072</v>
      </c>
      <c r="AU711" s="47">
        <f t="shared" si="608"/>
        <v>5.5785644742138797E-2</v>
      </c>
      <c r="AV711" s="47">
        <f t="shared" si="609"/>
        <v>2.3057169419667289E-2</v>
      </c>
      <c r="AW711" s="47">
        <f t="shared" si="610"/>
        <v>6.0911317319178983E-3</v>
      </c>
      <c r="AX711" s="47">
        <f t="shared" si="611"/>
        <v>5.5860002170560006E-3</v>
      </c>
      <c r="AY711" s="47">
        <f t="shared" si="612"/>
        <v>0</v>
      </c>
      <c r="AZ711" s="47">
        <f t="shared" si="613"/>
        <v>3.4734301368641189E-2</v>
      </c>
      <c r="BA711" s="47">
        <f t="shared" si="581"/>
        <v>2.1051343373497608E-2</v>
      </c>
      <c r="BB711" s="23">
        <f>IF(V711&gt;0,J711*DATA!$C$4,0)</f>
        <v>53086.8</v>
      </c>
      <c r="BC711" s="23">
        <f>IF(X711&gt;0,N711*_xlfn.XLOOKUP(Burgas!O711,DATA!$B$5:$B$6,DATA!$C$5:$C$6,"error",0,1),0)</f>
        <v>6259.68</v>
      </c>
      <c r="BD711" s="23">
        <f>IF(Z711&gt;0,(L711-M711)*DATA!$C$7,"0,00 ")</f>
        <v>21432</v>
      </c>
      <c r="BE711" s="23">
        <f>IF(G711="basement",D711*DATA!$C$8,IF(G711="ground",0,"error"))</f>
        <v>0</v>
      </c>
      <c r="BF711" s="23">
        <f t="shared" si="582"/>
        <v>80778.48000000001</v>
      </c>
      <c r="BG711" s="23">
        <v>1.48</v>
      </c>
      <c r="BH711" s="23">
        <v>2.324605740033304</v>
      </c>
      <c r="BI711" s="23">
        <f t="shared" si="583"/>
        <v>0.56999999999999995</v>
      </c>
      <c r="BJ711" s="23">
        <v>2.33</v>
      </c>
      <c r="BK711" s="23">
        <f t="shared" si="584"/>
        <v>0.21630769230769231</v>
      </c>
      <c r="BL711" s="23">
        <f t="shared" si="585"/>
        <v>0.23928112965340181</v>
      </c>
      <c r="BM711" s="5">
        <v>1.1000000000000001</v>
      </c>
      <c r="BN711" s="5">
        <f t="shared" si="586"/>
        <v>0.56999999999999995</v>
      </c>
      <c r="BO711" s="50"/>
      <c r="BP711" s="48">
        <f t="shared" si="587"/>
        <v>2546.1</v>
      </c>
      <c r="BQ711" s="51">
        <f t="shared" si="588"/>
        <v>6</v>
      </c>
      <c r="BR711" s="47">
        <f t="shared" si="589"/>
        <v>814.75199999999995</v>
      </c>
      <c r="BS711" s="46">
        <f t="shared" si="590"/>
        <v>20.5</v>
      </c>
      <c r="BT711" s="46">
        <f t="shared" si="591"/>
        <v>2036.88</v>
      </c>
      <c r="BU711" s="46">
        <f t="shared" si="597"/>
        <v>65.548130025000006</v>
      </c>
      <c r="BV711" s="46">
        <f t="shared" si="598"/>
        <v>38.455957009615389</v>
      </c>
      <c r="BW711" s="46">
        <f t="shared" si="599"/>
        <v>58.391050518100137</v>
      </c>
      <c r="BX711" s="46">
        <f t="shared" si="600"/>
        <v>58.984580025000007</v>
      </c>
      <c r="BY711" s="46">
        <f t="shared" si="601"/>
        <v>65.548130025000006</v>
      </c>
      <c r="BZ711" s="46">
        <f t="shared" si="592"/>
        <v>75537.66504081001</v>
      </c>
      <c r="CA711" s="46">
        <f t="shared" si="593"/>
        <v>44316.644857880776</v>
      </c>
      <c r="CB711" s="46">
        <f t="shared" si="594"/>
        <v>67289.846617058603</v>
      </c>
      <c r="CC711" s="46">
        <f t="shared" si="595"/>
        <v>67973.830020810012</v>
      </c>
      <c r="CD711" s="46">
        <f t="shared" si="596"/>
        <v>75537.66504081001</v>
      </c>
    </row>
    <row r="712" spans="1:82" ht="15" customHeight="1" x14ac:dyDescent="0.35">
      <c r="A712" s="39">
        <v>709</v>
      </c>
      <c r="B712" s="40" t="s">
        <v>125</v>
      </c>
      <c r="C712" s="40" t="s">
        <v>834</v>
      </c>
      <c r="D712" s="41">
        <v>404.6</v>
      </c>
      <c r="E712" s="41">
        <f t="shared" si="563"/>
        <v>2265.7600000000002</v>
      </c>
      <c r="F712" s="41">
        <v>81.599999999999994</v>
      </c>
      <c r="G712" s="42" t="s">
        <v>118</v>
      </c>
      <c r="H712" s="43">
        <v>7</v>
      </c>
      <c r="I712" s="44">
        <v>22.25</v>
      </c>
      <c r="J712" s="41">
        <f t="shared" si="564"/>
        <v>1452.48</v>
      </c>
      <c r="K712" s="42" t="s">
        <v>120</v>
      </c>
      <c r="L712" s="44">
        <v>363.12</v>
      </c>
      <c r="M712" s="44">
        <v>119.8</v>
      </c>
      <c r="N712" s="41">
        <v>424.83000000000004</v>
      </c>
      <c r="O712" s="45" t="s">
        <v>69</v>
      </c>
      <c r="P712" s="45" t="s">
        <v>120</v>
      </c>
      <c r="Q712" s="45" t="s">
        <v>122</v>
      </c>
      <c r="R712" s="45" t="s">
        <v>864</v>
      </c>
      <c r="S712" s="46">
        <f t="shared" si="565"/>
        <v>174061.84265603003</v>
      </c>
      <c r="T712" s="46">
        <f t="shared" si="566"/>
        <v>76.822718494469854</v>
      </c>
      <c r="U712" s="47">
        <f t="shared" si="567"/>
        <v>118537.41886905156</v>
      </c>
      <c r="V712" s="47">
        <f t="shared" si="568"/>
        <v>55524.42378697847</v>
      </c>
      <c r="W712" s="47">
        <f t="shared" si="569"/>
        <v>147193.34560087847</v>
      </c>
      <c r="X712" s="47">
        <f t="shared" si="570"/>
        <v>26868.497055151558</v>
      </c>
      <c r="Y712" s="48">
        <f t="shared" si="571"/>
        <v>161180.87725103003</v>
      </c>
      <c r="Z712" s="47">
        <f t="shared" si="572"/>
        <v>12880.965404999995</v>
      </c>
      <c r="AA712" s="48">
        <f t="shared" si="573"/>
        <v>174061.84265603003</v>
      </c>
      <c r="AB712" s="47">
        <f t="shared" si="574"/>
        <v>0</v>
      </c>
      <c r="AC712" s="47">
        <f t="shared" si="575"/>
        <v>95273.886247130024</v>
      </c>
      <c r="AD712" s="47">
        <f t="shared" si="576"/>
        <v>78787.956408900005</v>
      </c>
      <c r="AE712" s="47">
        <f t="shared" si="562"/>
        <v>34.773301854079868</v>
      </c>
      <c r="AF712" s="49">
        <f t="shared" si="577"/>
        <v>0.5473565302615131</v>
      </c>
      <c r="AG712" s="47">
        <f>IF(ISBLANK($D712),"",S712*_xlfn.XLOOKUP(Q712,DATA!$B$24:$B$25,DATA!$C$24:$C$25,"error",0,1)/1000)</f>
        <v>23.318461536001301</v>
      </c>
      <c r="AH712" s="47">
        <f>IF(ISBLANK($D712),"",V712*_xlfn.XLOOKUP(Q712,DATA!$B$24:$B$25,DATA!$C$24:$C$25,"error",0,1)/1000)</f>
        <v>7.4384145349069097</v>
      </c>
      <c r="AI712" s="47">
        <f>IF(ISBLANK($D712),"",X712*_xlfn.XLOOKUP(Q712,DATA!$B$24:$B$25,DATA!$C$24:$C$25,"error",0,1)/1000)</f>
        <v>3.5994793893388151</v>
      </c>
      <c r="AJ712" s="47">
        <f>IF(ISBLANK($D712),"",Z712*_xlfn.XLOOKUP(Q712,DATA!$B$24:$B$25,DATA!$C$24:$C$25,"error",0,1)/1000)</f>
        <v>1.7256182731365006</v>
      </c>
      <c r="AK712" s="47">
        <f>IF(ISBLANK($D712),"",AB712*_xlfn.XLOOKUP(Q712,DATA!$B$24:$B$25,DATA!$C$24:$C$25,"error",0,1)/1000)</f>
        <v>0</v>
      </c>
      <c r="AL712" s="47">
        <f t="shared" si="578"/>
        <v>12.763512197382227</v>
      </c>
      <c r="AM712" s="47">
        <f t="shared" si="579"/>
        <v>10.554949338619075</v>
      </c>
      <c r="AN712" s="47">
        <f t="shared" si="602"/>
        <v>2.3635885159275296</v>
      </c>
      <c r="AO712" s="47">
        <f t="shared" si="603"/>
        <v>0.75396702926865866</v>
      </c>
      <c r="AP712" s="47">
        <f t="shared" si="604"/>
        <v>0.36484774670164516</v>
      </c>
      <c r="AQ712" s="47">
        <f t="shared" si="605"/>
        <v>0.17491083307374758</v>
      </c>
      <c r="AR712" s="47">
        <f t="shared" si="606"/>
        <v>0</v>
      </c>
      <c r="AS712" s="47">
        <f t="shared" si="607"/>
        <v>1.2937256090440514</v>
      </c>
      <c r="AT712" s="47">
        <f t="shared" si="580"/>
        <v>1.0698629068834782</v>
      </c>
      <c r="AU712" s="47">
        <f t="shared" si="608"/>
        <v>0.12854715739923045</v>
      </c>
      <c r="AV712" s="47">
        <f t="shared" si="609"/>
        <v>4.1005580172737713E-2</v>
      </c>
      <c r="AW712" s="47">
        <f t="shared" si="610"/>
        <v>1.9842768910901649E-2</v>
      </c>
      <c r="AX712" s="47">
        <f t="shared" si="611"/>
        <v>9.5127769653840007E-3</v>
      </c>
      <c r="AY712" s="47">
        <f t="shared" si="612"/>
        <v>0</v>
      </c>
      <c r="AZ712" s="47">
        <f t="shared" si="613"/>
        <v>7.0361126049023365E-2</v>
      </c>
      <c r="BA712" s="47">
        <f t="shared" si="581"/>
        <v>5.8186031350207085E-2</v>
      </c>
      <c r="BB712" s="23">
        <f>IF(V712&gt;0,J712*DATA!$C$4,0)</f>
        <v>94411.199999999997</v>
      </c>
      <c r="BC712" s="23">
        <f>IF(X712&gt;0,N712*_xlfn.XLOOKUP(Burgas!O712,DATA!$B$5:$B$6,DATA!$C$5:$C$6,"error",0,1),0)</f>
        <v>20391.840000000004</v>
      </c>
      <c r="BD712" s="23">
        <f>IF(Z712&gt;0,(L712-M712)*DATA!$C$7,"0,00 ")</f>
        <v>36498</v>
      </c>
      <c r="BE712" s="23">
        <f>IF(G712="basement",D712*DATA!$C$8,IF(G712="ground",0,"error"))</f>
        <v>0</v>
      </c>
      <c r="BF712" s="23">
        <f t="shared" si="582"/>
        <v>151301.04</v>
      </c>
      <c r="BG712" s="23">
        <v>1.48</v>
      </c>
      <c r="BH712" s="23">
        <v>2.2726426525666445</v>
      </c>
      <c r="BI712" s="23">
        <f t="shared" si="583"/>
        <v>0.56999999999999995</v>
      </c>
      <c r="BJ712" s="23">
        <v>2.33</v>
      </c>
      <c r="BK712" s="23">
        <f t="shared" si="584"/>
        <v>0.21630769230769231</v>
      </c>
      <c r="BL712" s="23">
        <f t="shared" si="585"/>
        <v>0.23928112965340181</v>
      </c>
      <c r="BM712" s="5">
        <v>1.1000000000000001</v>
      </c>
      <c r="BN712" s="5">
        <f t="shared" si="586"/>
        <v>0.56999999999999995</v>
      </c>
      <c r="BO712" s="50"/>
      <c r="BP712" s="48">
        <f t="shared" si="587"/>
        <v>9002.35</v>
      </c>
      <c r="BQ712" s="51">
        <f t="shared" si="588"/>
        <v>7</v>
      </c>
      <c r="BR712" s="47">
        <f t="shared" si="589"/>
        <v>2880.752</v>
      </c>
      <c r="BS712" s="46">
        <f t="shared" si="590"/>
        <v>22.25</v>
      </c>
      <c r="BT712" s="46">
        <f t="shared" si="591"/>
        <v>7201.880000000001</v>
      </c>
      <c r="BU712" s="46">
        <f t="shared" si="597"/>
        <v>151.04290407500002</v>
      </c>
      <c r="BV712" s="46">
        <f t="shared" si="598"/>
        <v>102.86134924423078</v>
      </c>
      <c r="BW712" s="46">
        <f t="shared" si="599"/>
        <v>127.72765151065468</v>
      </c>
      <c r="BX712" s="46">
        <f t="shared" si="600"/>
        <v>139.86539157500002</v>
      </c>
      <c r="BY712" s="46">
        <f t="shared" si="601"/>
        <v>151.04290407500002</v>
      </c>
      <c r="BZ712" s="46">
        <f t="shared" si="592"/>
        <v>174061.84265603003</v>
      </c>
      <c r="CA712" s="46">
        <f t="shared" si="593"/>
        <v>118537.41886905156</v>
      </c>
      <c r="CB712" s="46">
        <f t="shared" si="594"/>
        <v>147193.34560087847</v>
      </c>
      <c r="CC712" s="46">
        <f t="shared" si="595"/>
        <v>161180.87725103003</v>
      </c>
      <c r="CD712" s="46">
        <f t="shared" si="596"/>
        <v>174061.84265603003</v>
      </c>
    </row>
    <row r="713" spans="1:82" ht="15" customHeight="1" x14ac:dyDescent="0.35">
      <c r="A713" s="39">
        <v>710</v>
      </c>
      <c r="B713" s="40" t="s">
        <v>125</v>
      </c>
      <c r="C713" s="40" t="s">
        <v>835</v>
      </c>
      <c r="D713" s="41">
        <v>155.1</v>
      </c>
      <c r="E713" s="41">
        <f t="shared" si="563"/>
        <v>744.48</v>
      </c>
      <c r="F713" s="41">
        <v>51.8</v>
      </c>
      <c r="G713" s="42" t="s">
        <v>118</v>
      </c>
      <c r="H713" s="43">
        <v>6</v>
      </c>
      <c r="I713" s="44">
        <v>20.5</v>
      </c>
      <c r="J713" s="41">
        <f t="shared" si="564"/>
        <v>849.51999999999987</v>
      </c>
      <c r="K713" s="42" t="s">
        <v>120</v>
      </c>
      <c r="L713" s="44">
        <v>212.38</v>
      </c>
      <c r="M713" s="44">
        <v>31.9</v>
      </c>
      <c r="N713" s="41">
        <v>162.85499999999999</v>
      </c>
      <c r="O713" s="45" t="s">
        <v>69</v>
      </c>
      <c r="P713" s="45" t="s">
        <v>120</v>
      </c>
      <c r="Q713" s="45" t="s">
        <v>122</v>
      </c>
      <c r="R713" s="45" t="s">
        <v>864</v>
      </c>
      <c r="S713" s="46">
        <f t="shared" si="565"/>
        <v>85393.377464955003</v>
      </c>
      <c r="T713" s="46">
        <f t="shared" si="566"/>
        <v>114.70204366128708</v>
      </c>
      <c r="U713" s="47">
        <f t="shared" si="567"/>
        <v>52918.501049779617</v>
      </c>
      <c r="V713" s="47">
        <f t="shared" si="568"/>
        <v>32474.876415175386</v>
      </c>
      <c r="W713" s="47">
        <f t="shared" si="569"/>
        <v>75093.565568627746</v>
      </c>
      <c r="X713" s="47">
        <f t="shared" si="570"/>
        <v>10299.811896327257</v>
      </c>
      <c r="Y713" s="48">
        <f t="shared" si="571"/>
        <v>75839.059544954987</v>
      </c>
      <c r="Z713" s="47">
        <f t="shared" si="572"/>
        <v>9554.3179200000159</v>
      </c>
      <c r="AA713" s="48">
        <f t="shared" si="573"/>
        <v>85393.377464955003</v>
      </c>
      <c r="AB713" s="47">
        <f t="shared" si="574"/>
        <v>0</v>
      </c>
      <c r="AC713" s="47">
        <f t="shared" si="575"/>
        <v>52329.006231502659</v>
      </c>
      <c r="AD713" s="47">
        <f t="shared" si="576"/>
        <v>33064.371233452344</v>
      </c>
      <c r="AE713" s="47">
        <f t="shared" si="562"/>
        <v>44.412705826150258</v>
      </c>
      <c r="AF713" s="49">
        <f t="shared" si="577"/>
        <v>0.61279935031236121</v>
      </c>
      <c r="AG713" s="47">
        <f>IF(ISBLANK($D713),"",S713*_xlfn.XLOOKUP(Q713,DATA!$B$24:$B$25,DATA!$C$24:$C$25,"error",0,1)/1000)</f>
        <v>11.439854694522337</v>
      </c>
      <c r="AH713" s="47">
        <f>IF(ISBLANK($D713),"",V713*_xlfn.XLOOKUP(Q713,DATA!$B$24:$B$25,DATA!$C$24:$C$25,"error",0,1)/1000)</f>
        <v>4.3505465932020524</v>
      </c>
      <c r="AI713" s="47">
        <f>IF(ISBLANK($D713),"",X713*_xlfn.XLOOKUP(Q713,DATA!$B$24:$B$25,DATA!$C$24:$C$25,"error",0,1)/1000)</f>
        <v>1.3798300872131746</v>
      </c>
      <c r="AJ713" s="47">
        <f>IF(ISBLANK($D713),"",Z713*_xlfn.XLOOKUP(Q713,DATA!$B$24:$B$25,DATA!$C$24:$C$25,"error",0,1)/1000)</f>
        <v>1.2799588440558782</v>
      </c>
      <c r="AK713" s="47">
        <f>IF(ISBLANK($D713),"",AB713*_xlfn.XLOOKUP(Q713,DATA!$B$24:$B$25,DATA!$C$24:$C$25,"error",0,1)/1000)</f>
        <v>0</v>
      </c>
      <c r="AL713" s="47">
        <f t="shared" si="578"/>
        <v>7.0103355244711052</v>
      </c>
      <c r="AM713" s="47">
        <f t="shared" si="579"/>
        <v>4.4295191700512317</v>
      </c>
      <c r="AN713" s="47">
        <f t="shared" si="602"/>
        <v>1.1595580239333985</v>
      </c>
      <c r="AO713" s="47">
        <f t="shared" si="603"/>
        <v>0.44097686075148079</v>
      </c>
      <c r="AP713" s="47">
        <f t="shared" si="604"/>
        <v>0.13986130873313196</v>
      </c>
      <c r="AQ713" s="47">
        <f t="shared" si="605"/>
        <v>0.12973823423125935</v>
      </c>
      <c r="AR713" s="47">
        <f t="shared" si="606"/>
        <v>0</v>
      </c>
      <c r="AS713" s="47">
        <f t="shared" si="607"/>
        <v>0.71057640371587205</v>
      </c>
      <c r="AT713" s="47">
        <f t="shared" si="580"/>
        <v>0.44898162021752641</v>
      </c>
      <c r="AU713" s="47">
        <f t="shared" si="608"/>
        <v>6.3064229163261654E-2</v>
      </c>
      <c r="AV713" s="47">
        <f t="shared" si="609"/>
        <v>2.3983160159412965E-2</v>
      </c>
      <c r="AW713" s="47">
        <f t="shared" si="610"/>
        <v>7.60655822560763E-3</v>
      </c>
      <c r="AX713" s="47">
        <f t="shared" si="611"/>
        <v>7.0560002741760141E-3</v>
      </c>
      <c r="AY713" s="47">
        <f t="shared" si="612"/>
        <v>0</v>
      </c>
      <c r="AZ713" s="47">
        <f t="shared" si="613"/>
        <v>3.864571865919661E-2</v>
      </c>
      <c r="BA713" s="47">
        <f t="shared" si="581"/>
        <v>2.4418510504065044E-2</v>
      </c>
      <c r="BB713" s="23">
        <f>IF(V713&gt;0,J713*DATA!$C$4,0)</f>
        <v>55218.799999999988</v>
      </c>
      <c r="BC713" s="23">
        <f>IF(X713&gt;0,N713*_xlfn.XLOOKUP(Burgas!O713,DATA!$B$5:$B$6,DATA!$C$5:$C$6,"error",0,1),0)</f>
        <v>7817.0399999999991</v>
      </c>
      <c r="BD713" s="23">
        <f>IF(Z713&gt;0,(L713-M713)*DATA!$C$7,"0,00 ")</f>
        <v>27072</v>
      </c>
      <c r="BE713" s="23">
        <f>IF(G713="basement",D713*DATA!$C$8,IF(G713="ground",0,"error"))</f>
        <v>0</v>
      </c>
      <c r="BF713" s="23">
        <f t="shared" si="582"/>
        <v>90107.839999999997</v>
      </c>
      <c r="BG713" s="23">
        <v>1.48</v>
      </c>
      <c r="BH713" s="23">
        <v>2.5871456822676335</v>
      </c>
      <c r="BI713" s="23">
        <f t="shared" si="583"/>
        <v>0.56999999999999995</v>
      </c>
      <c r="BJ713" s="23">
        <v>2.33</v>
      </c>
      <c r="BK713" s="23">
        <f t="shared" si="584"/>
        <v>0.21630769230769231</v>
      </c>
      <c r="BL713" s="23">
        <f t="shared" si="585"/>
        <v>0.23928112965340181</v>
      </c>
      <c r="BM713" s="5">
        <v>1.1000000000000001</v>
      </c>
      <c r="BN713" s="5">
        <f t="shared" si="586"/>
        <v>0.56999999999999995</v>
      </c>
      <c r="BO713" s="50"/>
      <c r="BP713" s="48">
        <f t="shared" si="587"/>
        <v>3179.5499999999997</v>
      </c>
      <c r="BQ713" s="51">
        <f t="shared" si="588"/>
        <v>6</v>
      </c>
      <c r="BR713" s="47">
        <f t="shared" si="589"/>
        <v>1017.4559999999999</v>
      </c>
      <c r="BS713" s="46">
        <f t="shared" si="590"/>
        <v>20.5</v>
      </c>
      <c r="BT713" s="46">
        <f t="shared" si="591"/>
        <v>2543.64</v>
      </c>
      <c r="BU713" s="46">
        <f t="shared" si="597"/>
        <v>74.100466387499992</v>
      </c>
      <c r="BV713" s="46">
        <f t="shared" si="598"/>
        <v>45.920254295192308</v>
      </c>
      <c r="BW713" s="46">
        <f t="shared" si="599"/>
        <v>65.162760819704744</v>
      </c>
      <c r="BX713" s="46">
        <f t="shared" si="600"/>
        <v>65.809666387499988</v>
      </c>
      <c r="BY713" s="46">
        <f t="shared" si="601"/>
        <v>74.100466387499992</v>
      </c>
      <c r="BZ713" s="46">
        <f t="shared" si="592"/>
        <v>85393.377464955003</v>
      </c>
      <c r="CA713" s="46">
        <f t="shared" si="593"/>
        <v>52918.501049779617</v>
      </c>
      <c r="CB713" s="46">
        <f t="shared" si="594"/>
        <v>75093.565568627746</v>
      </c>
      <c r="CC713" s="46">
        <f t="shared" si="595"/>
        <v>75839.059544954987</v>
      </c>
      <c r="CD713" s="46">
        <f t="shared" si="596"/>
        <v>85393.377464955003</v>
      </c>
    </row>
    <row r="714" spans="1:82" ht="15" customHeight="1" x14ac:dyDescent="0.35">
      <c r="A714" s="39">
        <v>711</v>
      </c>
      <c r="B714" s="40" t="s">
        <v>125</v>
      </c>
      <c r="C714" s="40" t="s">
        <v>836</v>
      </c>
      <c r="D714" s="41">
        <v>113.4</v>
      </c>
      <c r="E714" s="41">
        <f t="shared" si="563"/>
        <v>453.60000000000008</v>
      </c>
      <c r="F714" s="41">
        <v>43.8</v>
      </c>
      <c r="G714" s="42" t="s">
        <v>118</v>
      </c>
      <c r="H714" s="43">
        <v>5</v>
      </c>
      <c r="I714" s="44">
        <v>17.5</v>
      </c>
      <c r="J714" s="41">
        <f t="shared" si="564"/>
        <v>613.20000000000005</v>
      </c>
      <c r="K714" s="42" t="s">
        <v>120</v>
      </c>
      <c r="L714" s="44">
        <v>153.30000000000001</v>
      </c>
      <c r="M714" s="44">
        <v>68.900000000000006</v>
      </c>
      <c r="N714" s="41">
        <v>119.07000000000001</v>
      </c>
      <c r="O714" s="45" t="s">
        <v>69</v>
      </c>
      <c r="P714" s="45" t="s">
        <v>120</v>
      </c>
      <c r="Q714" s="45" t="s">
        <v>122</v>
      </c>
      <c r="R714" s="45" t="s">
        <v>864</v>
      </c>
      <c r="S714" s="46">
        <f t="shared" si="565"/>
        <v>57630.497989470008</v>
      </c>
      <c r="T714" s="46">
        <f t="shared" si="566"/>
        <v>127.05136241064814</v>
      </c>
      <c r="U714" s="47">
        <f t="shared" si="567"/>
        <v>34189.502818331544</v>
      </c>
      <c r="V714" s="47">
        <f t="shared" si="568"/>
        <v>23440.995171138464</v>
      </c>
      <c r="W714" s="47">
        <f t="shared" si="569"/>
        <v>50099.881167783933</v>
      </c>
      <c r="X714" s="47">
        <f t="shared" si="570"/>
        <v>7530.6168216860751</v>
      </c>
      <c r="Y714" s="48">
        <f t="shared" si="571"/>
        <v>53162.499139470012</v>
      </c>
      <c r="Z714" s="47">
        <f t="shared" si="572"/>
        <v>4467.9988499999963</v>
      </c>
      <c r="AA714" s="48">
        <f t="shared" si="573"/>
        <v>57630.497989470008</v>
      </c>
      <c r="AB714" s="47">
        <f t="shared" si="574"/>
        <v>0</v>
      </c>
      <c r="AC714" s="47">
        <f t="shared" si="575"/>
        <v>35439.610842824535</v>
      </c>
      <c r="AD714" s="47">
        <f t="shared" si="576"/>
        <v>22190.887146645473</v>
      </c>
      <c r="AE714" s="47">
        <f t="shared" si="562"/>
        <v>48.92170887708437</v>
      </c>
      <c r="AF714" s="49">
        <f t="shared" si="577"/>
        <v>0.61494542090023074</v>
      </c>
      <c r="AG714" s="47">
        <f>IF(ISBLANK($D714),"",S714*_xlfn.XLOOKUP(Q714,DATA!$B$24:$B$25,DATA!$C$24:$C$25,"error",0,1)/1000)</f>
        <v>7.7205579934236184</v>
      </c>
      <c r="AH714" s="47">
        <f>IF(ISBLANK($D714),"",V714*_xlfn.XLOOKUP(Q714,DATA!$B$24:$B$25,DATA!$C$24:$C$25,"error",0,1)/1000)</f>
        <v>3.1403088461148632</v>
      </c>
      <c r="AI714" s="47">
        <f>IF(ISBLANK($D714),"",X714*_xlfn.XLOOKUP(Q714,DATA!$B$24:$B$25,DATA!$C$24:$C$25,"error",0,1)/1000)</f>
        <v>1.0088506246935776</v>
      </c>
      <c r="AJ714" s="47">
        <f>IF(ISBLANK($D714),"",Z714*_xlfn.XLOOKUP(Q714,DATA!$B$24:$B$25,DATA!$C$24:$C$25,"error",0,1)/1000)</f>
        <v>0.59856231404208693</v>
      </c>
      <c r="AK714" s="47">
        <f>IF(ISBLANK($D714),"",AB714*_xlfn.XLOOKUP(Q714,DATA!$B$24:$B$25,DATA!$C$24:$C$25,"error",0,1)/1000)</f>
        <v>0</v>
      </c>
      <c r="AL714" s="47">
        <f t="shared" si="578"/>
        <v>4.7477217848505271</v>
      </c>
      <c r="AM714" s="47">
        <f t="shared" si="579"/>
        <v>2.9728362085730913</v>
      </c>
      <c r="AN714" s="47">
        <f t="shared" si="602"/>
        <v>0.78256544419258445</v>
      </c>
      <c r="AO714" s="47">
        <f t="shared" si="603"/>
        <v>0.31830564437895287</v>
      </c>
      <c r="AP714" s="47">
        <f t="shared" si="604"/>
        <v>0.10225836499250261</v>
      </c>
      <c r="AQ714" s="47">
        <f t="shared" si="605"/>
        <v>6.0671027089529379E-2</v>
      </c>
      <c r="AR714" s="47">
        <f t="shared" si="606"/>
        <v>0</v>
      </c>
      <c r="AS714" s="47">
        <f t="shared" si="607"/>
        <v>0.48123503646098481</v>
      </c>
      <c r="AT714" s="47">
        <f t="shared" si="580"/>
        <v>0.30133040773159964</v>
      </c>
      <c r="AU714" s="47">
        <f t="shared" si="608"/>
        <v>4.2560946058052038E-2</v>
      </c>
      <c r="AV714" s="47">
        <f t="shared" si="609"/>
        <v>1.7311509805245349E-2</v>
      </c>
      <c r="AW714" s="47">
        <f t="shared" si="610"/>
        <v>5.5614681030554782E-3</v>
      </c>
      <c r="AX714" s="47">
        <f t="shared" si="611"/>
        <v>3.2996809792799984E-3</v>
      </c>
      <c r="AY714" s="47">
        <f t="shared" si="612"/>
        <v>0</v>
      </c>
      <c r="AZ714" s="47">
        <f t="shared" si="613"/>
        <v>2.6172658887580826E-2</v>
      </c>
      <c r="BA714" s="47">
        <f t="shared" si="581"/>
        <v>1.6388287170471211E-2</v>
      </c>
      <c r="BB714" s="23">
        <f>IF(V714&gt;0,J714*DATA!$C$4,0)</f>
        <v>39858</v>
      </c>
      <c r="BC714" s="23">
        <f>IF(X714&gt;0,N714*_xlfn.XLOOKUP(Burgas!O714,DATA!$B$5:$B$6,DATA!$C$5:$C$6,"error",0,1),0)</f>
        <v>5715.3600000000006</v>
      </c>
      <c r="BD714" s="23">
        <f>IF(Z714&gt;0,(L714-M714)*DATA!$C$7,"0,00 ")</f>
        <v>12660</v>
      </c>
      <c r="BE714" s="23">
        <f>IF(G714="basement",D714*DATA!$C$8,IF(G714="ground",0,"error"))</f>
        <v>0</v>
      </c>
      <c r="BF714" s="23">
        <f t="shared" si="582"/>
        <v>58233.36</v>
      </c>
      <c r="BG714" s="23">
        <v>1.48</v>
      </c>
      <c r="BH714" s="23">
        <v>2.0634703196347033</v>
      </c>
      <c r="BI714" s="23">
        <f t="shared" si="583"/>
        <v>0.56999999999999995</v>
      </c>
      <c r="BJ714" s="23">
        <v>2.33</v>
      </c>
      <c r="BK714" s="23">
        <f t="shared" si="584"/>
        <v>0.21630769230769231</v>
      </c>
      <c r="BL714" s="23">
        <f t="shared" si="585"/>
        <v>0.23928112965340181</v>
      </c>
      <c r="BM714" s="5">
        <v>1.1000000000000001</v>
      </c>
      <c r="BN714" s="5">
        <f t="shared" si="586"/>
        <v>0.56999999999999995</v>
      </c>
      <c r="BO714" s="50"/>
      <c r="BP714" s="48">
        <f t="shared" si="587"/>
        <v>1984.5</v>
      </c>
      <c r="BQ714" s="51">
        <f t="shared" si="588"/>
        <v>5</v>
      </c>
      <c r="BR714" s="47">
        <f t="shared" si="589"/>
        <v>635.04</v>
      </c>
      <c r="BS714" s="46">
        <f t="shared" si="590"/>
        <v>17.5</v>
      </c>
      <c r="BT714" s="46">
        <f t="shared" si="591"/>
        <v>1587.6000000000001</v>
      </c>
      <c r="BU714" s="46">
        <f t="shared" si="597"/>
        <v>50.009109675000005</v>
      </c>
      <c r="BV714" s="46">
        <f t="shared" si="598"/>
        <v>29.668086444230774</v>
      </c>
      <c r="BW714" s="46">
        <f t="shared" si="599"/>
        <v>43.474384907830554</v>
      </c>
      <c r="BX714" s="46">
        <f t="shared" si="600"/>
        <v>46.131984675000005</v>
      </c>
      <c r="BY714" s="46">
        <f t="shared" si="601"/>
        <v>50.009109675000005</v>
      </c>
      <c r="BZ714" s="46">
        <f t="shared" si="592"/>
        <v>57630.497989470008</v>
      </c>
      <c r="CA714" s="46">
        <f t="shared" si="593"/>
        <v>34189.502818331544</v>
      </c>
      <c r="CB714" s="46">
        <f t="shared" si="594"/>
        <v>50099.881167783933</v>
      </c>
      <c r="CC714" s="46">
        <f t="shared" si="595"/>
        <v>53162.499139470012</v>
      </c>
      <c r="CD714" s="46">
        <f t="shared" si="596"/>
        <v>57630.497989470008</v>
      </c>
    </row>
    <row r="715" spans="1:82" ht="15" customHeight="1" x14ac:dyDescent="0.35">
      <c r="A715" s="39">
        <v>712</v>
      </c>
      <c r="B715" s="40" t="s">
        <v>125</v>
      </c>
      <c r="C715" s="40" t="s">
        <v>837</v>
      </c>
      <c r="D715" s="41">
        <v>215.1</v>
      </c>
      <c r="E715" s="41">
        <f t="shared" si="563"/>
        <v>860.40000000000009</v>
      </c>
      <c r="F715" s="41">
        <v>61</v>
      </c>
      <c r="G715" s="42" t="s">
        <v>118</v>
      </c>
      <c r="H715" s="43">
        <v>5</v>
      </c>
      <c r="I715" s="44">
        <v>17.5</v>
      </c>
      <c r="J715" s="41">
        <f t="shared" si="564"/>
        <v>854</v>
      </c>
      <c r="K715" s="42" t="s">
        <v>120</v>
      </c>
      <c r="L715" s="44">
        <v>213.5</v>
      </c>
      <c r="M715" s="44">
        <v>74.7</v>
      </c>
      <c r="N715" s="41">
        <v>225.85499999999999</v>
      </c>
      <c r="O715" s="45" t="s">
        <v>69</v>
      </c>
      <c r="P715" s="45" t="s">
        <v>120</v>
      </c>
      <c r="Q715" s="45" t="s">
        <v>122</v>
      </c>
      <c r="R715" s="45" t="s">
        <v>864</v>
      </c>
      <c r="S715" s="46">
        <f t="shared" si="565"/>
        <v>91776.051461955023</v>
      </c>
      <c r="T715" s="46">
        <f t="shared" si="566"/>
        <v>106.66672647832986</v>
      </c>
      <c r="U715" s="47">
        <f t="shared" si="567"/>
        <v>59129.916634570392</v>
      </c>
      <c r="V715" s="47">
        <f t="shared" si="568"/>
        <v>32646.134827384631</v>
      </c>
      <c r="W715" s="47">
        <f t="shared" si="569"/>
        <v>77491.78622082033</v>
      </c>
      <c r="X715" s="47">
        <f t="shared" si="570"/>
        <v>14284.265241134693</v>
      </c>
      <c r="Y715" s="48">
        <f t="shared" si="571"/>
        <v>84428.205011954997</v>
      </c>
      <c r="Z715" s="47">
        <f t="shared" si="572"/>
        <v>7347.8464500000264</v>
      </c>
      <c r="AA715" s="48">
        <f t="shared" si="573"/>
        <v>91776.051461955023</v>
      </c>
      <c r="AB715" s="47">
        <f t="shared" si="574"/>
        <v>0</v>
      </c>
      <c r="AC715" s="47">
        <f t="shared" si="575"/>
        <v>54278.246518519351</v>
      </c>
      <c r="AD715" s="47">
        <f t="shared" si="576"/>
        <v>37497.804943435673</v>
      </c>
      <c r="AE715" s="47">
        <f t="shared" si="562"/>
        <v>43.581828153690921</v>
      </c>
      <c r="AF715" s="49">
        <f t="shared" si="577"/>
        <v>0.59142059016365434</v>
      </c>
      <c r="AG715" s="47">
        <f>IF(ISBLANK($D715),"",S715*_xlfn.XLOOKUP(Q715,DATA!$B$24:$B$25,DATA!$C$24:$C$25,"error",0,1)/1000)</f>
        <v>12.29491939925488</v>
      </c>
      <c r="AH715" s="47">
        <f>IF(ISBLANK($D715),"",V715*_xlfn.XLOOKUP(Q715,DATA!$B$24:$B$25,DATA!$C$24:$C$25,"error",0,1)/1000)</f>
        <v>4.3734894888814324</v>
      </c>
      <c r="AI715" s="47">
        <f>IF(ISBLANK($D715),"",X715*_xlfn.XLOOKUP(Q715,DATA!$B$24:$B$25,DATA!$C$24:$C$25,"error",0,1)/1000)</f>
        <v>1.9136134865219445</v>
      </c>
      <c r="AJ715" s="47">
        <f>IF(ISBLANK($D715),"",Z715*_xlfn.XLOOKUP(Q715,DATA!$B$24:$B$25,DATA!$C$24:$C$25,"error",0,1)/1000)</f>
        <v>0.9843655117185075</v>
      </c>
      <c r="AK715" s="47">
        <f>IF(ISBLANK($D715),"",AB715*_xlfn.XLOOKUP(Q715,DATA!$B$24:$B$25,DATA!$C$24:$C$25,"error",0,1)/1000)</f>
        <v>0</v>
      </c>
      <c r="AL715" s="47">
        <f t="shared" si="578"/>
        <v>7.2714684871218846</v>
      </c>
      <c r="AM715" s="47">
        <f t="shared" si="579"/>
        <v>5.0234509121329953</v>
      </c>
      <c r="AN715" s="47">
        <f t="shared" si="602"/>
        <v>1.2462284551434744</v>
      </c>
      <c r="AO715" s="47">
        <f t="shared" si="603"/>
        <v>0.44330238144100759</v>
      </c>
      <c r="AP715" s="47">
        <f t="shared" si="604"/>
        <v>0.19396626375561996</v>
      </c>
      <c r="AQ715" s="47">
        <f t="shared" si="605"/>
        <v>9.9776523223065336E-2</v>
      </c>
      <c r="AR715" s="47">
        <f t="shared" si="606"/>
        <v>0</v>
      </c>
      <c r="AS715" s="47">
        <f t="shared" si="607"/>
        <v>0.73704516841969292</v>
      </c>
      <c r="AT715" s="47">
        <f t="shared" si="580"/>
        <v>0.50918328672378144</v>
      </c>
      <c r="AU715" s="47">
        <f t="shared" si="608"/>
        <v>6.7777925091103267E-2</v>
      </c>
      <c r="AV715" s="47">
        <f t="shared" si="609"/>
        <v>2.4109636943378237E-2</v>
      </c>
      <c r="AW715" s="47">
        <f t="shared" si="610"/>
        <v>1.0549133941509992E-2</v>
      </c>
      <c r="AX715" s="47">
        <f t="shared" si="611"/>
        <v>5.4264895725600216E-3</v>
      </c>
      <c r="AY715" s="47">
        <f t="shared" si="612"/>
        <v>0</v>
      </c>
      <c r="AZ715" s="47">
        <f t="shared" si="613"/>
        <v>4.008526045744825E-2</v>
      </c>
      <c r="BA715" s="47">
        <f t="shared" si="581"/>
        <v>2.7692664633655016E-2</v>
      </c>
      <c r="BB715" s="23">
        <f>IF(V715&gt;0,J715*DATA!$C$4,0)</f>
        <v>55510</v>
      </c>
      <c r="BC715" s="23">
        <f>IF(X715&gt;0,N715*_xlfn.XLOOKUP(Burgas!O715,DATA!$B$5:$B$6,DATA!$C$5:$C$6,"error",0,1),0)</f>
        <v>10841.039999999999</v>
      </c>
      <c r="BD715" s="23">
        <f>IF(Z715&gt;0,(L715-M715)*DATA!$C$7,"0,00 ")</f>
        <v>20820</v>
      </c>
      <c r="BE715" s="23">
        <f>IF(G715="basement",D715*DATA!$C$8,IF(G715="ground",0,"error"))</f>
        <v>0</v>
      </c>
      <c r="BF715" s="23">
        <f t="shared" si="582"/>
        <v>87171.04</v>
      </c>
      <c r="BG715" s="23">
        <v>1.48</v>
      </c>
      <c r="BH715" s="23">
        <v>2.237704918032787</v>
      </c>
      <c r="BI715" s="23">
        <f t="shared" si="583"/>
        <v>0.56999999999999995</v>
      </c>
      <c r="BJ715" s="23">
        <v>2.33</v>
      </c>
      <c r="BK715" s="23">
        <f t="shared" si="584"/>
        <v>0.21630769230769231</v>
      </c>
      <c r="BL715" s="23">
        <f t="shared" si="585"/>
        <v>0.23928112965340181</v>
      </c>
      <c r="BM715" s="5">
        <v>1.1000000000000001</v>
      </c>
      <c r="BN715" s="5">
        <f t="shared" si="586"/>
        <v>0.56999999999999995</v>
      </c>
      <c r="BO715" s="50"/>
      <c r="BP715" s="48">
        <f t="shared" si="587"/>
        <v>3764.25</v>
      </c>
      <c r="BQ715" s="51">
        <f t="shared" si="588"/>
        <v>5</v>
      </c>
      <c r="BR715" s="47">
        <f t="shared" si="589"/>
        <v>1204.56</v>
      </c>
      <c r="BS715" s="46">
        <f t="shared" si="590"/>
        <v>17.5</v>
      </c>
      <c r="BT715" s="46">
        <f t="shared" si="591"/>
        <v>3011.4</v>
      </c>
      <c r="BU715" s="46">
        <f t="shared" si="597"/>
        <v>79.639058887500013</v>
      </c>
      <c r="BV715" s="46">
        <f t="shared" si="598"/>
        <v>51.310236579807693</v>
      </c>
      <c r="BW715" s="46">
        <f t="shared" si="599"/>
        <v>67.24382698786907</v>
      </c>
      <c r="BX715" s="46">
        <f t="shared" si="600"/>
        <v>73.262933887499997</v>
      </c>
      <c r="BY715" s="46">
        <f t="shared" si="601"/>
        <v>79.639058887500013</v>
      </c>
      <c r="BZ715" s="46">
        <f t="shared" si="592"/>
        <v>91776.051461955023</v>
      </c>
      <c r="CA715" s="46">
        <f t="shared" si="593"/>
        <v>59129.916634570392</v>
      </c>
      <c r="CB715" s="46">
        <f t="shared" si="594"/>
        <v>77491.78622082033</v>
      </c>
      <c r="CC715" s="46">
        <f t="shared" si="595"/>
        <v>84428.205011954997</v>
      </c>
      <c r="CD715" s="46">
        <f t="shared" si="596"/>
        <v>91776.051461955023</v>
      </c>
    </row>
    <row r="716" spans="1:82" ht="15" customHeight="1" x14ac:dyDescent="0.35">
      <c r="A716" s="39">
        <v>713</v>
      </c>
      <c r="B716" s="40" t="s">
        <v>125</v>
      </c>
      <c r="C716" s="40" t="s">
        <v>838</v>
      </c>
      <c r="D716" s="41">
        <v>276</v>
      </c>
      <c r="E716" s="41">
        <f t="shared" si="563"/>
        <v>1104</v>
      </c>
      <c r="F716" s="41">
        <v>66.8</v>
      </c>
      <c r="G716" s="42" t="s">
        <v>118</v>
      </c>
      <c r="H716" s="43">
        <v>5</v>
      </c>
      <c r="I716" s="44">
        <v>17.5</v>
      </c>
      <c r="J716" s="41">
        <f t="shared" si="564"/>
        <v>935.2</v>
      </c>
      <c r="K716" s="42" t="s">
        <v>121</v>
      </c>
      <c r="L716" s="44">
        <v>233.8</v>
      </c>
      <c r="M716" s="44">
        <v>233.8</v>
      </c>
      <c r="N716" s="41">
        <v>289.8</v>
      </c>
      <c r="O716" s="45" t="s">
        <v>69</v>
      </c>
      <c r="P716" s="45" t="s">
        <v>121</v>
      </c>
      <c r="Q716" s="45" t="s">
        <v>122</v>
      </c>
      <c r="R716" s="45" t="s">
        <v>864</v>
      </c>
      <c r="S716" s="46">
        <f t="shared" si="565"/>
        <v>46511.765176800007</v>
      </c>
      <c r="T716" s="46">
        <f t="shared" si="566"/>
        <v>42.130222080434791</v>
      </c>
      <c r="U716" s="47">
        <f t="shared" si="567"/>
        <v>46511.765176800007</v>
      </c>
      <c r="V716" s="47">
        <f t="shared" si="568"/>
        <v>0</v>
      </c>
      <c r="W716" s="47">
        <f t="shared" si="569"/>
        <v>45639.909300443847</v>
      </c>
      <c r="X716" s="47">
        <f t="shared" si="570"/>
        <v>871.85587635615957</v>
      </c>
      <c r="Y716" s="48">
        <f t="shared" si="571"/>
        <v>46511.765176800007</v>
      </c>
      <c r="Z716" s="47">
        <f t="shared" si="572"/>
        <v>0</v>
      </c>
      <c r="AA716" s="48">
        <f t="shared" si="573"/>
        <v>46511.765176800007</v>
      </c>
      <c r="AB716" s="47">
        <f t="shared" si="574"/>
        <v>0</v>
      </c>
      <c r="AC716" s="47">
        <f t="shared" si="575"/>
        <v>871.85587635615957</v>
      </c>
      <c r="AD716" s="47">
        <f t="shared" si="576"/>
        <v>45639.909300443847</v>
      </c>
      <c r="AE716" s="47">
        <f t="shared" si="562"/>
        <v>41.340497554749859</v>
      </c>
      <c r="AF716" s="49">
        <f t="shared" si="577"/>
        <v>1.874484601997084E-2</v>
      </c>
      <c r="AG716" s="47">
        <f>IF(ISBLANK($D716),"",S716*_xlfn.XLOOKUP(Q716,DATA!$B$24:$B$25,DATA!$C$24:$C$25,"error",0,1)/1000)</f>
        <v>6.2310199104924999</v>
      </c>
      <c r="AH716" s="47">
        <f>IF(ISBLANK($D716),"",V716*_xlfn.XLOOKUP(Q716,DATA!$B$24:$B$25,DATA!$C$24:$C$25,"error",0,1)/1000)</f>
        <v>0</v>
      </c>
      <c r="AI716" s="47">
        <f>IF(ISBLANK($D716),"",X716*_xlfn.XLOOKUP(Q716,DATA!$B$24:$B$25,DATA!$C$24:$C$25,"error",0,1)/1000)</f>
        <v>0.11679950876955461</v>
      </c>
      <c r="AJ716" s="47">
        <f>IF(ISBLANK($D716),"",Z716*_xlfn.XLOOKUP(Q716,DATA!$B$24:$B$25,DATA!$C$24:$C$25,"error",0,1)/1000)</f>
        <v>0</v>
      </c>
      <c r="AK716" s="47">
        <f>IF(ISBLANK($D716),"",AB716*_xlfn.XLOOKUP(Q716,DATA!$B$24:$B$25,DATA!$C$24:$C$25,"error",0,1)/1000)</f>
        <v>0</v>
      </c>
      <c r="AL716" s="47">
        <f t="shared" si="578"/>
        <v>0.11679950876955461</v>
      </c>
      <c r="AM716" s="47">
        <f t="shared" si="579"/>
        <v>6.1142204017229451</v>
      </c>
      <c r="AN716" s="47">
        <f t="shared" si="602"/>
        <v>0.63158399537713961</v>
      </c>
      <c r="AO716" s="47">
        <f t="shared" si="603"/>
        <v>0</v>
      </c>
      <c r="AP716" s="47">
        <f t="shared" si="604"/>
        <v>1.1838944742022479E-2</v>
      </c>
      <c r="AQ716" s="47">
        <f t="shared" si="605"/>
        <v>0</v>
      </c>
      <c r="AR716" s="47">
        <f t="shared" si="606"/>
        <v>0</v>
      </c>
      <c r="AS716" s="47">
        <f t="shared" si="607"/>
        <v>1.1838944742022479E-2</v>
      </c>
      <c r="AT716" s="47">
        <f t="shared" si="580"/>
        <v>0.61974505063511709</v>
      </c>
      <c r="AU716" s="47">
        <f t="shared" si="608"/>
        <v>3.434960303685506E-2</v>
      </c>
      <c r="AV716" s="47">
        <f t="shared" si="609"/>
        <v>0</v>
      </c>
      <c r="AW716" s="47">
        <f t="shared" si="610"/>
        <v>6.4387801977297207E-4</v>
      </c>
      <c r="AX716" s="47">
        <f t="shared" si="611"/>
        <v>0</v>
      </c>
      <c r="AY716" s="47">
        <f t="shared" si="612"/>
        <v>0</v>
      </c>
      <c r="AZ716" s="47">
        <f t="shared" si="613"/>
        <v>6.4387801977297207E-4</v>
      </c>
      <c r="BA716" s="47">
        <f t="shared" si="581"/>
        <v>3.3705725017082085E-2</v>
      </c>
      <c r="BB716" s="23">
        <f>IF(V716&gt;0,J716*DATA!$C$4,0)</f>
        <v>0</v>
      </c>
      <c r="BC716" s="23">
        <f>IF(X716&gt;0,N716*_xlfn.XLOOKUP(Burgas!O716,DATA!$B$5:$B$6,DATA!$C$5:$C$6,"error",0,1),0)</f>
        <v>13910.400000000001</v>
      </c>
      <c r="BD716" s="23" t="str">
        <f>IF(Z716&gt;0,(L716-M716)*DATA!$C$7,"0,00 ")</f>
        <v xml:space="preserve">0,00 </v>
      </c>
      <c r="BE716" s="23">
        <f>IF(G716="basement",D716*DATA!$C$8,IF(G716="ground",0,"error"))</f>
        <v>0</v>
      </c>
      <c r="BF716" s="23">
        <f t="shared" si="582"/>
        <v>13910.400000000001</v>
      </c>
      <c r="BG716" s="23">
        <v>0.25</v>
      </c>
      <c r="BH716" s="23">
        <v>1.0999999999999999</v>
      </c>
      <c r="BI716" s="23">
        <f t="shared" si="583"/>
        <v>0.56999999999999995</v>
      </c>
      <c r="BJ716" s="23">
        <v>0.22</v>
      </c>
      <c r="BK716" s="23">
        <f t="shared" si="584"/>
        <v>0.25</v>
      </c>
      <c r="BL716" s="23">
        <f t="shared" si="585"/>
        <v>0.12054794520547943</v>
      </c>
      <c r="BM716" s="5">
        <v>1.1000000000000001</v>
      </c>
      <c r="BN716" s="5">
        <f t="shared" si="586"/>
        <v>0.56999999999999995</v>
      </c>
      <c r="BO716" s="50"/>
      <c r="BP716" s="48">
        <f t="shared" si="587"/>
        <v>4830</v>
      </c>
      <c r="BQ716" s="51">
        <f t="shared" si="588"/>
        <v>5</v>
      </c>
      <c r="BR716" s="47">
        <f t="shared" si="589"/>
        <v>1545.6000000000001</v>
      </c>
      <c r="BS716" s="46">
        <f t="shared" si="590"/>
        <v>17.5</v>
      </c>
      <c r="BT716" s="46">
        <f t="shared" si="591"/>
        <v>3864</v>
      </c>
      <c r="BU716" s="46">
        <f t="shared" si="597"/>
        <v>40.360782</v>
      </c>
      <c r="BV716" s="46">
        <f t="shared" si="598"/>
        <v>40.360782</v>
      </c>
      <c r="BW716" s="46">
        <f t="shared" si="599"/>
        <v>39.604225356164392</v>
      </c>
      <c r="BX716" s="46">
        <f t="shared" si="600"/>
        <v>40.360782</v>
      </c>
      <c r="BY716" s="46">
        <f t="shared" si="601"/>
        <v>40.360782</v>
      </c>
      <c r="BZ716" s="46">
        <f t="shared" si="592"/>
        <v>46511.765176800007</v>
      </c>
      <c r="CA716" s="46">
        <f t="shared" si="593"/>
        <v>46511.765176800007</v>
      </c>
      <c r="CB716" s="46">
        <f t="shared" si="594"/>
        <v>45639.909300443847</v>
      </c>
      <c r="CC716" s="46">
        <f t="shared" si="595"/>
        <v>46511.765176800007</v>
      </c>
      <c r="CD716" s="46">
        <f t="shared" si="596"/>
        <v>46511.765176800007</v>
      </c>
    </row>
    <row r="717" spans="1:82" ht="15" customHeight="1" x14ac:dyDescent="0.35">
      <c r="A717" s="39">
        <v>714</v>
      </c>
      <c r="B717" s="40" t="s">
        <v>125</v>
      </c>
      <c r="C717" s="40" t="s">
        <v>839</v>
      </c>
      <c r="D717" s="41">
        <v>179.1</v>
      </c>
      <c r="E717" s="41">
        <f t="shared" si="563"/>
        <v>1146.24</v>
      </c>
      <c r="F717" s="41">
        <v>53.8</v>
      </c>
      <c r="G717" s="42" t="s">
        <v>118</v>
      </c>
      <c r="H717" s="43">
        <v>8</v>
      </c>
      <c r="I717" s="44">
        <v>25.5</v>
      </c>
      <c r="J717" s="41">
        <f t="shared" si="564"/>
        <v>1097.52</v>
      </c>
      <c r="K717" s="42" t="s">
        <v>120</v>
      </c>
      <c r="L717" s="44">
        <v>274.38</v>
      </c>
      <c r="M717" s="44">
        <v>233.3</v>
      </c>
      <c r="N717" s="41">
        <v>188.05500000000001</v>
      </c>
      <c r="O717" s="45" t="s">
        <v>69</v>
      </c>
      <c r="P717" s="45" t="s">
        <v>120</v>
      </c>
      <c r="Q717" s="45" t="s">
        <v>122</v>
      </c>
      <c r="R717" s="45" t="s">
        <v>864</v>
      </c>
      <c r="S717" s="46">
        <f t="shared" si="565"/>
        <v>100848.612019155</v>
      </c>
      <c r="T717" s="46">
        <f t="shared" si="566"/>
        <v>87.982108475672632</v>
      </c>
      <c r="U717" s="47">
        <f t="shared" si="567"/>
        <v>58893.359213825774</v>
      </c>
      <c r="V717" s="47">
        <f t="shared" si="568"/>
        <v>41955.252805329226</v>
      </c>
      <c r="W717" s="47">
        <f t="shared" si="569"/>
        <v>88955.01878490478</v>
      </c>
      <c r="X717" s="47">
        <f t="shared" si="570"/>
        <v>11893.59323425022</v>
      </c>
      <c r="Y717" s="48">
        <f t="shared" si="571"/>
        <v>98673.903574155003</v>
      </c>
      <c r="Z717" s="47">
        <f t="shared" si="572"/>
        <v>2174.7084449999966</v>
      </c>
      <c r="AA717" s="48">
        <f t="shared" si="573"/>
        <v>100848.612019155</v>
      </c>
      <c r="AB717" s="47">
        <f t="shared" si="574"/>
        <v>0</v>
      </c>
      <c r="AC717" s="47">
        <f t="shared" si="575"/>
        <v>56023.554484579443</v>
      </c>
      <c r="AD717" s="47">
        <f t="shared" si="576"/>
        <v>44825.057534575557</v>
      </c>
      <c r="AE717" s="47">
        <f t="shared" ref="AE717:AE741" si="614">AD717/E717</f>
        <v>39.106171076367566</v>
      </c>
      <c r="AF717" s="49">
        <f t="shared" si="577"/>
        <v>0.55552132412034028</v>
      </c>
      <c r="AG717" s="47">
        <f>IF(ISBLANK($D717),"",S717*_xlfn.XLOOKUP(Q717,DATA!$B$24:$B$25,DATA!$C$24:$C$25,"error",0,1)/1000)</f>
        <v>13.510338879813743</v>
      </c>
      <c r="AH717" s="47">
        <f>IF(ISBLANK($D717),"",V717*_xlfn.XLOOKUP(Q717,DATA!$B$24:$B$25,DATA!$C$24:$C$25,"error",0,1)/1000)</f>
        <v>5.6205997468819042</v>
      </c>
      <c r="AI717" s="47">
        <f>IF(ISBLANK($D717),"",X717*_xlfn.XLOOKUP(Q717,DATA!$B$24:$B$25,DATA!$C$24:$C$25,"error",0,1)/1000)</f>
        <v>1.593343446936681</v>
      </c>
      <c r="AJ717" s="47">
        <f>IF(ISBLANK($D717),"",Z717*_xlfn.XLOOKUP(Q717,DATA!$B$24:$B$25,DATA!$C$24:$C$25,"error",0,1)/1000)</f>
        <v>0.29133815001005819</v>
      </c>
      <c r="AK717" s="47">
        <f>IF(ISBLANK($D717),"",AB717*_xlfn.XLOOKUP(Q717,DATA!$B$24:$B$25,DATA!$C$24:$C$25,"error",0,1)/1000)</f>
        <v>0</v>
      </c>
      <c r="AL717" s="47">
        <f t="shared" si="578"/>
        <v>7.505281343828643</v>
      </c>
      <c r="AM717" s="47">
        <f t="shared" si="579"/>
        <v>6.0050575359850997</v>
      </c>
      <c r="AN717" s="47">
        <f t="shared" si="602"/>
        <v>1.3694248985215374</v>
      </c>
      <c r="AO717" s="47">
        <f t="shared" si="603"/>
        <v>0.56971104177884579</v>
      </c>
      <c r="AP717" s="47">
        <f t="shared" si="604"/>
        <v>0.16150329074212702</v>
      </c>
      <c r="AQ717" s="47">
        <f t="shared" si="605"/>
        <v>2.9530400389074229E-2</v>
      </c>
      <c r="AR717" s="47">
        <f t="shared" si="606"/>
        <v>0</v>
      </c>
      <c r="AS717" s="47">
        <f t="shared" si="607"/>
        <v>0.76074473291004707</v>
      </c>
      <c r="AT717" s="47">
        <f t="shared" si="580"/>
        <v>0.6086801656114903</v>
      </c>
      <c r="AU717" s="47">
        <f t="shared" si="608"/>
        <v>7.4478140670603404E-2</v>
      </c>
      <c r="AV717" s="47">
        <f t="shared" si="609"/>
        <v>3.0984553557490007E-2</v>
      </c>
      <c r="AW717" s="47">
        <f t="shared" si="610"/>
        <v>8.7835885119685649E-3</v>
      </c>
      <c r="AX717" s="47">
        <f t="shared" si="611"/>
        <v>1.6060532538959983E-3</v>
      </c>
      <c r="AY717" s="47">
        <f t="shared" si="612"/>
        <v>0</v>
      </c>
      <c r="AZ717" s="47">
        <f t="shared" si="613"/>
        <v>4.1374195323354568E-2</v>
      </c>
      <c r="BA717" s="47">
        <f t="shared" si="581"/>
        <v>3.3103945347248837E-2</v>
      </c>
      <c r="BB717" s="23">
        <f>IF(V717&gt;0,J717*DATA!$C$4,0)</f>
        <v>71338.8</v>
      </c>
      <c r="BC717" s="23">
        <f>IF(X717&gt;0,N717*_xlfn.XLOOKUP(Burgas!O717,DATA!$B$5:$B$6,DATA!$C$5:$C$6,"error",0,1),0)</f>
        <v>9026.64</v>
      </c>
      <c r="BD717" s="23">
        <f>IF(Z717&gt;0,(L717-M717)*DATA!$C$7,"0,00 ")</f>
        <v>6161.9999999999973</v>
      </c>
      <c r="BE717" s="23">
        <f>IF(G717="basement",D717*DATA!$C$8,IF(G717="ground",0,"error"))</f>
        <v>0</v>
      </c>
      <c r="BF717" s="23">
        <f t="shared" si="582"/>
        <v>86527.44</v>
      </c>
      <c r="BG717" s="23">
        <v>1.48</v>
      </c>
      <c r="BH717" s="23">
        <v>1.3620088927764415</v>
      </c>
      <c r="BI717" s="23">
        <f t="shared" si="583"/>
        <v>0.56999999999999995</v>
      </c>
      <c r="BJ717" s="23">
        <v>2.33</v>
      </c>
      <c r="BK717" s="23">
        <f t="shared" si="584"/>
        <v>0.21630769230769231</v>
      </c>
      <c r="BL717" s="23">
        <f t="shared" si="585"/>
        <v>0.23928112965340181</v>
      </c>
      <c r="BM717" s="5">
        <v>1.1000000000000001</v>
      </c>
      <c r="BN717" s="5">
        <f t="shared" si="586"/>
        <v>0.56999999999999995</v>
      </c>
      <c r="BO717" s="50"/>
      <c r="BP717" s="48">
        <f t="shared" si="587"/>
        <v>4567.05</v>
      </c>
      <c r="BQ717" s="51">
        <f t="shared" si="588"/>
        <v>8</v>
      </c>
      <c r="BR717" s="47">
        <f t="shared" si="589"/>
        <v>1461.4560000000001</v>
      </c>
      <c r="BS717" s="46">
        <f t="shared" si="590"/>
        <v>25.5</v>
      </c>
      <c r="BT717" s="46">
        <f t="shared" si="591"/>
        <v>3653.6400000000003</v>
      </c>
      <c r="BU717" s="46">
        <f t="shared" si="597"/>
        <v>87.511811887499988</v>
      </c>
      <c r="BV717" s="46">
        <f t="shared" si="598"/>
        <v>51.104962872115387</v>
      </c>
      <c r="BW717" s="46">
        <f t="shared" si="599"/>
        <v>77.191095786970479</v>
      </c>
      <c r="BX717" s="46">
        <f t="shared" si="600"/>
        <v>85.624699387500002</v>
      </c>
      <c r="BY717" s="46">
        <f t="shared" si="601"/>
        <v>87.511811887499988</v>
      </c>
      <c r="BZ717" s="46">
        <f t="shared" si="592"/>
        <v>100848.612019155</v>
      </c>
      <c r="CA717" s="46">
        <f t="shared" si="593"/>
        <v>58893.359213825774</v>
      </c>
      <c r="CB717" s="46">
        <f t="shared" si="594"/>
        <v>88955.01878490478</v>
      </c>
      <c r="CC717" s="46">
        <f t="shared" si="595"/>
        <v>98673.903574155003</v>
      </c>
      <c r="CD717" s="46">
        <f t="shared" si="596"/>
        <v>100848.612019155</v>
      </c>
    </row>
    <row r="718" spans="1:82" ht="15" customHeight="1" x14ac:dyDescent="0.35">
      <c r="A718" s="39">
        <v>715</v>
      </c>
      <c r="B718" s="40" t="s">
        <v>125</v>
      </c>
      <c r="C718" s="40" t="s">
        <v>840</v>
      </c>
      <c r="D718" s="41">
        <v>143.1</v>
      </c>
      <c r="E718" s="41">
        <f t="shared" si="563"/>
        <v>686.88</v>
      </c>
      <c r="F718" s="41">
        <v>49</v>
      </c>
      <c r="G718" s="42" t="s">
        <v>118</v>
      </c>
      <c r="H718" s="43">
        <v>6</v>
      </c>
      <c r="I718" s="44">
        <v>20.5</v>
      </c>
      <c r="J718" s="41">
        <f t="shared" si="564"/>
        <v>803.6</v>
      </c>
      <c r="K718" s="42" t="s">
        <v>120</v>
      </c>
      <c r="L718" s="44">
        <v>200.9</v>
      </c>
      <c r="M718" s="44">
        <v>150.69999999999999</v>
      </c>
      <c r="N718" s="41">
        <v>150.255</v>
      </c>
      <c r="O718" s="45" t="s">
        <v>69</v>
      </c>
      <c r="P718" s="45" t="s">
        <v>120</v>
      </c>
      <c r="Q718" s="45" t="s">
        <v>122</v>
      </c>
      <c r="R718" s="45" t="s">
        <v>864</v>
      </c>
      <c r="S718" s="46">
        <f t="shared" si="565"/>
        <v>73680.480666554999</v>
      </c>
      <c r="T718" s="46">
        <f t="shared" si="566"/>
        <v>107.2683447859233</v>
      </c>
      <c r="U718" s="47">
        <f t="shared" si="567"/>
        <v>42961.002976524236</v>
      </c>
      <c r="V718" s="47">
        <f t="shared" si="568"/>
        <v>30719.477690030762</v>
      </c>
      <c r="W718" s="47">
        <f t="shared" si="569"/>
        <v>64177.559439189252</v>
      </c>
      <c r="X718" s="47">
        <f t="shared" si="570"/>
        <v>9502.9212273657467</v>
      </c>
      <c r="Y718" s="48">
        <f t="shared" si="571"/>
        <v>71022.974241555014</v>
      </c>
      <c r="Z718" s="47">
        <f t="shared" si="572"/>
        <v>2657.506424999985</v>
      </c>
      <c r="AA718" s="48">
        <f t="shared" si="573"/>
        <v>73680.480666554999</v>
      </c>
      <c r="AB718" s="47">
        <f t="shared" si="574"/>
        <v>0</v>
      </c>
      <c r="AC718" s="47">
        <f t="shared" si="575"/>
        <v>42879.905342396494</v>
      </c>
      <c r="AD718" s="47">
        <f t="shared" si="576"/>
        <v>30800.575324158504</v>
      </c>
      <c r="AE718" s="47">
        <f t="shared" si="614"/>
        <v>44.84127551269291</v>
      </c>
      <c r="AF718" s="49">
        <f t="shared" si="577"/>
        <v>0.58197103160132502</v>
      </c>
      <c r="AG718" s="47">
        <f>IF(ISBLANK($D718),"",S718*_xlfn.XLOOKUP(Q718,DATA!$B$24:$B$25,DATA!$C$24:$C$25,"error",0,1)/1000)</f>
        <v>9.8707185225677581</v>
      </c>
      <c r="AH718" s="47">
        <f>IF(ISBLANK($D718),"",V718*_xlfn.XLOOKUP(Q718,DATA!$B$24:$B$25,DATA!$C$24:$C$25,"error",0,1)/1000)</f>
        <v>4.1153819124884263</v>
      </c>
      <c r="AI718" s="47">
        <f>IF(ISBLANK($D718),"",X718*_xlfn.XLOOKUP(Q718,DATA!$B$24:$B$25,DATA!$C$24:$C$25,"error",0,1)/1000)</f>
        <v>1.2730734073514174</v>
      </c>
      <c r="AJ718" s="47">
        <f>IF(ISBLANK($D718),"",Z718*_xlfn.XLOOKUP(Q718,DATA!$B$24:$B$25,DATA!$C$24:$C$25,"error",0,1)/1000)</f>
        <v>0.35601692138522062</v>
      </c>
      <c r="AK718" s="47">
        <f>IF(ISBLANK($D718),"",AB718*_xlfn.XLOOKUP(Q718,DATA!$B$24:$B$25,DATA!$C$24:$C$25,"error",0,1)/1000)</f>
        <v>0</v>
      </c>
      <c r="AL718" s="47">
        <f t="shared" si="578"/>
        <v>5.7444722412250648</v>
      </c>
      <c r="AM718" s="47">
        <f t="shared" si="579"/>
        <v>4.1262462813426932</v>
      </c>
      <c r="AN718" s="47">
        <f t="shared" si="602"/>
        <v>1.0005084129531743</v>
      </c>
      <c r="AO718" s="47">
        <f t="shared" si="603"/>
        <v>0.41714027368383305</v>
      </c>
      <c r="AP718" s="47">
        <f t="shared" si="604"/>
        <v>0.12904031772863406</v>
      </c>
      <c r="AQ718" s="47">
        <f t="shared" si="605"/>
        <v>3.6086321799696217E-2</v>
      </c>
      <c r="AR718" s="47">
        <f t="shared" si="606"/>
        <v>0</v>
      </c>
      <c r="AS718" s="47">
        <f t="shared" si="607"/>
        <v>0.58226691321216328</v>
      </c>
      <c r="AT718" s="47">
        <f t="shared" si="580"/>
        <v>0.41824149974101099</v>
      </c>
      <c r="AU718" s="47">
        <f t="shared" si="608"/>
        <v>5.4414087550546129E-2</v>
      </c>
      <c r="AV718" s="47">
        <f t="shared" si="609"/>
        <v>2.2686773123769013E-2</v>
      </c>
      <c r="AW718" s="47">
        <f t="shared" si="610"/>
        <v>7.0180430824271405E-3</v>
      </c>
      <c r="AX718" s="47">
        <f t="shared" si="611"/>
        <v>1.9626064592399898E-3</v>
      </c>
      <c r="AY718" s="47">
        <f t="shared" si="612"/>
        <v>0</v>
      </c>
      <c r="AZ718" s="47">
        <f t="shared" si="613"/>
        <v>3.1667422665436144E-2</v>
      </c>
      <c r="BA718" s="47">
        <f t="shared" si="581"/>
        <v>2.2746664885109985E-2</v>
      </c>
      <c r="BB718" s="23">
        <f>IF(V718&gt;0,J718*DATA!$C$4,0)</f>
        <v>52234</v>
      </c>
      <c r="BC718" s="23">
        <f>IF(X718&gt;0,N718*_xlfn.XLOOKUP(Burgas!O718,DATA!$B$5:$B$6,DATA!$C$5:$C$6,"error",0,1),0)</f>
        <v>7212.24</v>
      </c>
      <c r="BD718" s="23">
        <f>IF(Z718&gt;0,(L718-M718)*DATA!$C$7,"0,00 ")</f>
        <v>7530.0000000000027</v>
      </c>
      <c r="BE718" s="23">
        <f>IF(G718="basement",D718*DATA!$C$8,IF(G718="ground",0,"error"))</f>
        <v>0</v>
      </c>
      <c r="BF718" s="23">
        <f t="shared" si="582"/>
        <v>66976.240000000005</v>
      </c>
      <c r="BG718" s="23">
        <v>1.48</v>
      </c>
      <c r="BH718" s="23">
        <v>1.537282229965157</v>
      </c>
      <c r="BI718" s="23">
        <f t="shared" si="583"/>
        <v>0.56999999999999995</v>
      </c>
      <c r="BJ718" s="23">
        <v>2.33</v>
      </c>
      <c r="BK718" s="23">
        <f t="shared" si="584"/>
        <v>0.21630769230769231</v>
      </c>
      <c r="BL718" s="23">
        <f t="shared" si="585"/>
        <v>0.23928112965340181</v>
      </c>
      <c r="BM718" s="5">
        <v>1.1000000000000001</v>
      </c>
      <c r="BN718" s="5">
        <f t="shared" si="586"/>
        <v>0.56999999999999995</v>
      </c>
      <c r="BO718" s="50"/>
      <c r="BP718" s="48">
        <f t="shared" si="587"/>
        <v>2933.5499999999997</v>
      </c>
      <c r="BQ718" s="51">
        <f t="shared" si="588"/>
        <v>6</v>
      </c>
      <c r="BR718" s="47">
        <f t="shared" si="589"/>
        <v>938.73599999999988</v>
      </c>
      <c r="BS718" s="46">
        <f t="shared" si="590"/>
        <v>20.5</v>
      </c>
      <c r="BT718" s="46">
        <f t="shared" si="591"/>
        <v>2346.8399999999997</v>
      </c>
      <c r="BU718" s="46">
        <f t="shared" si="597"/>
        <v>63.936550387499999</v>
      </c>
      <c r="BV718" s="46">
        <f t="shared" si="598"/>
        <v>37.279593002884617</v>
      </c>
      <c r="BW718" s="46">
        <f t="shared" si="599"/>
        <v>55.690350086071888</v>
      </c>
      <c r="BX718" s="46">
        <f t="shared" si="600"/>
        <v>61.630487887500003</v>
      </c>
      <c r="BY718" s="46">
        <f t="shared" si="601"/>
        <v>63.936550387499999</v>
      </c>
      <c r="BZ718" s="46">
        <f t="shared" si="592"/>
        <v>73680.480666554999</v>
      </c>
      <c r="CA718" s="46">
        <f t="shared" si="593"/>
        <v>42961.002976524236</v>
      </c>
      <c r="CB718" s="46">
        <f t="shared" si="594"/>
        <v>64177.559439189252</v>
      </c>
      <c r="CC718" s="46">
        <f t="shared" si="595"/>
        <v>71022.974241555014</v>
      </c>
      <c r="CD718" s="46">
        <f t="shared" si="596"/>
        <v>73680.480666554999</v>
      </c>
    </row>
    <row r="719" spans="1:82" ht="15" customHeight="1" x14ac:dyDescent="0.35">
      <c r="A719" s="39">
        <v>716</v>
      </c>
      <c r="B719" s="40" t="s">
        <v>125</v>
      </c>
      <c r="C719" s="40" t="s">
        <v>841</v>
      </c>
      <c r="D719" s="41">
        <v>87.8</v>
      </c>
      <c r="E719" s="41">
        <f t="shared" si="563"/>
        <v>351.2</v>
      </c>
      <c r="F719" s="41">
        <v>38.200000000000003</v>
      </c>
      <c r="G719" s="42" t="s">
        <v>118</v>
      </c>
      <c r="H719" s="43">
        <v>5</v>
      </c>
      <c r="I719" s="44">
        <v>17.5</v>
      </c>
      <c r="J719" s="41">
        <f t="shared" si="564"/>
        <v>534.79999999999995</v>
      </c>
      <c r="K719" s="42" t="s">
        <v>121</v>
      </c>
      <c r="L719" s="44">
        <v>133.69999999999999</v>
      </c>
      <c r="M719" s="44">
        <v>133.69999999999999</v>
      </c>
      <c r="N719" s="41">
        <v>92.19</v>
      </c>
      <c r="O719" s="45" t="s">
        <v>69</v>
      </c>
      <c r="P719" s="45" t="s">
        <v>121</v>
      </c>
      <c r="Q719" s="45" t="s">
        <v>122</v>
      </c>
      <c r="R719" s="45" t="s">
        <v>864</v>
      </c>
      <c r="S719" s="46">
        <f t="shared" si="565"/>
        <v>18564.784687539999</v>
      </c>
      <c r="T719" s="46">
        <f t="shared" si="566"/>
        <v>52.861004235592254</v>
      </c>
      <c r="U719" s="47">
        <f t="shared" si="567"/>
        <v>18564.784687539999</v>
      </c>
      <c r="V719" s="47">
        <f t="shared" si="568"/>
        <v>0</v>
      </c>
      <c r="W719" s="47">
        <f t="shared" si="569"/>
        <v>18287.433434119452</v>
      </c>
      <c r="X719" s="47">
        <f t="shared" si="570"/>
        <v>277.35125342054744</v>
      </c>
      <c r="Y719" s="48">
        <f t="shared" si="571"/>
        <v>18564.784687539999</v>
      </c>
      <c r="Z719" s="47">
        <f t="shared" si="572"/>
        <v>0</v>
      </c>
      <c r="AA719" s="48">
        <f t="shared" si="573"/>
        <v>18564.784687539999</v>
      </c>
      <c r="AB719" s="47">
        <f t="shared" si="574"/>
        <v>0</v>
      </c>
      <c r="AC719" s="47">
        <f t="shared" si="575"/>
        <v>277.35125342054744</v>
      </c>
      <c r="AD719" s="47">
        <f t="shared" si="576"/>
        <v>18287.433434119452</v>
      </c>
      <c r="AE719" s="47">
        <f t="shared" si="614"/>
        <v>52.071279709907323</v>
      </c>
      <c r="AF719" s="49">
        <f t="shared" si="577"/>
        <v>1.4939642882402793E-2</v>
      </c>
      <c r="AG719" s="47">
        <f>IF(ISBLANK($D719),"",S719*_xlfn.XLOOKUP(Q719,DATA!$B$24:$B$25,DATA!$C$24:$C$25,"error",0,1)/1000)</f>
        <v>2.4870598349117867</v>
      </c>
      <c r="AH719" s="47">
        <f>IF(ISBLANK($D719),"",V719*_xlfn.XLOOKUP(Q719,DATA!$B$24:$B$25,DATA!$C$24:$C$25,"error",0,1)/1000)</f>
        <v>0</v>
      </c>
      <c r="AI719" s="47">
        <f>IF(ISBLANK($D719),"",X719*_xlfn.XLOOKUP(Q719,DATA!$B$24:$B$25,DATA!$C$24:$C$25,"error",0,1)/1000)</f>
        <v>3.7155785760749759E-2</v>
      </c>
      <c r="AJ719" s="47">
        <f>IF(ISBLANK($D719),"",Z719*_xlfn.XLOOKUP(Q719,DATA!$B$24:$B$25,DATA!$C$24:$C$25,"error",0,1)/1000)</f>
        <v>0</v>
      </c>
      <c r="AK719" s="47">
        <f>IF(ISBLANK($D719),"",AB719*_xlfn.XLOOKUP(Q719,DATA!$B$24:$B$25,DATA!$C$24:$C$25,"error",0,1)/1000)</f>
        <v>0</v>
      </c>
      <c r="AL719" s="47">
        <f t="shared" si="578"/>
        <v>3.7155785760749759E-2</v>
      </c>
      <c r="AM719" s="47">
        <f t="shared" si="579"/>
        <v>2.4499040491510371</v>
      </c>
      <c r="AN719" s="47">
        <f t="shared" si="602"/>
        <v>0.25209150505690492</v>
      </c>
      <c r="AO719" s="47">
        <f t="shared" si="603"/>
        <v>0</v>
      </c>
      <c r="AP719" s="47">
        <f t="shared" si="604"/>
        <v>3.7661570592375996E-3</v>
      </c>
      <c r="AQ719" s="47">
        <f t="shared" si="605"/>
        <v>0</v>
      </c>
      <c r="AR719" s="47">
        <f t="shared" si="606"/>
        <v>0</v>
      </c>
      <c r="AS719" s="47">
        <f t="shared" si="607"/>
        <v>3.7661570592375996E-3</v>
      </c>
      <c r="AT719" s="47">
        <f t="shared" si="580"/>
        <v>0.24832534799766731</v>
      </c>
      <c r="AU719" s="47">
        <f t="shared" si="608"/>
        <v>1.3710358702958116E-2</v>
      </c>
      <c r="AV719" s="47">
        <f t="shared" si="609"/>
        <v>0</v>
      </c>
      <c r="AW719" s="47">
        <f t="shared" si="610"/>
        <v>2.048278628118375E-4</v>
      </c>
      <c r="AX719" s="47">
        <f t="shared" si="611"/>
        <v>0</v>
      </c>
      <c r="AY719" s="47">
        <f t="shared" si="612"/>
        <v>0</v>
      </c>
      <c r="AZ719" s="47">
        <f t="shared" si="613"/>
        <v>2.048278628118375E-4</v>
      </c>
      <c r="BA719" s="47">
        <f t="shared" si="581"/>
        <v>1.3505530840146279E-2</v>
      </c>
      <c r="BB719" s="23">
        <f>IF(V719&gt;0,J719*DATA!$C$4,0)</f>
        <v>0</v>
      </c>
      <c r="BC719" s="23">
        <f>IF(X719&gt;0,N719*_xlfn.XLOOKUP(Burgas!O719,DATA!$B$5:$B$6,DATA!$C$5:$C$6,"error",0,1),0)</f>
        <v>4425.12</v>
      </c>
      <c r="BD719" s="23" t="str">
        <f>IF(Z719&gt;0,(L719-M719)*DATA!$C$7,"0,00 ")</f>
        <v xml:space="preserve">0,00 </v>
      </c>
      <c r="BE719" s="23">
        <f>IF(G719="basement",D719*DATA!$C$8,IF(G719="ground",0,"error"))</f>
        <v>0</v>
      </c>
      <c r="BF719" s="23">
        <f t="shared" si="582"/>
        <v>4425.12</v>
      </c>
      <c r="BG719" s="23">
        <v>0.25</v>
      </c>
      <c r="BH719" s="23">
        <v>1.1000000000000001</v>
      </c>
      <c r="BI719" s="23">
        <f t="shared" si="583"/>
        <v>0.56999999999999995</v>
      </c>
      <c r="BJ719" s="23">
        <v>0.22</v>
      </c>
      <c r="BK719" s="23">
        <f t="shared" si="584"/>
        <v>0.25</v>
      </c>
      <c r="BL719" s="23">
        <f t="shared" si="585"/>
        <v>0.12054794520547943</v>
      </c>
      <c r="BM719" s="5">
        <v>1.1000000000000001</v>
      </c>
      <c r="BN719" s="5">
        <f t="shared" si="586"/>
        <v>0.56999999999999995</v>
      </c>
      <c r="BO719" s="50"/>
      <c r="BP719" s="48">
        <f t="shared" si="587"/>
        <v>1536.5</v>
      </c>
      <c r="BQ719" s="51">
        <f t="shared" si="588"/>
        <v>5</v>
      </c>
      <c r="BR719" s="47">
        <f t="shared" si="589"/>
        <v>491.68</v>
      </c>
      <c r="BS719" s="46">
        <f t="shared" si="590"/>
        <v>17.5</v>
      </c>
      <c r="BT719" s="46">
        <f t="shared" si="591"/>
        <v>1229.2</v>
      </c>
      <c r="BU719" s="46">
        <f t="shared" si="597"/>
        <v>16.109670849999997</v>
      </c>
      <c r="BV719" s="46">
        <f t="shared" si="598"/>
        <v>16.109670849999997</v>
      </c>
      <c r="BW719" s="46">
        <f t="shared" si="599"/>
        <v>15.868998120547944</v>
      </c>
      <c r="BX719" s="46">
        <f t="shared" si="600"/>
        <v>16.109670849999997</v>
      </c>
      <c r="BY719" s="46">
        <f t="shared" si="601"/>
        <v>16.109670849999997</v>
      </c>
      <c r="BZ719" s="46">
        <f t="shared" si="592"/>
        <v>18564.784687539999</v>
      </c>
      <c r="CA719" s="46">
        <f t="shared" si="593"/>
        <v>18564.784687539999</v>
      </c>
      <c r="CB719" s="46">
        <f t="shared" si="594"/>
        <v>18287.433434119452</v>
      </c>
      <c r="CC719" s="46">
        <f t="shared" si="595"/>
        <v>18564.784687539999</v>
      </c>
      <c r="CD719" s="46">
        <f t="shared" si="596"/>
        <v>18564.784687539999</v>
      </c>
    </row>
    <row r="720" spans="1:82" ht="15" customHeight="1" x14ac:dyDescent="0.35">
      <c r="A720" s="39">
        <v>717</v>
      </c>
      <c r="B720" s="40" t="s">
        <v>125</v>
      </c>
      <c r="C720" s="40" t="s">
        <v>842</v>
      </c>
      <c r="D720" s="41">
        <v>46.9</v>
      </c>
      <c r="E720" s="41">
        <f t="shared" si="563"/>
        <v>225.12</v>
      </c>
      <c r="F720" s="41">
        <v>20.3</v>
      </c>
      <c r="G720" s="42" t="s">
        <v>119</v>
      </c>
      <c r="H720" s="43">
        <v>6</v>
      </c>
      <c r="I720" s="44">
        <v>20.5</v>
      </c>
      <c r="J720" s="41">
        <f t="shared" si="564"/>
        <v>332.92</v>
      </c>
      <c r="K720" s="42" t="s">
        <v>120</v>
      </c>
      <c r="L720" s="44">
        <v>83.23</v>
      </c>
      <c r="M720" s="44">
        <v>66.64</v>
      </c>
      <c r="N720" s="41">
        <v>49.244999999999997</v>
      </c>
      <c r="O720" s="45" t="s">
        <v>69</v>
      </c>
      <c r="P720" s="45" t="s">
        <v>120</v>
      </c>
      <c r="Q720" s="45" t="s">
        <v>122</v>
      </c>
      <c r="R720" s="45" t="s">
        <v>864</v>
      </c>
      <c r="S720" s="46">
        <f t="shared" si="565"/>
        <v>28117.812020375004</v>
      </c>
      <c r="T720" s="46">
        <f t="shared" si="566"/>
        <v>124.90143932291669</v>
      </c>
      <c r="U720" s="47">
        <f t="shared" si="567"/>
        <v>15391.17126307654</v>
      </c>
      <c r="V720" s="47">
        <f t="shared" si="568"/>
        <v>12726.640757298464</v>
      </c>
      <c r="W720" s="47">
        <f t="shared" si="569"/>
        <v>25003.297655850518</v>
      </c>
      <c r="X720" s="47">
        <f t="shared" si="570"/>
        <v>3114.5143645244862</v>
      </c>
      <c r="Y720" s="48">
        <f t="shared" si="571"/>
        <v>27239.564379125</v>
      </c>
      <c r="Z720" s="47">
        <f t="shared" si="572"/>
        <v>878.24764125000365</v>
      </c>
      <c r="AA720" s="48">
        <f t="shared" si="573"/>
        <v>27684.873440570656</v>
      </c>
      <c r="AB720" s="47">
        <f t="shared" si="574"/>
        <v>432.93857980434768</v>
      </c>
      <c r="AC720" s="47">
        <f t="shared" si="575"/>
        <v>17152.341342877302</v>
      </c>
      <c r="AD720" s="47">
        <f t="shared" si="576"/>
        <v>10965.470677497702</v>
      </c>
      <c r="AE720" s="47">
        <f t="shared" si="614"/>
        <v>48.709446861663565</v>
      </c>
      <c r="AF720" s="49">
        <f t="shared" si="577"/>
        <v>0.61001692914257355</v>
      </c>
      <c r="AG720" s="47">
        <f>IF(ISBLANK($D720),"",S720*_xlfn.XLOOKUP(Q720,DATA!$B$24:$B$25,DATA!$C$24:$C$25,"error",0,1)/1000)</f>
        <v>3.7668457834800209</v>
      </c>
      <c r="AH720" s="47">
        <f>IF(ISBLANK($D720),"",V720*_xlfn.XLOOKUP(Q720,DATA!$B$24:$B$25,DATA!$C$24:$C$25,"error",0,1)/1000)</f>
        <v>1.7049439351737776</v>
      </c>
      <c r="AI720" s="47">
        <f>IF(ISBLANK($D720),"",X720*_xlfn.XLOOKUP(Q720,DATA!$B$24:$B$25,DATA!$C$24:$C$25,"error",0,1)/1000)</f>
        <v>0.41724069045968931</v>
      </c>
      <c r="AJ720" s="47">
        <f>IF(ISBLANK($D720),"",Z720*_xlfn.XLOOKUP(Q720,DATA!$B$24:$B$25,DATA!$C$24:$C$25,"error",0,1)/1000)</f>
        <v>0.11765579135021649</v>
      </c>
      <c r="AK720" s="47">
        <f>IF(ISBLANK($D720),"",AB720*_xlfn.XLOOKUP(Q720,DATA!$B$24:$B$25,DATA!$C$24:$C$25,"error",0,1)/1000)</f>
        <v>5.7999280408450704E-2</v>
      </c>
      <c r="AL720" s="47">
        <f t="shared" si="578"/>
        <v>2.2978396973921345</v>
      </c>
      <c r="AM720" s="47">
        <f t="shared" si="579"/>
        <v>1.4690060860878864</v>
      </c>
      <c r="AN720" s="47">
        <f t="shared" si="602"/>
        <v>0.38181221438462726</v>
      </c>
      <c r="AO720" s="47">
        <f t="shared" si="603"/>
        <v>0.17281525624044519</v>
      </c>
      <c r="AP720" s="47">
        <f t="shared" si="604"/>
        <v>4.2292039842578212E-2</v>
      </c>
      <c r="AQ720" s="47">
        <f t="shared" si="605"/>
        <v>1.1925738618664661E-2</v>
      </c>
      <c r="AR720" s="47">
        <f t="shared" si="606"/>
        <v>5.8788798263482043E-3</v>
      </c>
      <c r="AS720" s="47">
        <f t="shared" si="607"/>
        <v>0.23291191452803628</v>
      </c>
      <c r="AT720" s="47">
        <f t="shared" si="580"/>
        <v>0.14890029985659098</v>
      </c>
      <c r="AU720" s="47">
        <f t="shared" si="608"/>
        <v>2.0765405860075813E-2</v>
      </c>
      <c r="AV720" s="47">
        <f t="shared" si="609"/>
        <v>9.3988060084185965E-3</v>
      </c>
      <c r="AW720" s="47">
        <f t="shared" si="610"/>
        <v>2.3001133512636843E-3</v>
      </c>
      <c r="AX720" s="47">
        <f t="shared" si="611"/>
        <v>6.4859842945800292E-4</v>
      </c>
      <c r="AY720" s="47">
        <f t="shared" si="612"/>
        <v>3.1973132602236527E-4</v>
      </c>
      <c r="AZ720" s="47">
        <f t="shared" si="613"/>
        <v>1.2667249115162647E-2</v>
      </c>
      <c r="BA720" s="47">
        <f t="shared" si="581"/>
        <v>8.0981567449131663E-3</v>
      </c>
      <c r="BB720" s="23">
        <f>IF(V720&gt;0,J720*DATA!$C$4,0)</f>
        <v>21639.8</v>
      </c>
      <c r="BC720" s="23">
        <f>IF(X720&gt;0,N720*_xlfn.XLOOKUP(Burgas!O720,DATA!$B$5:$B$6,DATA!$C$5:$C$6,"error",0,1),0)</f>
        <v>2363.7599999999998</v>
      </c>
      <c r="BD720" s="23">
        <f>IF(Z720&gt;0,(L720-M720)*DATA!$C$7,"0,00 ")</f>
        <v>2488.5000000000005</v>
      </c>
      <c r="BE720" s="23">
        <f>IF(G720="basement",D720*DATA!$C$8,IF(G720="ground",0,"error"))</f>
        <v>1876</v>
      </c>
      <c r="BF720" s="23">
        <f t="shared" si="582"/>
        <v>28368.059999999998</v>
      </c>
      <c r="BG720" s="23">
        <v>1.48</v>
      </c>
      <c r="BH720" s="23">
        <v>1.4488225399495376</v>
      </c>
      <c r="BI720" s="23">
        <f t="shared" si="583"/>
        <v>0.85</v>
      </c>
      <c r="BJ720" s="23">
        <v>2.33</v>
      </c>
      <c r="BK720" s="23">
        <f t="shared" si="584"/>
        <v>0.21630769230769231</v>
      </c>
      <c r="BL720" s="23">
        <f t="shared" si="585"/>
        <v>0.23928112965340181</v>
      </c>
      <c r="BM720" s="5">
        <v>1.1000000000000001</v>
      </c>
      <c r="BN720" s="5">
        <f t="shared" si="586"/>
        <v>0.40124223602484466</v>
      </c>
      <c r="BO720" s="50"/>
      <c r="BP720" s="48">
        <f t="shared" si="587"/>
        <v>961.44999999999993</v>
      </c>
      <c r="BQ720" s="51">
        <f t="shared" si="588"/>
        <v>6</v>
      </c>
      <c r="BR720" s="47">
        <f t="shared" si="589"/>
        <v>307.66399999999999</v>
      </c>
      <c r="BS720" s="46">
        <f t="shared" si="590"/>
        <v>20.5</v>
      </c>
      <c r="BT720" s="46">
        <f t="shared" si="591"/>
        <v>769.16</v>
      </c>
      <c r="BU720" s="46">
        <f t="shared" si="597"/>
        <v>24.399350937500003</v>
      </c>
      <c r="BV720" s="46">
        <f t="shared" si="598"/>
        <v>13.35575430673077</v>
      </c>
      <c r="BW720" s="46">
        <f t="shared" si="599"/>
        <v>21.696717854781774</v>
      </c>
      <c r="BX720" s="46">
        <f t="shared" si="600"/>
        <v>23.6372478125</v>
      </c>
      <c r="BY720" s="46">
        <f t="shared" si="601"/>
        <v>24.023666644021741</v>
      </c>
      <c r="BZ720" s="46">
        <f t="shared" si="592"/>
        <v>28117.812020375004</v>
      </c>
      <c r="CA720" s="46">
        <f t="shared" si="593"/>
        <v>15391.17126307654</v>
      </c>
      <c r="CB720" s="46">
        <f t="shared" si="594"/>
        <v>25003.297655850518</v>
      </c>
      <c r="CC720" s="46">
        <f t="shared" si="595"/>
        <v>27239.564379125</v>
      </c>
      <c r="CD720" s="46">
        <f t="shared" si="596"/>
        <v>27684.873440570656</v>
      </c>
    </row>
    <row r="721" spans="1:82" ht="15" customHeight="1" x14ac:dyDescent="0.35">
      <c r="A721" s="39">
        <v>718</v>
      </c>
      <c r="B721" s="40" t="s">
        <v>125</v>
      </c>
      <c r="C721" s="40" t="s">
        <v>843</v>
      </c>
      <c r="D721" s="41">
        <v>136.69999999999999</v>
      </c>
      <c r="E721" s="41">
        <f t="shared" si="563"/>
        <v>656.16</v>
      </c>
      <c r="F721" s="41">
        <v>47.2</v>
      </c>
      <c r="G721" s="42" t="s">
        <v>119</v>
      </c>
      <c r="H721" s="43">
        <v>6</v>
      </c>
      <c r="I721" s="44">
        <v>20.5</v>
      </c>
      <c r="J721" s="41">
        <f t="shared" si="564"/>
        <v>774.08</v>
      </c>
      <c r="K721" s="42" t="s">
        <v>120</v>
      </c>
      <c r="L721" s="44">
        <v>193.52</v>
      </c>
      <c r="M721" s="44">
        <v>145.19999999999999</v>
      </c>
      <c r="N721" s="41">
        <v>143.535</v>
      </c>
      <c r="O721" s="45" t="s">
        <v>69</v>
      </c>
      <c r="P721" s="45" t="s">
        <v>120</v>
      </c>
      <c r="Q721" s="45" t="s">
        <v>122</v>
      </c>
      <c r="R721" s="45" t="s">
        <v>864</v>
      </c>
      <c r="S721" s="46">
        <f t="shared" si="565"/>
        <v>71532.722593675018</v>
      </c>
      <c r="T721" s="46">
        <f t="shared" si="566"/>
        <v>109.0171948818505</v>
      </c>
      <c r="U721" s="47">
        <f t="shared" si="567"/>
        <v>41941.715512665774</v>
      </c>
      <c r="V721" s="47">
        <f t="shared" si="568"/>
        <v>29591.007081009244</v>
      </c>
      <c r="W721" s="47">
        <f t="shared" si="569"/>
        <v>62454.809723088722</v>
      </c>
      <c r="X721" s="47">
        <f t="shared" si="570"/>
        <v>9077.9128705862968</v>
      </c>
      <c r="Y721" s="48">
        <f t="shared" si="571"/>
        <v>68974.740313675007</v>
      </c>
      <c r="Z721" s="47">
        <f t="shared" si="572"/>
        <v>2557.9822800000111</v>
      </c>
      <c r="AA721" s="48">
        <f t="shared" si="573"/>
        <v>70270.831253392404</v>
      </c>
      <c r="AB721" s="47">
        <f t="shared" si="574"/>
        <v>1261.8913402826147</v>
      </c>
      <c r="AC721" s="47">
        <f t="shared" si="575"/>
        <v>42488.793571878166</v>
      </c>
      <c r="AD721" s="47">
        <f t="shared" si="576"/>
        <v>29043.929021796852</v>
      </c>
      <c r="AE721" s="47">
        <f t="shared" si="614"/>
        <v>44.263486073209052</v>
      </c>
      <c r="AF721" s="49">
        <f t="shared" si="577"/>
        <v>0.59397702242127526</v>
      </c>
      <c r="AG721" s="47">
        <f>IF(ISBLANK($D721),"",S721*_xlfn.XLOOKUP(Q721,DATA!$B$24:$B$25,DATA!$C$24:$C$25,"error",0,1)/1000)</f>
        <v>9.5829908204655929</v>
      </c>
      <c r="AH721" s="47">
        <f>IF(ISBLANK($D721),"",V721*_xlfn.XLOOKUP(Q721,DATA!$B$24:$B$25,DATA!$C$24:$C$25,"error",0,1)/1000)</f>
        <v>3.9642046177439565</v>
      </c>
      <c r="AI721" s="47">
        <f>IF(ISBLANK($D721),"",X721*_xlfn.XLOOKUP(Q721,DATA!$B$24:$B$25,DATA!$C$24:$C$25,"error",0,1)/1000)</f>
        <v>1.2161365114251501</v>
      </c>
      <c r="AJ721" s="47">
        <f>IF(ISBLANK($D721),"",Z721*_xlfn.XLOOKUP(Q721,DATA!$B$24:$B$25,DATA!$C$24:$C$25,"error",0,1)/1000)</f>
        <v>0.342684016759642</v>
      </c>
      <c r="AK721" s="47">
        <f>IF(ISBLANK($D721),"",AB721*_xlfn.XLOOKUP(Q721,DATA!$B$24:$B$25,DATA!$C$24:$C$25,"error",0,1)/1000)</f>
        <v>0.16905120750181774</v>
      </c>
      <c r="AL721" s="47">
        <f t="shared" si="578"/>
        <v>5.6920763534305667</v>
      </c>
      <c r="AM721" s="47">
        <f t="shared" si="579"/>
        <v>3.8909144670350262</v>
      </c>
      <c r="AN721" s="47">
        <f t="shared" si="602"/>
        <v>0.97134397209360313</v>
      </c>
      <c r="AO721" s="47">
        <f t="shared" si="603"/>
        <v>0.40181675342605983</v>
      </c>
      <c r="AP721" s="47">
        <f t="shared" si="604"/>
        <v>0.12326912252623545</v>
      </c>
      <c r="AQ721" s="47">
        <f t="shared" si="605"/>
        <v>3.4734881859787611E-2</v>
      </c>
      <c r="AR721" s="47">
        <f t="shared" si="606"/>
        <v>1.7135242478929714E-2</v>
      </c>
      <c r="AS721" s="47">
        <f t="shared" si="607"/>
        <v>0.57695600029101268</v>
      </c>
      <c r="AT721" s="47">
        <f t="shared" si="580"/>
        <v>0.39438797180259044</v>
      </c>
      <c r="AU721" s="47">
        <f t="shared" si="608"/>
        <v>5.2827937531466078E-2</v>
      </c>
      <c r="AV721" s="47">
        <f t="shared" si="609"/>
        <v>2.1853381457997922E-2</v>
      </c>
      <c r="AW721" s="47">
        <f t="shared" si="610"/>
        <v>6.7041683393975629E-3</v>
      </c>
      <c r="AX721" s="47">
        <f t="shared" si="611"/>
        <v>1.8891064563840089E-3</v>
      </c>
      <c r="AY721" s="47">
        <f t="shared" si="612"/>
        <v>9.3192478181785816E-4</v>
      </c>
      <c r="AZ721" s="47">
        <f t="shared" si="613"/>
        <v>3.1378581035597347E-2</v>
      </c>
      <c r="BA721" s="47">
        <f t="shared" si="581"/>
        <v>2.1449356495868731E-2</v>
      </c>
      <c r="BB721" s="23">
        <f>IF(V721&gt;0,J721*DATA!$C$4,0)</f>
        <v>50315.200000000004</v>
      </c>
      <c r="BC721" s="23">
        <f>IF(X721&gt;0,N721*_xlfn.XLOOKUP(Burgas!O721,DATA!$B$5:$B$6,DATA!$C$5:$C$6,"error",0,1),0)</f>
        <v>6889.68</v>
      </c>
      <c r="BD721" s="23">
        <f>IF(Z721&gt;0,(L721-M721)*DATA!$C$7,"0,00 ")</f>
        <v>7248.0000000000036</v>
      </c>
      <c r="BE721" s="23">
        <f>IF(G721="basement",D721*DATA!$C$8,IF(G721="ground",0,"error"))</f>
        <v>5468</v>
      </c>
      <c r="BF721" s="23">
        <f t="shared" si="582"/>
        <v>69920.88</v>
      </c>
      <c r="BG721" s="23">
        <v>1.48</v>
      </c>
      <c r="BH721" s="23">
        <v>1.5369574204216621</v>
      </c>
      <c r="BI721" s="23">
        <f t="shared" si="583"/>
        <v>0.85</v>
      </c>
      <c r="BJ721" s="23">
        <v>2.33</v>
      </c>
      <c r="BK721" s="23">
        <f t="shared" si="584"/>
        <v>0.21630769230769231</v>
      </c>
      <c r="BL721" s="23">
        <f t="shared" si="585"/>
        <v>0.23928112965340181</v>
      </c>
      <c r="BM721" s="5">
        <v>1.1000000000000001</v>
      </c>
      <c r="BN721" s="5">
        <f t="shared" si="586"/>
        <v>0.40124223602484466</v>
      </c>
      <c r="BO721" s="50"/>
      <c r="BP721" s="48">
        <f t="shared" si="587"/>
        <v>2802.35</v>
      </c>
      <c r="BQ721" s="51">
        <f t="shared" si="588"/>
        <v>6</v>
      </c>
      <c r="BR721" s="47">
        <f t="shared" si="589"/>
        <v>896.75199999999995</v>
      </c>
      <c r="BS721" s="46">
        <f t="shared" si="590"/>
        <v>20.5</v>
      </c>
      <c r="BT721" s="46">
        <f t="shared" si="591"/>
        <v>2241.88</v>
      </c>
      <c r="BU721" s="46">
        <f t="shared" si="597"/>
        <v>62.072824187500011</v>
      </c>
      <c r="BV721" s="46">
        <f t="shared" si="598"/>
        <v>36.395101972115384</v>
      </c>
      <c r="BW721" s="46">
        <f t="shared" si="599"/>
        <v>54.195426694801036</v>
      </c>
      <c r="BX721" s="46">
        <f t="shared" si="600"/>
        <v>59.853124187500008</v>
      </c>
      <c r="BY721" s="46">
        <f t="shared" si="601"/>
        <v>60.97781261141305</v>
      </c>
      <c r="BZ721" s="46">
        <f t="shared" si="592"/>
        <v>71532.722593675018</v>
      </c>
      <c r="CA721" s="46">
        <f t="shared" si="593"/>
        <v>41941.715512665774</v>
      </c>
      <c r="CB721" s="46">
        <f t="shared" si="594"/>
        <v>62454.809723088722</v>
      </c>
      <c r="CC721" s="46">
        <f t="shared" si="595"/>
        <v>68974.740313675007</v>
      </c>
      <c r="CD721" s="46">
        <f t="shared" si="596"/>
        <v>70270.831253392404</v>
      </c>
    </row>
    <row r="722" spans="1:82" ht="15" customHeight="1" x14ac:dyDescent="0.35">
      <c r="A722" s="39">
        <v>719</v>
      </c>
      <c r="B722" s="40" t="s">
        <v>125</v>
      </c>
      <c r="C722" s="40" t="s">
        <v>844</v>
      </c>
      <c r="D722" s="41">
        <v>252.8</v>
      </c>
      <c r="E722" s="41">
        <f t="shared" si="563"/>
        <v>1213.44</v>
      </c>
      <c r="F722" s="41">
        <v>63.8</v>
      </c>
      <c r="G722" s="42" t="s">
        <v>118</v>
      </c>
      <c r="H722" s="43">
        <v>6</v>
      </c>
      <c r="I722" s="44">
        <v>20.5</v>
      </c>
      <c r="J722" s="41">
        <f t="shared" si="564"/>
        <v>1046.32</v>
      </c>
      <c r="K722" s="42" t="s">
        <v>120</v>
      </c>
      <c r="L722" s="44">
        <v>261.58</v>
      </c>
      <c r="M722" s="44">
        <v>261.58</v>
      </c>
      <c r="N722" s="41">
        <v>265.44</v>
      </c>
      <c r="O722" s="45" t="s">
        <v>69</v>
      </c>
      <c r="P722" s="45" t="s">
        <v>120</v>
      </c>
      <c r="Q722" s="45" t="s">
        <v>122</v>
      </c>
      <c r="R722" s="45" t="s">
        <v>864</v>
      </c>
      <c r="S722" s="46">
        <f t="shared" si="565"/>
        <v>105649.68813364</v>
      </c>
      <c r="T722" s="46">
        <f t="shared" si="566"/>
        <v>87.066264614352576</v>
      </c>
      <c r="U722" s="47">
        <f t="shared" si="567"/>
        <v>65651.674324987704</v>
      </c>
      <c r="V722" s="47">
        <f t="shared" si="568"/>
        <v>39998.013808652293</v>
      </c>
      <c r="W722" s="47">
        <f t="shared" si="569"/>
        <v>88861.858040851293</v>
      </c>
      <c r="X722" s="47">
        <f t="shared" si="570"/>
        <v>16787.830092788703</v>
      </c>
      <c r="Y722" s="48">
        <f t="shared" si="571"/>
        <v>105649.68813364</v>
      </c>
      <c r="Z722" s="47">
        <f t="shared" si="572"/>
        <v>0</v>
      </c>
      <c r="AA722" s="48">
        <f t="shared" si="573"/>
        <v>105649.68813364</v>
      </c>
      <c r="AB722" s="47">
        <f t="shared" si="574"/>
        <v>0</v>
      </c>
      <c r="AC722" s="47">
        <f t="shared" si="575"/>
        <v>56785.843901440996</v>
      </c>
      <c r="AD722" s="47">
        <f t="shared" si="576"/>
        <v>48863.844232199001</v>
      </c>
      <c r="AE722" s="47">
        <f t="shared" si="614"/>
        <v>40.268858973001549</v>
      </c>
      <c r="AF722" s="49">
        <f t="shared" si="577"/>
        <v>0.53749182704269405</v>
      </c>
      <c r="AG722" s="47">
        <f>IF(ISBLANK($D722),"",S722*_xlfn.XLOOKUP(Q722,DATA!$B$24:$B$25,DATA!$C$24:$C$25,"error",0,1)/1000)</f>
        <v>14.153522400100083</v>
      </c>
      <c r="AH722" s="47">
        <f>IF(ISBLANK($D722),"",V722*_xlfn.XLOOKUP(Q722,DATA!$B$24:$B$25,DATA!$C$24:$C$25,"error",0,1)/1000)</f>
        <v>5.3583952248318694</v>
      </c>
      <c r="AI722" s="47">
        <f>IF(ISBLANK($D722),"",X722*_xlfn.XLOOKUP(Q722,DATA!$B$24:$B$25,DATA!$C$24:$C$25,"error",0,1)/1000)</f>
        <v>2.2490073890876219</v>
      </c>
      <c r="AJ722" s="47">
        <f>IF(ISBLANK($D722),"",Z722*_xlfn.XLOOKUP(Q722,DATA!$B$24:$B$25,DATA!$C$24:$C$25,"error",0,1)/1000)</f>
        <v>0</v>
      </c>
      <c r="AK722" s="47">
        <f>IF(ISBLANK($D722),"",AB722*_xlfn.XLOOKUP(Q722,DATA!$B$24:$B$25,DATA!$C$24:$C$25,"error",0,1)/1000)</f>
        <v>0</v>
      </c>
      <c r="AL722" s="47">
        <f t="shared" si="578"/>
        <v>7.6074026139194917</v>
      </c>
      <c r="AM722" s="47">
        <f t="shared" si="579"/>
        <v>6.5461197861805918</v>
      </c>
      <c r="AN722" s="47">
        <f t="shared" si="602"/>
        <v>1.434618787056404</v>
      </c>
      <c r="AO722" s="47">
        <f t="shared" si="603"/>
        <v>0.5431336624699703</v>
      </c>
      <c r="AP722" s="47">
        <f t="shared" si="604"/>
        <v>0.22796221049474996</v>
      </c>
      <c r="AQ722" s="47">
        <f t="shared" si="605"/>
        <v>0</v>
      </c>
      <c r="AR722" s="47">
        <f t="shared" si="606"/>
        <v>0</v>
      </c>
      <c r="AS722" s="47">
        <f t="shared" si="607"/>
        <v>0.77109587296472026</v>
      </c>
      <c r="AT722" s="47">
        <f t="shared" si="580"/>
        <v>0.66352291409168374</v>
      </c>
      <c r="AU722" s="47">
        <f t="shared" si="608"/>
        <v>7.8023803967952221E-2</v>
      </c>
      <c r="AV722" s="47">
        <f t="shared" si="609"/>
        <v>2.9539104597886997E-2</v>
      </c>
      <c r="AW722" s="47">
        <f t="shared" si="610"/>
        <v>1.2398052349668644E-2</v>
      </c>
      <c r="AX722" s="47">
        <f t="shared" si="611"/>
        <v>0</v>
      </c>
      <c r="AY722" s="47">
        <f t="shared" si="612"/>
        <v>0</v>
      </c>
      <c r="AZ722" s="47">
        <f t="shared" si="613"/>
        <v>4.1937156947555641E-2</v>
      </c>
      <c r="BA722" s="47">
        <f t="shared" si="581"/>
        <v>3.608664702039658E-2</v>
      </c>
      <c r="BB722" s="23">
        <f>IF(V722&gt;0,J722*DATA!$C$4,0)</f>
        <v>68010.8</v>
      </c>
      <c r="BC722" s="23">
        <f>IF(X722&gt;0,N722*_xlfn.XLOOKUP(Burgas!O722,DATA!$B$5:$B$6,DATA!$C$5:$C$6,"error",0,1),0)</f>
        <v>12741.119999999999</v>
      </c>
      <c r="BD722" s="23" t="str">
        <f>IF(Z722&gt;0,(L722-M722)*DATA!$C$7,"0,00 ")</f>
        <v xml:space="preserve">0,00 </v>
      </c>
      <c r="BE722" s="23">
        <f>IF(G722="basement",D722*DATA!$C$8,IF(G722="ground",0,"error"))</f>
        <v>0</v>
      </c>
      <c r="BF722" s="23">
        <f t="shared" si="582"/>
        <v>80751.92</v>
      </c>
      <c r="BG722" s="23">
        <v>1.48</v>
      </c>
      <c r="BH722" s="23">
        <v>1.1000000000000001</v>
      </c>
      <c r="BI722" s="23">
        <f t="shared" si="583"/>
        <v>0.56999999999999995</v>
      </c>
      <c r="BJ722" s="23">
        <v>2.33</v>
      </c>
      <c r="BK722" s="23">
        <f t="shared" si="584"/>
        <v>0.21630769230769231</v>
      </c>
      <c r="BL722" s="23">
        <f t="shared" si="585"/>
        <v>0.23928112965340181</v>
      </c>
      <c r="BM722" s="5">
        <v>1.1000000000000001</v>
      </c>
      <c r="BN722" s="5">
        <f t="shared" si="586"/>
        <v>0.56999999999999995</v>
      </c>
      <c r="BO722" s="50"/>
      <c r="BP722" s="48">
        <f t="shared" si="587"/>
        <v>5182.4000000000005</v>
      </c>
      <c r="BQ722" s="51">
        <f t="shared" si="588"/>
        <v>6</v>
      </c>
      <c r="BR722" s="47">
        <f t="shared" si="589"/>
        <v>1658.3680000000002</v>
      </c>
      <c r="BS722" s="46">
        <f t="shared" si="590"/>
        <v>20.5</v>
      </c>
      <c r="BT722" s="46">
        <f t="shared" si="591"/>
        <v>4145.920000000001</v>
      </c>
      <c r="BU722" s="46">
        <f t="shared" si="597"/>
        <v>91.677966099999992</v>
      </c>
      <c r="BV722" s="46">
        <f t="shared" si="598"/>
        <v>56.969519546153855</v>
      </c>
      <c r="BW722" s="46">
        <f t="shared" si="599"/>
        <v>77.110255155198971</v>
      </c>
      <c r="BX722" s="46">
        <f t="shared" si="600"/>
        <v>91.677966099999992</v>
      </c>
      <c r="BY722" s="46">
        <f t="shared" si="601"/>
        <v>91.677966099999992</v>
      </c>
      <c r="BZ722" s="46">
        <f t="shared" si="592"/>
        <v>105649.68813364</v>
      </c>
      <c r="CA722" s="46">
        <f t="shared" si="593"/>
        <v>65651.674324987704</v>
      </c>
      <c r="CB722" s="46">
        <f t="shared" si="594"/>
        <v>88861.858040851293</v>
      </c>
      <c r="CC722" s="46">
        <f t="shared" si="595"/>
        <v>105649.68813364</v>
      </c>
      <c r="CD722" s="46">
        <f t="shared" si="596"/>
        <v>105649.68813364</v>
      </c>
    </row>
    <row r="723" spans="1:82" ht="15" customHeight="1" x14ac:dyDescent="0.35">
      <c r="A723" s="39">
        <v>720</v>
      </c>
      <c r="B723" s="40" t="s">
        <v>125</v>
      </c>
      <c r="C723" s="40" t="s">
        <v>845</v>
      </c>
      <c r="D723" s="41">
        <v>197.2</v>
      </c>
      <c r="E723" s="41">
        <f t="shared" si="563"/>
        <v>946.56</v>
      </c>
      <c r="F723" s="41">
        <v>56.4</v>
      </c>
      <c r="G723" s="42" t="s">
        <v>118</v>
      </c>
      <c r="H723" s="43">
        <v>6</v>
      </c>
      <c r="I723" s="44">
        <v>20.5</v>
      </c>
      <c r="J723" s="41">
        <f t="shared" si="564"/>
        <v>924.96</v>
      </c>
      <c r="K723" s="42" t="s">
        <v>120</v>
      </c>
      <c r="L723" s="44">
        <v>231.24</v>
      </c>
      <c r="M723" s="44">
        <v>161.9</v>
      </c>
      <c r="N723" s="41">
        <v>207.06</v>
      </c>
      <c r="O723" s="45" t="s">
        <v>69</v>
      </c>
      <c r="P723" s="45" t="s">
        <v>120</v>
      </c>
      <c r="Q723" s="45" t="s">
        <v>122</v>
      </c>
      <c r="R723" s="45" t="s">
        <v>864</v>
      </c>
      <c r="S723" s="46">
        <f t="shared" si="565"/>
        <v>91858.440009560043</v>
      </c>
      <c r="T723" s="46">
        <f t="shared" si="566"/>
        <v>97.044497981702222</v>
      </c>
      <c r="U723" s="47">
        <f t="shared" si="567"/>
        <v>56499.694260218479</v>
      </c>
      <c r="V723" s="47">
        <f t="shared" si="568"/>
        <v>35358.745749341564</v>
      </c>
      <c r="W723" s="47">
        <f t="shared" si="569"/>
        <v>78762.870016292887</v>
      </c>
      <c r="X723" s="47">
        <f t="shared" si="570"/>
        <v>13095.569993267156</v>
      </c>
      <c r="Y723" s="48">
        <f t="shared" si="571"/>
        <v>88187.693087060019</v>
      </c>
      <c r="Z723" s="47">
        <f t="shared" si="572"/>
        <v>3670.7469225000241</v>
      </c>
      <c r="AA723" s="48">
        <f t="shared" si="573"/>
        <v>91858.440009560043</v>
      </c>
      <c r="AB723" s="47">
        <f t="shared" si="574"/>
        <v>0</v>
      </c>
      <c r="AC723" s="47">
        <f t="shared" si="575"/>
        <v>52125.062665108744</v>
      </c>
      <c r="AD723" s="47">
        <f t="shared" si="576"/>
        <v>39733.377344451299</v>
      </c>
      <c r="AE723" s="47">
        <f t="shared" si="614"/>
        <v>41.976607235094768</v>
      </c>
      <c r="AF723" s="49">
        <f t="shared" si="577"/>
        <v>0.56744990073513002</v>
      </c>
      <c r="AG723" s="47">
        <f>IF(ISBLANK($D723),"",S723*_xlfn.XLOOKUP(Q723,DATA!$B$24:$B$25,DATA!$C$24:$C$25,"error",0,1)/1000)</f>
        <v>12.305956707311713</v>
      </c>
      <c r="AH723" s="47">
        <f>IF(ISBLANK($D723),"",V723*_xlfn.XLOOKUP(Q723,DATA!$B$24:$B$25,DATA!$C$24:$C$25,"error",0,1)/1000)</f>
        <v>4.7368885686601523</v>
      </c>
      <c r="AI723" s="47">
        <f>IF(ISBLANK($D723),"",X723*_xlfn.XLOOKUP(Q723,DATA!$B$24:$B$25,DATA!$C$24:$C$25,"error",0,1)/1000)</f>
        <v>1.7543681057281633</v>
      </c>
      <c r="AJ723" s="47">
        <f>IF(ISBLANK($D723),"",Z723*_xlfn.XLOOKUP(Q723,DATA!$B$24:$B$25,DATA!$C$24:$C$25,"error",0,1)/1000)</f>
        <v>0.4917572376265239</v>
      </c>
      <c r="AK723" s="47">
        <f>IF(ISBLANK($D723),"",AB723*_xlfn.XLOOKUP(Q723,DATA!$B$24:$B$25,DATA!$C$24:$C$25,"error",0,1)/1000)</f>
        <v>0</v>
      </c>
      <c r="AL723" s="47">
        <f t="shared" si="578"/>
        <v>6.9830139120148393</v>
      </c>
      <c r="AM723" s="47">
        <f t="shared" si="579"/>
        <v>5.322942795296874</v>
      </c>
      <c r="AN723" s="47">
        <f t="shared" si="602"/>
        <v>1.2473472105351888</v>
      </c>
      <c r="AO723" s="47">
        <f t="shared" si="603"/>
        <v>0.4801369680769022</v>
      </c>
      <c r="AP723" s="47">
        <f t="shared" si="604"/>
        <v>0.17782495217391123</v>
      </c>
      <c r="AQ723" s="47">
        <f t="shared" si="605"/>
        <v>4.9845130549620836E-2</v>
      </c>
      <c r="AR723" s="47">
        <f t="shared" si="606"/>
        <v>0</v>
      </c>
      <c r="AS723" s="47">
        <f t="shared" si="607"/>
        <v>0.70780705080043427</v>
      </c>
      <c r="AT723" s="47">
        <f t="shared" si="580"/>
        <v>0.53954015973475455</v>
      </c>
      <c r="AU723" s="47">
        <f t="shared" si="608"/>
        <v>6.7838770210488827E-2</v>
      </c>
      <c r="AV723" s="47">
        <f t="shared" si="609"/>
        <v>2.6112938860828029E-2</v>
      </c>
      <c r="AW723" s="47">
        <f t="shared" si="610"/>
        <v>9.6712655195991312E-3</v>
      </c>
      <c r="AX723" s="47">
        <f t="shared" si="611"/>
        <v>2.7108990415080189E-3</v>
      </c>
      <c r="AY723" s="47">
        <f t="shared" si="612"/>
        <v>0</v>
      </c>
      <c r="AZ723" s="47">
        <f t="shared" si="613"/>
        <v>3.8495103421935184E-2</v>
      </c>
      <c r="BA723" s="47">
        <f t="shared" si="581"/>
        <v>2.9343666788553643E-2</v>
      </c>
      <c r="BB723" s="23">
        <f>IF(V723&gt;0,J723*DATA!$C$4,0)</f>
        <v>60122.400000000001</v>
      </c>
      <c r="BC723" s="23">
        <f>IF(X723&gt;0,N723*_xlfn.XLOOKUP(Burgas!O723,DATA!$B$5:$B$6,DATA!$C$5:$C$6,"error",0,1),0)</f>
        <v>9938.880000000001</v>
      </c>
      <c r="BD723" s="23">
        <f>IF(Z723&gt;0,(L723-M723)*DATA!$C$7,"0,00 ")</f>
        <v>10401</v>
      </c>
      <c r="BE723" s="23">
        <f>IF(G723="basement",D723*DATA!$C$8,IF(G723="ground",0,"error"))</f>
        <v>0</v>
      </c>
      <c r="BF723" s="23">
        <f t="shared" si="582"/>
        <v>80462.28</v>
      </c>
      <c r="BG723" s="23">
        <v>1.48</v>
      </c>
      <c r="BH723" s="23">
        <v>1.6247578273655079</v>
      </c>
      <c r="BI723" s="23">
        <f t="shared" si="583"/>
        <v>0.56999999999999995</v>
      </c>
      <c r="BJ723" s="23">
        <v>2.33</v>
      </c>
      <c r="BK723" s="23">
        <f t="shared" si="584"/>
        <v>0.21630769230769231</v>
      </c>
      <c r="BL723" s="23">
        <f t="shared" si="585"/>
        <v>0.23928112965340181</v>
      </c>
      <c r="BM723" s="5">
        <v>1.1000000000000001</v>
      </c>
      <c r="BN723" s="5">
        <f t="shared" si="586"/>
        <v>0.56999999999999995</v>
      </c>
      <c r="BO723" s="50"/>
      <c r="BP723" s="48">
        <f t="shared" si="587"/>
        <v>4042.6</v>
      </c>
      <c r="BQ723" s="51">
        <f t="shared" si="588"/>
        <v>6</v>
      </c>
      <c r="BR723" s="47">
        <f t="shared" si="589"/>
        <v>1293.6320000000001</v>
      </c>
      <c r="BS723" s="46">
        <f t="shared" si="590"/>
        <v>20.5</v>
      </c>
      <c r="BT723" s="46">
        <f t="shared" si="591"/>
        <v>3234.08</v>
      </c>
      <c r="BU723" s="46">
        <f t="shared" si="597"/>
        <v>79.710551900000027</v>
      </c>
      <c r="BV723" s="46">
        <f t="shared" si="598"/>
        <v>49.027849930769243</v>
      </c>
      <c r="BW723" s="46">
        <f t="shared" si="599"/>
        <v>68.346815356033389</v>
      </c>
      <c r="BX723" s="46">
        <f t="shared" si="600"/>
        <v>76.525245650000016</v>
      </c>
      <c r="BY723" s="46">
        <f t="shared" si="601"/>
        <v>79.710551900000027</v>
      </c>
      <c r="BZ723" s="46">
        <f t="shared" si="592"/>
        <v>91858.440009560043</v>
      </c>
      <c r="CA723" s="46">
        <f t="shared" si="593"/>
        <v>56499.694260218479</v>
      </c>
      <c r="CB723" s="46">
        <f t="shared" si="594"/>
        <v>78762.870016292887</v>
      </c>
      <c r="CC723" s="46">
        <f t="shared" si="595"/>
        <v>88187.693087060019</v>
      </c>
      <c r="CD723" s="46">
        <f t="shared" si="596"/>
        <v>91858.440009560043</v>
      </c>
    </row>
    <row r="724" spans="1:82" ht="15" customHeight="1" x14ac:dyDescent="0.35">
      <c r="A724" s="39">
        <v>721</v>
      </c>
      <c r="B724" s="40" t="s">
        <v>125</v>
      </c>
      <c r="C724" s="40" t="s">
        <v>846</v>
      </c>
      <c r="D724" s="41">
        <v>81.2</v>
      </c>
      <c r="E724" s="41">
        <f t="shared" si="563"/>
        <v>389.76000000000005</v>
      </c>
      <c r="F724" s="41">
        <v>36.4</v>
      </c>
      <c r="G724" s="42" t="s">
        <v>118</v>
      </c>
      <c r="H724" s="43">
        <v>6</v>
      </c>
      <c r="I724" s="44">
        <v>20.5</v>
      </c>
      <c r="J724" s="41">
        <f t="shared" si="564"/>
        <v>596.95999999999992</v>
      </c>
      <c r="K724" s="42" t="s">
        <v>120</v>
      </c>
      <c r="L724" s="44">
        <v>149.24</v>
      </c>
      <c r="M724" s="44">
        <v>97.53</v>
      </c>
      <c r="N724" s="41">
        <v>85.26</v>
      </c>
      <c r="O724" s="45" t="s">
        <v>69</v>
      </c>
      <c r="P724" s="45" t="s">
        <v>120</v>
      </c>
      <c r="Q724" s="45" t="s">
        <v>122</v>
      </c>
      <c r="R724" s="45" t="s">
        <v>864</v>
      </c>
      <c r="S724" s="46">
        <f t="shared" si="565"/>
        <v>50522.37908851001</v>
      </c>
      <c r="T724" s="46">
        <f t="shared" si="566"/>
        <v>129.62433058423133</v>
      </c>
      <c r="U724" s="47">
        <f t="shared" si="567"/>
        <v>27702.195661630005</v>
      </c>
      <c r="V724" s="47">
        <f t="shared" si="568"/>
        <v>22820.183426880005</v>
      </c>
      <c r="W724" s="47">
        <f t="shared" si="569"/>
        <v>45130.08556187059</v>
      </c>
      <c r="X724" s="47">
        <f t="shared" si="570"/>
        <v>5392.2935266394197</v>
      </c>
      <c r="Y724" s="48">
        <f t="shared" si="571"/>
        <v>47784.935717259999</v>
      </c>
      <c r="Z724" s="47">
        <f t="shared" si="572"/>
        <v>2737.4433712500104</v>
      </c>
      <c r="AA724" s="48">
        <f t="shared" si="573"/>
        <v>50522.37908851001</v>
      </c>
      <c r="AB724" s="47">
        <f t="shared" si="574"/>
        <v>0</v>
      </c>
      <c r="AC724" s="47">
        <f t="shared" si="575"/>
        <v>30949.920324769435</v>
      </c>
      <c r="AD724" s="47">
        <f t="shared" si="576"/>
        <v>19572.458763740575</v>
      </c>
      <c r="AE724" s="47">
        <f t="shared" si="614"/>
        <v>50.21669428299613</v>
      </c>
      <c r="AF724" s="49">
        <f t="shared" si="577"/>
        <v>0.61259823632906041</v>
      </c>
      <c r="AG724" s="47">
        <f>IF(ISBLANK($D724),"",S724*_xlfn.XLOOKUP(Q724,DATA!$B$24:$B$25,DATA!$C$24:$C$25,"error",0,1)/1000)</f>
        <v>6.7683079502426731</v>
      </c>
      <c r="AH724" s="47">
        <f>IF(ISBLANK($D724),"",V724*_xlfn.XLOOKUP(Q724,DATA!$B$24:$B$25,DATA!$C$24:$C$25,"error",0,1)/1000)</f>
        <v>3.0571408492771184</v>
      </c>
      <c r="AI724" s="47">
        <f>IF(ISBLANK($D724),"",X724*_xlfn.XLOOKUP(Q724,DATA!$B$24:$B$25,DATA!$C$24:$C$25,"error",0,1)/1000)</f>
        <v>0.72238686706453814</v>
      </c>
      <c r="AJ724" s="47">
        <f>IF(ISBLANK($D724),"",Z724*_xlfn.XLOOKUP(Q724,DATA!$B$24:$B$25,DATA!$C$24:$C$25,"error",0,1)/1000)</f>
        <v>0.36672579690896279</v>
      </c>
      <c r="AK724" s="47">
        <f>IF(ISBLANK($D724),"",AB724*_xlfn.XLOOKUP(Q724,DATA!$B$24:$B$25,DATA!$C$24:$C$25,"error",0,1)/1000)</f>
        <v>0</v>
      </c>
      <c r="AL724" s="47">
        <f t="shared" si="578"/>
        <v>4.1462535132506195</v>
      </c>
      <c r="AM724" s="47">
        <f t="shared" si="579"/>
        <v>2.6220544369920535</v>
      </c>
      <c r="AN724" s="47">
        <f t="shared" si="602"/>
        <v>0.68604418515158427</v>
      </c>
      <c r="AO724" s="47">
        <f t="shared" si="603"/>
        <v>0.30987563187941897</v>
      </c>
      <c r="AP724" s="47">
        <f t="shared" si="604"/>
        <v>7.3222039130434069E-2</v>
      </c>
      <c r="AQ724" s="47">
        <f t="shared" si="605"/>
        <v>3.7171786857814915E-2</v>
      </c>
      <c r="AR724" s="47">
        <f t="shared" si="606"/>
        <v>0</v>
      </c>
      <c r="AS724" s="47">
        <f t="shared" si="607"/>
        <v>0.42026945786766795</v>
      </c>
      <c r="AT724" s="47">
        <f t="shared" si="580"/>
        <v>0.26577472728391632</v>
      </c>
      <c r="AU724" s="47">
        <f t="shared" si="608"/>
        <v>3.731149870513735E-2</v>
      </c>
      <c r="AV724" s="47">
        <f t="shared" si="609"/>
        <v>1.6853031463371273E-2</v>
      </c>
      <c r="AW724" s="47">
        <f t="shared" si="610"/>
        <v>3.982285802187879E-3</v>
      </c>
      <c r="AX724" s="47">
        <f t="shared" si="611"/>
        <v>2.0216410360020085E-3</v>
      </c>
      <c r="AY724" s="47">
        <f t="shared" si="612"/>
        <v>0</v>
      </c>
      <c r="AZ724" s="47">
        <f t="shared" si="613"/>
        <v>2.2856958301561162E-2</v>
      </c>
      <c r="BA724" s="47">
        <f t="shared" si="581"/>
        <v>1.4454540403576188E-2</v>
      </c>
      <c r="BB724" s="23">
        <f>IF(V724&gt;0,J724*DATA!$C$4,0)</f>
        <v>38802.399999999994</v>
      </c>
      <c r="BC724" s="23">
        <f>IF(X724&gt;0,N724*_xlfn.XLOOKUP(Burgas!O724,DATA!$B$5:$B$6,DATA!$C$5:$C$6,"error",0,1),0)</f>
        <v>4092.4800000000005</v>
      </c>
      <c r="BD724" s="23">
        <f>IF(Z724&gt;0,(L724-M724)*DATA!$C$7,"0,00 ")</f>
        <v>7756.5000000000009</v>
      </c>
      <c r="BE724" s="23">
        <f>IF(G724="basement",D724*DATA!$C$8,IF(G724="ground",0,"error"))</f>
        <v>0</v>
      </c>
      <c r="BF724" s="23">
        <f t="shared" si="582"/>
        <v>50651.38</v>
      </c>
      <c r="BG724" s="23">
        <v>1.48</v>
      </c>
      <c r="BH724" s="23">
        <v>1.7063555347091934</v>
      </c>
      <c r="BI724" s="23">
        <f t="shared" si="583"/>
        <v>0.56999999999999995</v>
      </c>
      <c r="BJ724" s="23">
        <v>2.33</v>
      </c>
      <c r="BK724" s="23">
        <f t="shared" si="584"/>
        <v>0.21630769230769231</v>
      </c>
      <c r="BL724" s="23">
        <f t="shared" si="585"/>
        <v>0.23928112965340181</v>
      </c>
      <c r="BM724" s="5">
        <v>1.1000000000000001</v>
      </c>
      <c r="BN724" s="5">
        <f t="shared" si="586"/>
        <v>0.56999999999999995</v>
      </c>
      <c r="BO724" s="50"/>
      <c r="BP724" s="48">
        <f t="shared" si="587"/>
        <v>1664.6000000000001</v>
      </c>
      <c r="BQ724" s="51">
        <f t="shared" si="588"/>
        <v>6</v>
      </c>
      <c r="BR724" s="47">
        <f t="shared" si="589"/>
        <v>532.67200000000003</v>
      </c>
      <c r="BS724" s="46">
        <f t="shared" si="590"/>
        <v>20.5</v>
      </c>
      <c r="BT724" s="46">
        <f t="shared" si="591"/>
        <v>1331.6800000000003</v>
      </c>
      <c r="BU724" s="46">
        <f t="shared" si="597"/>
        <v>43.841009275000005</v>
      </c>
      <c r="BV724" s="46">
        <f t="shared" si="598"/>
        <v>24.038698075000003</v>
      </c>
      <c r="BW724" s="46">
        <f t="shared" si="599"/>
        <v>39.161823639249036</v>
      </c>
      <c r="BX724" s="46">
        <f t="shared" si="600"/>
        <v>41.465581149999998</v>
      </c>
      <c r="BY724" s="46">
        <f t="shared" si="601"/>
        <v>43.841009275000005</v>
      </c>
      <c r="BZ724" s="46">
        <f t="shared" si="592"/>
        <v>50522.37908851001</v>
      </c>
      <c r="CA724" s="46">
        <f t="shared" si="593"/>
        <v>27702.195661630005</v>
      </c>
      <c r="CB724" s="46">
        <f t="shared" si="594"/>
        <v>45130.08556187059</v>
      </c>
      <c r="CC724" s="46">
        <f t="shared" si="595"/>
        <v>47784.935717259999</v>
      </c>
      <c r="CD724" s="46">
        <f t="shared" si="596"/>
        <v>50522.37908851001</v>
      </c>
    </row>
    <row r="725" spans="1:82" ht="15" customHeight="1" x14ac:dyDescent="0.35">
      <c r="A725" s="39">
        <v>722</v>
      </c>
      <c r="B725" s="40" t="s">
        <v>125</v>
      </c>
      <c r="C725" s="40" t="s">
        <v>847</v>
      </c>
      <c r="D725" s="41">
        <v>357.5</v>
      </c>
      <c r="E725" s="41">
        <f t="shared" si="563"/>
        <v>1716</v>
      </c>
      <c r="F725" s="41">
        <v>79.400000000000006</v>
      </c>
      <c r="G725" s="42" t="s">
        <v>119</v>
      </c>
      <c r="H725" s="43">
        <v>6</v>
      </c>
      <c r="I725" s="44">
        <v>20.5</v>
      </c>
      <c r="J725" s="41">
        <f t="shared" si="564"/>
        <v>1302.1600000000001</v>
      </c>
      <c r="K725" s="42" t="s">
        <v>120</v>
      </c>
      <c r="L725" s="44">
        <v>325.54000000000002</v>
      </c>
      <c r="M725" s="44">
        <v>325.54000000000002</v>
      </c>
      <c r="N725" s="41">
        <v>375.375</v>
      </c>
      <c r="O725" s="45" t="s">
        <v>69</v>
      </c>
      <c r="P725" s="45" t="s">
        <v>120</v>
      </c>
      <c r="Q725" s="45" t="s">
        <v>122</v>
      </c>
      <c r="R725" s="45" t="s">
        <v>864</v>
      </c>
      <c r="S725" s="46">
        <f t="shared" si="565"/>
        <v>142041.10830227504</v>
      </c>
      <c r="T725" s="46">
        <f t="shared" si="566"/>
        <v>82.774538637689417</v>
      </c>
      <c r="U725" s="47">
        <f t="shared" si="567"/>
        <v>92263.015882102714</v>
      </c>
      <c r="V725" s="47">
        <f t="shared" si="568"/>
        <v>49778.092420172325</v>
      </c>
      <c r="W725" s="47">
        <f t="shared" si="569"/>
        <v>118300.40712279732</v>
      </c>
      <c r="X725" s="47">
        <f t="shared" si="570"/>
        <v>23740.701179477721</v>
      </c>
      <c r="Y725" s="48">
        <f t="shared" si="571"/>
        <v>142041.10830227504</v>
      </c>
      <c r="Z725" s="47">
        <f t="shared" si="572"/>
        <v>0</v>
      </c>
      <c r="AA725" s="48">
        <f t="shared" si="573"/>
        <v>138740.99012999239</v>
      </c>
      <c r="AB725" s="47">
        <f t="shared" si="574"/>
        <v>3300.1181722826441</v>
      </c>
      <c r="AC725" s="47">
        <f t="shared" si="575"/>
        <v>76818.91177193269</v>
      </c>
      <c r="AD725" s="47">
        <f t="shared" si="576"/>
        <v>65222.196530342349</v>
      </c>
      <c r="AE725" s="47">
        <f t="shared" si="614"/>
        <v>38.008273036330039</v>
      </c>
      <c r="AF725" s="49">
        <f t="shared" si="577"/>
        <v>0.54082168669407871</v>
      </c>
      <c r="AG725" s="47">
        <f>IF(ISBLANK($D725),"",S725*_xlfn.XLOOKUP(Q725,DATA!$B$24:$B$25,DATA!$C$24:$C$25,"error",0,1)/1000)</f>
        <v>19.02875478012097</v>
      </c>
      <c r="AH725" s="47">
        <f>IF(ISBLANK($D725),"",V725*_xlfn.XLOOKUP(Q725,DATA!$B$24:$B$25,DATA!$C$24:$C$25,"error",0,1)/1000)</f>
        <v>6.6685984459506384</v>
      </c>
      <c r="AI725" s="47">
        <f>IF(ISBLANK($D725),"",X725*_xlfn.XLOOKUP(Q725,DATA!$B$24:$B$25,DATA!$C$24:$C$25,"error",0,1)/1000)</f>
        <v>3.1804594208814305</v>
      </c>
      <c r="AJ725" s="47">
        <f>IF(ISBLANK($D725),"",Z725*_xlfn.XLOOKUP(Q725,DATA!$B$24:$B$25,DATA!$C$24:$C$25,"error",0,1)/1000)</f>
        <v>0</v>
      </c>
      <c r="AK725" s="47">
        <f>IF(ISBLANK($D725),"",AB725*_xlfn.XLOOKUP(Q725,DATA!$B$24:$B$25,DATA!$C$24:$C$25,"error",0,1)/1000)</f>
        <v>0.44210538904096708</v>
      </c>
      <c r="AL725" s="47">
        <f t="shared" si="578"/>
        <v>10.291163255873036</v>
      </c>
      <c r="AM725" s="47">
        <f t="shared" si="579"/>
        <v>8.7375915242479341</v>
      </c>
      <c r="AN725" s="47">
        <f t="shared" si="602"/>
        <v>1.9287784574148026</v>
      </c>
      <c r="AO725" s="47">
        <f t="shared" si="603"/>
        <v>0.67593750470400749</v>
      </c>
      <c r="AP725" s="47">
        <f t="shared" si="604"/>
        <v>0.32237535700899206</v>
      </c>
      <c r="AQ725" s="47">
        <f t="shared" si="605"/>
        <v>0</v>
      </c>
      <c r="AR725" s="47">
        <f t="shared" si="606"/>
        <v>4.4812356885277321E-2</v>
      </c>
      <c r="AS725" s="47">
        <f t="shared" si="607"/>
        <v>1.0431252185982769</v>
      </c>
      <c r="AT725" s="47">
        <f t="shared" si="580"/>
        <v>0.88565323881652569</v>
      </c>
      <c r="AU725" s="47">
        <f t="shared" si="608"/>
        <v>0.1048993876399202</v>
      </c>
      <c r="AV725" s="47">
        <f t="shared" si="609"/>
        <v>3.6761832367903279E-2</v>
      </c>
      <c r="AW725" s="47">
        <f t="shared" si="610"/>
        <v>1.7532846973918298E-2</v>
      </c>
      <c r="AX725" s="47">
        <f t="shared" si="611"/>
        <v>0</v>
      </c>
      <c r="AY725" s="47">
        <f t="shared" si="612"/>
        <v>2.4371844147760518E-3</v>
      </c>
      <c r="AZ725" s="47">
        <f t="shared" si="613"/>
        <v>5.6731863756597625E-2</v>
      </c>
      <c r="BA725" s="47">
        <f t="shared" si="581"/>
        <v>4.8167523883322572E-2</v>
      </c>
      <c r="BB725" s="23">
        <f>IF(V725&gt;0,J725*DATA!$C$4,0)</f>
        <v>84640.400000000009</v>
      </c>
      <c r="BC725" s="23">
        <f>IF(X725&gt;0,N725*_xlfn.XLOOKUP(Burgas!O725,DATA!$B$5:$B$6,DATA!$C$5:$C$6,"error",0,1),0)</f>
        <v>18018</v>
      </c>
      <c r="BD725" s="23" t="str">
        <f>IF(Z725&gt;0,(L725-M725)*DATA!$C$7,"0,00 ")</f>
        <v xml:space="preserve">0,00 </v>
      </c>
      <c r="BE725" s="23">
        <f>IF(G725="basement",D725*DATA!$C$8,IF(G725="ground",0,"error"))</f>
        <v>14300</v>
      </c>
      <c r="BF725" s="23">
        <f t="shared" si="582"/>
        <v>116958.40000000001</v>
      </c>
      <c r="BG725" s="23">
        <v>1.48</v>
      </c>
      <c r="BH725" s="23">
        <v>1.1000000000000001</v>
      </c>
      <c r="BI725" s="23">
        <f t="shared" si="583"/>
        <v>0.85</v>
      </c>
      <c r="BJ725" s="23">
        <v>2.33</v>
      </c>
      <c r="BK725" s="23">
        <f t="shared" si="584"/>
        <v>0.21630769230769231</v>
      </c>
      <c r="BL725" s="23">
        <f t="shared" si="585"/>
        <v>0.23928112965340181</v>
      </c>
      <c r="BM725" s="5">
        <v>1.1000000000000001</v>
      </c>
      <c r="BN725" s="5">
        <f t="shared" si="586"/>
        <v>0.40124223602484466</v>
      </c>
      <c r="BO725" s="50"/>
      <c r="BP725" s="48">
        <f t="shared" si="587"/>
        <v>7328.75</v>
      </c>
      <c r="BQ725" s="51">
        <f t="shared" si="588"/>
        <v>6</v>
      </c>
      <c r="BR725" s="47">
        <f t="shared" si="589"/>
        <v>2345.2000000000003</v>
      </c>
      <c r="BS725" s="46">
        <f t="shared" si="590"/>
        <v>20.5</v>
      </c>
      <c r="BT725" s="46">
        <f t="shared" si="591"/>
        <v>5863</v>
      </c>
      <c r="BU725" s="46">
        <f t="shared" si="597"/>
        <v>123.25677568750002</v>
      </c>
      <c r="BV725" s="46">
        <f t="shared" si="598"/>
        <v>80.061624333653853</v>
      </c>
      <c r="BW725" s="46">
        <f t="shared" si="599"/>
        <v>102.6556812936457</v>
      </c>
      <c r="BX725" s="46">
        <f t="shared" si="600"/>
        <v>123.25677568750002</v>
      </c>
      <c r="BY725" s="46">
        <f t="shared" si="601"/>
        <v>120.39308411141305</v>
      </c>
      <c r="BZ725" s="46">
        <f t="shared" si="592"/>
        <v>142041.10830227504</v>
      </c>
      <c r="CA725" s="46">
        <f t="shared" si="593"/>
        <v>92263.015882102714</v>
      </c>
      <c r="CB725" s="46">
        <f t="shared" si="594"/>
        <v>118300.40712279732</v>
      </c>
      <c r="CC725" s="46">
        <f t="shared" si="595"/>
        <v>142041.10830227504</v>
      </c>
      <c r="CD725" s="46">
        <f t="shared" si="596"/>
        <v>138740.99012999239</v>
      </c>
    </row>
    <row r="726" spans="1:82" ht="15" customHeight="1" x14ac:dyDescent="0.35">
      <c r="A726" s="39">
        <v>723</v>
      </c>
      <c r="B726" s="40" t="s">
        <v>125</v>
      </c>
      <c r="C726" s="40" t="s">
        <v>848</v>
      </c>
      <c r="D726" s="41">
        <v>98.3</v>
      </c>
      <c r="E726" s="41">
        <f t="shared" si="563"/>
        <v>393.2</v>
      </c>
      <c r="F726" s="41">
        <v>40.799999999999997</v>
      </c>
      <c r="G726" s="42" t="s">
        <v>119</v>
      </c>
      <c r="H726" s="43">
        <v>5</v>
      </c>
      <c r="I726" s="44">
        <v>17.5</v>
      </c>
      <c r="J726" s="41">
        <f t="shared" si="564"/>
        <v>571.20000000000005</v>
      </c>
      <c r="K726" s="42" t="s">
        <v>121</v>
      </c>
      <c r="L726" s="44">
        <v>142.80000000000001</v>
      </c>
      <c r="M726" s="44">
        <v>114.24</v>
      </c>
      <c r="N726" s="41">
        <v>103.215</v>
      </c>
      <c r="O726" s="45" t="s">
        <v>69</v>
      </c>
      <c r="P726" s="45" t="s">
        <v>121</v>
      </c>
      <c r="Q726" s="45" t="s">
        <v>122</v>
      </c>
      <c r="R726" s="45" t="s">
        <v>864</v>
      </c>
      <c r="S726" s="46">
        <f t="shared" si="565"/>
        <v>22425.402503350007</v>
      </c>
      <c r="T726" s="46">
        <f t="shared" si="566"/>
        <v>57.033068421541223</v>
      </c>
      <c r="U726" s="47">
        <f t="shared" si="567"/>
        <v>22425.402503350007</v>
      </c>
      <c r="V726" s="47">
        <f t="shared" si="568"/>
        <v>0</v>
      </c>
      <c r="W726" s="47">
        <f t="shared" si="569"/>
        <v>22114.882819850689</v>
      </c>
      <c r="X726" s="47">
        <f t="shared" si="570"/>
        <v>310.51968349931849</v>
      </c>
      <c r="Y726" s="48">
        <f t="shared" si="571"/>
        <v>20913.482513350005</v>
      </c>
      <c r="Z726" s="47">
        <f t="shared" si="572"/>
        <v>1511.9199900000021</v>
      </c>
      <c r="AA726" s="48">
        <f t="shared" si="573"/>
        <v>21517.98539471957</v>
      </c>
      <c r="AB726" s="47">
        <f t="shared" si="574"/>
        <v>907.41710863043772</v>
      </c>
      <c r="AC726" s="47">
        <f t="shared" si="575"/>
        <v>2729.8567821297584</v>
      </c>
      <c r="AD726" s="47">
        <f t="shared" si="576"/>
        <v>19695.545721220249</v>
      </c>
      <c r="AE726" s="47">
        <f t="shared" si="614"/>
        <v>50.090401122126778</v>
      </c>
      <c r="AF726" s="49">
        <f t="shared" si="577"/>
        <v>0.12173055898202767</v>
      </c>
      <c r="AG726" s="47">
        <f>IF(ISBLANK($D726),"",S726*_xlfn.XLOOKUP(Q726,DATA!$B$24:$B$25,DATA!$C$24:$C$25,"error",0,1)/1000)</f>
        <v>3.0042534177757005</v>
      </c>
      <c r="AH726" s="47">
        <f>IF(ISBLANK($D726),"",V726*_xlfn.XLOOKUP(Q726,DATA!$B$24:$B$25,DATA!$C$24:$C$25,"error",0,1)/1000)</f>
        <v>0</v>
      </c>
      <c r="AI726" s="47">
        <f>IF(ISBLANK($D726),"",X726*_xlfn.XLOOKUP(Q726,DATA!$B$24:$B$25,DATA!$C$24:$C$25,"error",0,1)/1000)</f>
        <v>4.1599245333505105E-2</v>
      </c>
      <c r="AJ726" s="47">
        <f>IF(ISBLANK($D726),"",Z726*_xlfn.XLOOKUP(Q726,DATA!$B$24:$B$25,DATA!$C$24:$C$25,"error",0,1)/1000)</f>
        <v>0.20254667878011895</v>
      </c>
      <c r="AK726" s="47">
        <f>IF(ISBLANK($D726),"",AB726*_xlfn.XLOOKUP(Q726,DATA!$B$24:$B$25,DATA!$C$24:$C$25,"error",0,1)/1000)</f>
        <v>0.12156352375587899</v>
      </c>
      <c r="AL726" s="47">
        <f t="shared" si="578"/>
        <v>0.36570944786950305</v>
      </c>
      <c r="AM726" s="47">
        <f t="shared" si="579"/>
        <v>2.6385439699061974</v>
      </c>
      <c r="AN726" s="47">
        <f t="shared" si="602"/>
        <v>0.3045148954714591</v>
      </c>
      <c r="AO726" s="47">
        <f t="shared" si="603"/>
        <v>0</v>
      </c>
      <c r="AP726" s="47">
        <f t="shared" si="604"/>
        <v>4.2165516961624235E-3</v>
      </c>
      <c r="AQ726" s="47">
        <f t="shared" si="605"/>
        <v>2.0530385470106195E-2</v>
      </c>
      <c r="AR726" s="47">
        <f t="shared" si="606"/>
        <v>1.2321831277825811E-2</v>
      </c>
      <c r="AS726" s="47">
        <f t="shared" si="607"/>
        <v>3.706876844409443E-2</v>
      </c>
      <c r="AT726" s="47">
        <f t="shared" si="580"/>
        <v>0.2674461270273647</v>
      </c>
      <c r="AU726" s="47">
        <f t="shared" si="608"/>
        <v>1.6561480111616893E-2</v>
      </c>
      <c r="AV726" s="47">
        <f t="shared" si="609"/>
        <v>0</v>
      </c>
      <c r="AW726" s="47">
        <f t="shared" si="610"/>
        <v>2.2932322225972535E-4</v>
      </c>
      <c r="AX726" s="47">
        <f t="shared" si="611"/>
        <v>1.1165745114720021E-3</v>
      </c>
      <c r="AY726" s="47">
        <f t="shared" si="612"/>
        <v>6.7014049782513046E-4</v>
      </c>
      <c r="AZ726" s="47">
        <f t="shared" si="613"/>
        <v>2.0160382315568578E-3</v>
      </c>
      <c r="BA726" s="47">
        <f t="shared" si="581"/>
        <v>1.4545441880060034E-2</v>
      </c>
      <c r="BB726" s="23">
        <f>IF(V726&gt;0,J726*DATA!$C$4,0)</f>
        <v>0</v>
      </c>
      <c r="BC726" s="23">
        <f>IF(X726&gt;0,N726*_xlfn.XLOOKUP(Burgas!O726,DATA!$B$5:$B$6,DATA!$C$5:$C$6,"error",0,1),0)</f>
        <v>4954.32</v>
      </c>
      <c r="BD726" s="23">
        <f>IF(Z726&gt;0,(L726-M726)*DATA!$C$7,"0,00 ")</f>
        <v>4284.0000000000027</v>
      </c>
      <c r="BE726" s="23">
        <f>IF(G726="basement",D726*DATA!$C$8,IF(G726="ground",0,"error"))</f>
        <v>3932</v>
      </c>
      <c r="BF726" s="23">
        <f t="shared" si="582"/>
        <v>13170.320000000003</v>
      </c>
      <c r="BG726" s="23">
        <v>0.25</v>
      </c>
      <c r="BH726" s="23">
        <v>1.4500000000000004</v>
      </c>
      <c r="BI726" s="23">
        <f t="shared" si="583"/>
        <v>0.85</v>
      </c>
      <c r="BJ726" s="23">
        <v>0.22</v>
      </c>
      <c r="BK726" s="23">
        <f t="shared" si="584"/>
        <v>0.25</v>
      </c>
      <c r="BL726" s="23">
        <f t="shared" si="585"/>
        <v>0.12054794520547943</v>
      </c>
      <c r="BM726" s="5">
        <v>1.1000000000000001</v>
      </c>
      <c r="BN726" s="5">
        <f t="shared" si="586"/>
        <v>0.40124223602484466</v>
      </c>
      <c r="BO726" s="50"/>
      <c r="BP726" s="48">
        <f t="shared" si="587"/>
        <v>1720.25</v>
      </c>
      <c r="BQ726" s="51">
        <f t="shared" si="588"/>
        <v>5</v>
      </c>
      <c r="BR726" s="47">
        <f t="shared" si="589"/>
        <v>550.48</v>
      </c>
      <c r="BS726" s="46">
        <f t="shared" si="590"/>
        <v>17.5</v>
      </c>
      <c r="BT726" s="46">
        <f t="shared" si="591"/>
        <v>1376.2</v>
      </c>
      <c r="BU726" s="46">
        <f t="shared" si="597"/>
        <v>19.459738375000004</v>
      </c>
      <c r="BV726" s="46">
        <f t="shared" si="598"/>
        <v>19.459738375000004</v>
      </c>
      <c r="BW726" s="46">
        <f t="shared" si="599"/>
        <v>19.19028359931507</v>
      </c>
      <c r="BX726" s="46">
        <f t="shared" si="600"/>
        <v>18.147763375000004</v>
      </c>
      <c r="BY726" s="46">
        <f t="shared" si="601"/>
        <v>18.672323320652175</v>
      </c>
      <c r="BZ726" s="46">
        <f t="shared" si="592"/>
        <v>22425.402503350007</v>
      </c>
      <c r="CA726" s="46">
        <f t="shared" si="593"/>
        <v>22425.402503350007</v>
      </c>
      <c r="CB726" s="46">
        <f t="shared" si="594"/>
        <v>22114.882819850689</v>
      </c>
      <c r="CC726" s="46">
        <f t="shared" si="595"/>
        <v>20913.482513350005</v>
      </c>
      <c r="CD726" s="46">
        <f t="shared" si="596"/>
        <v>21517.98539471957</v>
      </c>
    </row>
    <row r="727" spans="1:82" ht="15" customHeight="1" x14ac:dyDescent="0.35">
      <c r="A727" s="39">
        <v>724</v>
      </c>
      <c r="B727" s="40" t="s">
        <v>125</v>
      </c>
      <c r="C727" s="40" t="s">
        <v>849</v>
      </c>
      <c r="D727" s="41">
        <v>220.3</v>
      </c>
      <c r="E727" s="41">
        <f t="shared" si="563"/>
        <v>881.2</v>
      </c>
      <c r="F727" s="41">
        <v>62.8</v>
      </c>
      <c r="G727" s="42" t="s">
        <v>119</v>
      </c>
      <c r="H727" s="43">
        <v>5</v>
      </c>
      <c r="I727" s="44">
        <v>17.5</v>
      </c>
      <c r="J727" s="41">
        <f t="shared" si="564"/>
        <v>879.2</v>
      </c>
      <c r="K727" s="42" t="s">
        <v>121</v>
      </c>
      <c r="L727" s="44">
        <v>219.8</v>
      </c>
      <c r="M727" s="44">
        <v>186.8</v>
      </c>
      <c r="N727" s="41">
        <v>231.31500000000003</v>
      </c>
      <c r="O727" s="45" t="s">
        <v>69</v>
      </c>
      <c r="P727" s="45" t="s">
        <v>121</v>
      </c>
      <c r="Q727" s="45" t="s">
        <v>122</v>
      </c>
      <c r="R727" s="45" t="s">
        <v>864</v>
      </c>
      <c r="S727" s="46">
        <f t="shared" si="565"/>
        <v>42248.998827349998</v>
      </c>
      <c r="T727" s="46">
        <f t="shared" si="566"/>
        <v>47.944846603892415</v>
      </c>
      <c r="U727" s="47">
        <f t="shared" si="567"/>
        <v>42248.998827349998</v>
      </c>
      <c r="V727" s="47">
        <f t="shared" si="568"/>
        <v>0</v>
      </c>
      <c r="W727" s="47">
        <f t="shared" si="569"/>
        <v>41553.093575316438</v>
      </c>
      <c r="X727" s="47">
        <f t="shared" si="570"/>
        <v>695.90525203356083</v>
      </c>
      <c r="Y727" s="48">
        <f t="shared" si="571"/>
        <v>40502.032452350002</v>
      </c>
      <c r="Z727" s="47">
        <f t="shared" si="572"/>
        <v>1746.9663749999963</v>
      </c>
      <c r="AA727" s="48">
        <f t="shared" si="573"/>
        <v>40215.387545241305</v>
      </c>
      <c r="AB727" s="47">
        <f t="shared" si="574"/>
        <v>2033.6112821086936</v>
      </c>
      <c r="AC727" s="47">
        <f t="shared" si="575"/>
        <v>4476.4829091422507</v>
      </c>
      <c r="AD727" s="47">
        <f t="shared" si="576"/>
        <v>37772.515918207748</v>
      </c>
      <c r="AE727" s="47">
        <f t="shared" si="614"/>
        <v>42.864861459609337</v>
      </c>
      <c r="AF727" s="49">
        <f t="shared" si="577"/>
        <v>0.10595476895051037</v>
      </c>
      <c r="AG727" s="47">
        <f>IF(ISBLANK($D727),"",S727*_xlfn.XLOOKUP(Q727,DATA!$B$24:$B$25,DATA!$C$24:$C$25,"error",0,1)/1000)</f>
        <v>5.6599518829464452</v>
      </c>
      <c r="AH727" s="47">
        <f>IF(ISBLANK($D727),"",V727*_xlfn.XLOOKUP(Q727,DATA!$B$24:$B$25,DATA!$C$24:$C$25,"error",0,1)/1000)</f>
        <v>0</v>
      </c>
      <c r="AI727" s="47">
        <f>IF(ISBLANK($D727),"",X727*_xlfn.XLOOKUP(Q727,DATA!$B$24:$B$25,DATA!$C$24:$C$25,"error",0,1)/1000)</f>
        <v>9.3228013702655779E-2</v>
      </c>
      <c r="AJ727" s="47">
        <f>IF(ISBLANK($D727),"",Z727*_xlfn.XLOOKUP(Q727,DATA!$B$24:$B$25,DATA!$C$24:$C$25,"error",0,1)/1000)</f>
        <v>0.23403502800223749</v>
      </c>
      <c r="AK727" s="47">
        <f>IF(ISBLANK($D727),"",AB727*_xlfn.XLOOKUP(Q727,DATA!$B$24:$B$25,DATA!$C$24:$C$25,"error",0,1)/1000)</f>
        <v>0.27243585232370321</v>
      </c>
      <c r="AL727" s="47">
        <f t="shared" si="578"/>
        <v>0.59969889402859655</v>
      </c>
      <c r="AM727" s="47">
        <f t="shared" si="579"/>
        <v>5.0602529889178491</v>
      </c>
      <c r="AN727" s="47">
        <f t="shared" si="602"/>
        <v>0.57369982366035044</v>
      </c>
      <c r="AO727" s="47">
        <f t="shared" si="603"/>
        <v>0</v>
      </c>
      <c r="AP727" s="47">
        <f t="shared" si="604"/>
        <v>9.4497084299549408E-3</v>
      </c>
      <c r="AQ727" s="47">
        <f t="shared" si="605"/>
        <v>2.372208405159321E-2</v>
      </c>
      <c r="AR727" s="47">
        <f t="shared" si="606"/>
        <v>2.7614439781332805E-2</v>
      </c>
      <c r="AS727" s="47">
        <f t="shared" si="607"/>
        <v>6.0786232262880956E-2</v>
      </c>
      <c r="AT727" s="47">
        <f t="shared" si="580"/>
        <v>0.5129135913974695</v>
      </c>
      <c r="AU727" s="47">
        <f t="shared" si="608"/>
        <v>3.1201489191124095E-2</v>
      </c>
      <c r="AV727" s="47">
        <f t="shared" si="609"/>
        <v>0</v>
      </c>
      <c r="AW727" s="47">
        <f t="shared" si="610"/>
        <v>5.139359701303854E-4</v>
      </c>
      <c r="AX727" s="47">
        <f t="shared" si="611"/>
        <v>1.2901596245999977E-3</v>
      </c>
      <c r="AY727" s="47">
        <f t="shared" si="612"/>
        <v>1.5018509834270153E-3</v>
      </c>
      <c r="AZ727" s="47">
        <f t="shared" si="613"/>
        <v>3.3059465781573984E-3</v>
      </c>
      <c r="BA727" s="47">
        <f t="shared" si="581"/>
        <v>2.7895542612966697E-2</v>
      </c>
      <c r="BB727" s="23">
        <f>IF(V727&gt;0,J727*DATA!$C$4,0)</f>
        <v>0</v>
      </c>
      <c r="BC727" s="23">
        <f>IF(X727&gt;0,N727*_xlfn.XLOOKUP(Burgas!O727,DATA!$B$5:$B$6,DATA!$C$5:$C$6,"error",0,1),0)</f>
        <v>11103.12</v>
      </c>
      <c r="BD727" s="23">
        <f>IF(Z727&gt;0,(L727-M727)*DATA!$C$7,"0,00 ")</f>
        <v>4950</v>
      </c>
      <c r="BE727" s="23">
        <f>IF(G727="basement",D727*DATA!$C$8,IF(G727="ground",0,"error"))</f>
        <v>8812</v>
      </c>
      <c r="BF727" s="23">
        <f t="shared" si="582"/>
        <v>24865.120000000003</v>
      </c>
      <c r="BG727" s="23">
        <v>0.25</v>
      </c>
      <c r="BH727" s="23">
        <v>1.3627388535031848</v>
      </c>
      <c r="BI727" s="23">
        <f t="shared" si="583"/>
        <v>0.85</v>
      </c>
      <c r="BJ727" s="23">
        <v>0.22</v>
      </c>
      <c r="BK727" s="23">
        <f t="shared" si="584"/>
        <v>0.25</v>
      </c>
      <c r="BL727" s="23">
        <f t="shared" si="585"/>
        <v>0.12054794520547943</v>
      </c>
      <c r="BM727" s="5">
        <v>1.1000000000000001</v>
      </c>
      <c r="BN727" s="5">
        <f t="shared" si="586"/>
        <v>0.40124223602484466</v>
      </c>
      <c r="BO727" s="50"/>
      <c r="BP727" s="48">
        <f t="shared" si="587"/>
        <v>3855.25</v>
      </c>
      <c r="BQ727" s="51">
        <f t="shared" si="588"/>
        <v>5</v>
      </c>
      <c r="BR727" s="47">
        <f t="shared" si="589"/>
        <v>1233.68</v>
      </c>
      <c r="BS727" s="46">
        <f t="shared" si="590"/>
        <v>17.5</v>
      </c>
      <c r="BT727" s="46">
        <f t="shared" si="591"/>
        <v>3084.2000000000003</v>
      </c>
      <c r="BU727" s="46">
        <f t="shared" si="597"/>
        <v>36.661748374999995</v>
      </c>
      <c r="BV727" s="46">
        <f t="shared" si="598"/>
        <v>36.661748374999995</v>
      </c>
      <c r="BW727" s="46">
        <f t="shared" si="599"/>
        <v>36.057873633561641</v>
      </c>
      <c r="BX727" s="46">
        <f t="shared" si="600"/>
        <v>35.145810875000002</v>
      </c>
      <c r="BY727" s="46">
        <f t="shared" si="601"/>
        <v>34.897073538043479</v>
      </c>
      <c r="BZ727" s="46">
        <f t="shared" si="592"/>
        <v>42248.998827349998</v>
      </c>
      <c r="CA727" s="46">
        <f t="shared" si="593"/>
        <v>42248.998827349998</v>
      </c>
      <c r="CB727" s="46">
        <f t="shared" si="594"/>
        <v>41553.093575316438</v>
      </c>
      <c r="CC727" s="46">
        <f t="shared" si="595"/>
        <v>40502.032452350002</v>
      </c>
      <c r="CD727" s="46">
        <f t="shared" si="596"/>
        <v>40215.387545241305</v>
      </c>
    </row>
    <row r="728" spans="1:82" ht="15" customHeight="1" x14ac:dyDescent="0.35">
      <c r="A728" s="39">
        <v>725</v>
      </c>
      <c r="B728" s="40" t="s">
        <v>125</v>
      </c>
      <c r="C728" s="40" t="s">
        <v>850</v>
      </c>
      <c r="D728" s="41">
        <v>100.1</v>
      </c>
      <c r="E728" s="41">
        <f t="shared" si="563"/>
        <v>480.48</v>
      </c>
      <c r="F728" s="41">
        <v>55.8</v>
      </c>
      <c r="G728" s="42" t="s">
        <v>118</v>
      </c>
      <c r="H728" s="43">
        <v>6</v>
      </c>
      <c r="I728" s="44">
        <v>20.5</v>
      </c>
      <c r="J728" s="41">
        <f t="shared" si="564"/>
        <v>915.11999999999989</v>
      </c>
      <c r="K728" s="42" t="s">
        <v>121</v>
      </c>
      <c r="L728" s="44">
        <v>228.78</v>
      </c>
      <c r="M728" s="44">
        <v>228.78</v>
      </c>
      <c r="N728" s="41">
        <v>105.105</v>
      </c>
      <c r="O728" s="45" t="s">
        <v>69</v>
      </c>
      <c r="P728" s="45" t="s">
        <v>121</v>
      </c>
      <c r="Q728" s="45" t="s">
        <v>122</v>
      </c>
      <c r="R728" s="45" t="s">
        <v>864</v>
      </c>
      <c r="S728" s="46">
        <f t="shared" si="565"/>
        <v>27663.021264130002</v>
      </c>
      <c r="T728" s="46">
        <f t="shared" si="566"/>
        <v>57.573720579691148</v>
      </c>
      <c r="U728" s="47">
        <f t="shared" si="567"/>
        <v>27663.021264130002</v>
      </c>
      <c r="V728" s="47">
        <f t="shared" si="568"/>
        <v>0</v>
      </c>
      <c r="W728" s="47">
        <f t="shared" si="569"/>
        <v>27346.815564045755</v>
      </c>
      <c r="X728" s="47">
        <f t="shared" si="570"/>
        <v>316.20570008424693</v>
      </c>
      <c r="Y728" s="48">
        <f t="shared" si="571"/>
        <v>27663.021264130002</v>
      </c>
      <c r="Z728" s="47">
        <f t="shared" si="572"/>
        <v>0</v>
      </c>
      <c r="AA728" s="48">
        <f t="shared" si="573"/>
        <v>27663.021264130002</v>
      </c>
      <c r="AB728" s="47">
        <f t="shared" si="574"/>
        <v>0</v>
      </c>
      <c r="AC728" s="47">
        <f t="shared" si="575"/>
        <v>316.20570008424693</v>
      </c>
      <c r="AD728" s="47">
        <f t="shared" si="576"/>
        <v>27346.815564045755</v>
      </c>
      <c r="AE728" s="47">
        <f t="shared" si="614"/>
        <v>56.915616808287034</v>
      </c>
      <c r="AF728" s="49">
        <f t="shared" si="577"/>
        <v>1.1430627806886084E-2</v>
      </c>
      <c r="AG728" s="47">
        <f>IF(ISBLANK($D728),"",S728*_xlfn.XLOOKUP(Q728,DATA!$B$24:$B$25,DATA!$C$24:$C$25,"error",0,1)/1000)</f>
        <v>3.7059190427618671</v>
      </c>
      <c r="AH728" s="47">
        <f>IF(ISBLANK($D728),"",V728*_xlfn.XLOOKUP(Q728,DATA!$B$24:$B$25,DATA!$C$24:$C$25,"error",0,1)/1000)</f>
        <v>0</v>
      </c>
      <c r="AI728" s="47">
        <f>IF(ISBLANK($D728),"",X728*_xlfn.XLOOKUP(Q728,DATA!$B$24:$B$25,DATA!$C$24:$C$25,"error",0,1)/1000)</f>
        <v>4.2360981260262665E-2</v>
      </c>
      <c r="AJ728" s="47">
        <f>IF(ISBLANK($D728),"",Z728*_xlfn.XLOOKUP(Q728,DATA!$B$24:$B$25,DATA!$C$24:$C$25,"error",0,1)/1000)</f>
        <v>0</v>
      </c>
      <c r="AK728" s="47">
        <f>IF(ISBLANK($D728),"",AB728*_xlfn.XLOOKUP(Q728,DATA!$B$24:$B$25,DATA!$C$24:$C$25,"error",0,1)/1000)</f>
        <v>0</v>
      </c>
      <c r="AL728" s="47">
        <f t="shared" si="578"/>
        <v>4.2360981260262665E-2</v>
      </c>
      <c r="AM728" s="47">
        <f t="shared" si="579"/>
        <v>3.6635580615016043</v>
      </c>
      <c r="AN728" s="47">
        <f t="shared" si="602"/>
        <v>0.37563660350858419</v>
      </c>
      <c r="AO728" s="47">
        <f t="shared" si="603"/>
        <v>0</v>
      </c>
      <c r="AP728" s="47">
        <f t="shared" si="604"/>
        <v>4.2937622053494853E-3</v>
      </c>
      <c r="AQ728" s="47">
        <f t="shared" si="605"/>
        <v>0</v>
      </c>
      <c r="AR728" s="47">
        <f t="shared" si="606"/>
        <v>0</v>
      </c>
      <c r="AS728" s="47">
        <f t="shared" si="607"/>
        <v>4.2937622053494853E-3</v>
      </c>
      <c r="AT728" s="47">
        <f t="shared" si="580"/>
        <v>0.37134284130323469</v>
      </c>
      <c r="AU728" s="47">
        <f t="shared" si="608"/>
        <v>2.0429536389578076E-2</v>
      </c>
      <c r="AV728" s="47">
        <f t="shared" si="609"/>
        <v>0</v>
      </c>
      <c r="AW728" s="47">
        <f t="shared" si="610"/>
        <v>2.3352242673650337E-4</v>
      </c>
      <c r="AX728" s="47">
        <f t="shared" si="611"/>
        <v>0</v>
      </c>
      <c r="AY728" s="47">
        <f t="shared" si="612"/>
        <v>0</v>
      </c>
      <c r="AZ728" s="47">
        <f t="shared" si="613"/>
        <v>2.3352242673650337E-4</v>
      </c>
      <c r="BA728" s="47">
        <f t="shared" si="581"/>
        <v>2.0196013962841573E-2</v>
      </c>
      <c r="BB728" s="23">
        <f>IF(V728&gt;0,J728*DATA!$C$4,0)</f>
        <v>0</v>
      </c>
      <c r="BC728" s="23">
        <f>IF(X728&gt;0,N728*_xlfn.XLOOKUP(Burgas!O728,DATA!$B$5:$B$6,DATA!$C$5:$C$6,"error",0,1),0)</f>
        <v>5045.04</v>
      </c>
      <c r="BD728" s="23" t="str">
        <f>IF(Z728&gt;0,(L728-M728)*DATA!$C$7,"0,00 ")</f>
        <v xml:space="preserve">0,00 </v>
      </c>
      <c r="BE728" s="23">
        <f>IF(G728="basement",D728*DATA!$C$8,IF(G728="ground",0,"error"))</f>
        <v>0</v>
      </c>
      <c r="BF728" s="23">
        <f t="shared" si="582"/>
        <v>5045.04</v>
      </c>
      <c r="BG728" s="23">
        <v>0.25</v>
      </c>
      <c r="BH728" s="23">
        <v>1.1000000000000001</v>
      </c>
      <c r="BI728" s="23">
        <f t="shared" si="583"/>
        <v>0.56999999999999995</v>
      </c>
      <c r="BJ728" s="23">
        <v>0.22</v>
      </c>
      <c r="BK728" s="23">
        <f t="shared" si="584"/>
        <v>0.25</v>
      </c>
      <c r="BL728" s="23">
        <f t="shared" si="585"/>
        <v>0.12054794520547943</v>
      </c>
      <c r="BM728" s="5">
        <v>1.1000000000000001</v>
      </c>
      <c r="BN728" s="5">
        <f t="shared" si="586"/>
        <v>0.56999999999999995</v>
      </c>
      <c r="BO728" s="50"/>
      <c r="BP728" s="48">
        <f t="shared" si="587"/>
        <v>2052.0499999999997</v>
      </c>
      <c r="BQ728" s="51">
        <f t="shared" si="588"/>
        <v>6</v>
      </c>
      <c r="BR728" s="47">
        <f t="shared" si="589"/>
        <v>656.65599999999995</v>
      </c>
      <c r="BS728" s="46">
        <f t="shared" si="590"/>
        <v>20.5</v>
      </c>
      <c r="BT728" s="46">
        <f t="shared" si="591"/>
        <v>1641.6399999999999</v>
      </c>
      <c r="BU728" s="46">
        <f t="shared" si="597"/>
        <v>24.004704324999999</v>
      </c>
      <c r="BV728" s="46">
        <f t="shared" si="598"/>
        <v>24.004704324999999</v>
      </c>
      <c r="BW728" s="46">
        <f t="shared" si="599"/>
        <v>23.730315484246574</v>
      </c>
      <c r="BX728" s="46">
        <f t="shared" si="600"/>
        <v>24.004704324999999</v>
      </c>
      <c r="BY728" s="46">
        <f t="shared" si="601"/>
        <v>24.004704324999999</v>
      </c>
      <c r="BZ728" s="46">
        <f t="shared" si="592"/>
        <v>27663.021264130002</v>
      </c>
      <c r="CA728" s="46">
        <f t="shared" si="593"/>
        <v>27663.021264130002</v>
      </c>
      <c r="CB728" s="46">
        <f t="shared" si="594"/>
        <v>27346.815564045755</v>
      </c>
      <c r="CC728" s="46">
        <f t="shared" si="595"/>
        <v>27663.021264130002</v>
      </c>
      <c r="CD728" s="46">
        <f t="shared" si="596"/>
        <v>27663.021264130002</v>
      </c>
    </row>
    <row r="729" spans="1:82" ht="15" customHeight="1" x14ac:dyDescent="0.35">
      <c r="A729" s="39">
        <v>726</v>
      </c>
      <c r="B729" s="40" t="s">
        <v>125</v>
      </c>
      <c r="C729" s="40" t="s">
        <v>851</v>
      </c>
      <c r="D729" s="41">
        <v>220.4</v>
      </c>
      <c r="E729" s="41">
        <f t="shared" si="563"/>
        <v>705.28000000000009</v>
      </c>
      <c r="F729" s="41">
        <v>50.3</v>
      </c>
      <c r="G729" s="42" t="s">
        <v>119</v>
      </c>
      <c r="H729" s="43">
        <v>4</v>
      </c>
      <c r="I729" s="44">
        <v>14.5</v>
      </c>
      <c r="J729" s="41">
        <f t="shared" si="564"/>
        <v>583.49999999999989</v>
      </c>
      <c r="K729" s="42" t="s">
        <v>120</v>
      </c>
      <c r="L729" s="44">
        <v>145.85</v>
      </c>
      <c r="M729" s="44">
        <v>145.85</v>
      </c>
      <c r="N729" s="41">
        <v>231.42000000000002</v>
      </c>
      <c r="O729" s="45" t="s">
        <v>69</v>
      </c>
      <c r="P729" s="45" t="s">
        <v>120</v>
      </c>
      <c r="Q729" s="45" t="s">
        <v>122</v>
      </c>
      <c r="R729" s="45" t="s">
        <v>864</v>
      </c>
      <c r="S729" s="46">
        <f t="shared" si="565"/>
        <v>68672.261026599997</v>
      </c>
      <c r="T729" s="46">
        <f t="shared" si="566"/>
        <v>97.368791156136552</v>
      </c>
      <c r="U729" s="47">
        <f t="shared" si="567"/>
        <v>46366.617382830766</v>
      </c>
      <c r="V729" s="47">
        <f t="shared" si="568"/>
        <v>22305.643643769232</v>
      </c>
      <c r="W729" s="47">
        <f t="shared" si="569"/>
        <v>54036.035740007319</v>
      </c>
      <c r="X729" s="47">
        <f t="shared" si="570"/>
        <v>14636.225286592678</v>
      </c>
      <c r="Y729" s="48">
        <f t="shared" si="571"/>
        <v>68672.261026599997</v>
      </c>
      <c r="Z729" s="47">
        <f t="shared" si="572"/>
        <v>0</v>
      </c>
      <c r="AA729" s="48">
        <f t="shared" si="573"/>
        <v>66637.726634513048</v>
      </c>
      <c r="AB729" s="47">
        <f t="shared" si="574"/>
        <v>2034.5343920869491</v>
      </c>
      <c r="AC729" s="47">
        <f t="shared" si="575"/>
        <v>38976.403322448859</v>
      </c>
      <c r="AD729" s="47">
        <f t="shared" si="576"/>
        <v>29695.857704151138</v>
      </c>
      <c r="AE729" s="47">
        <f t="shared" si="614"/>
        <v>42.105061399942059</v>
      </c>
      <c r="AF729" s="49">
        <f t="shared" si="577"/>
        <v>0.56757128336507612</v>
      </c>
      <c r="AG729" s="47">
        <f>IF(ISBLANK($D729),"",S729*_xlfn.XLOOKUP(Q729,DATA!$B$24:$B$25,DATA!$C$24:$C$25,"error",0,1)/1000)</f>
        <v>9.199784702402944</v>
      </c>
      <c r="AH729" s="47">
        <f>IF(ISBLANK($D729),"",V729*_xlfn.XLOOKUP(Q729,DATA!$B$24:$B$25,DATA!$C$24:$C$25,"error",0,1)/1000)</f>
        <v>2.9882097385975581</v>
      </c>
      <c r="AI729" s="47">
        <f>IF(ISBLANK($D729),"",X729*_xlfn.XLOOKUP(Q729,DATA!$B$24:$B$25,DATA!$C$24:$C$25,"error",0,1)/1000)</f>
        <v>1.960764353460885</v>
      </c>
      <c r="AJ729" s="47">
        <f>IF(ISBLANK($D729),"",Z729*_xlfn.XLOOKUP(Q729,DATA!$B$24:$B$25,DATA!$C$24:$C$25,"error",0,1)/1000)</f>
        <v>0</v>
      </c>
      <c r="AK729" s="47">
        <f>IF(ISBLANK($D729),"",AB729*_xlfn.XLOOKUP(Q729,DATA!$B$24:$B$25,DATA!$C$24:$C$25,"error",0,1)/1000)</f>
        <v>0.27255951816679092</v>
      </c>
      <c r="AL729" s="47">
        <f t="shared" si="578"/>
        <v>5.2215336102252339</v>
      </c>
      <c r="AM729" s="47">
        <f t="shared" si="579"/>
        <v>3.9782510921777101</v>
      </c>
      <c r="AN729" s="47">
        <f t="shared" si="602"/>
        <v>0.9325017192079369</v>
      </c>
      <c r="AO729" s="47">
        <f t="shared" si="603"/>
        <v>0.3028886880220466</v>
      </c>
      <c r="AP729" s="47">
        <f t="shared" si="604"/>
        <v>0.19874553478260631</v>
      </c>
      <c r="AQ729" s="47">
        <f t="shared" si="605"/>
        <v>0</v>
      </c>
      <c r="AR729" s="47">
        <f t="shared" si="606"/>
        <v>2.7626974706335607E-2</v>
      </c>
      <c r="AS729" s="47">
        <f t="shared" si="607"/>
        <v>0.52926119751098855</v>
      </c>
      <c r="AT729" s="47">
        <f t="shared" si="580"/>
        <v>0.40324052169694835</v>
      </c>
      <c r="AU729" s="47">
        <f t="shared" si="608"/>
        <v>5.07154458004445E-2</v>
      </c>
      <c r="AV729" s="47">
        <f t="shared" si="609"/>
        <v>1.6473036482975635E-2</v>
      </c>
      <c r="AW729" s="47">
        <f t="shared" si="610"/>
        <v>1.0809061463081363E-2</v>
      </c>
      <c r="AX729" s="47">
        <f t="shared" si="611"/>
        <v>0</v>
      </c>
      <c r="AY729" s="47">
        <f t="shared" si="612"/>
        <v>1.5025327133332423E-3</v>
      </c>
      <c r="AZ729" s="47">
        <f t="shared" si="613"/>
        <v>2.8784630659390242E-2</v>
      </c>
      <c r="BA729" s="47">
        <f t="shared" si="581"/>
        <v>2.1930815141054258E-2</v>
      </c>
      <c r="BB729" s="23">
        <f>IF(V729&gt;0,J729*DATA!$C$4,0)</f>
        <v>37927.499999999993</v>
      </c>
      <c r="BC729" s="23">
        <f>IF(X729&gt;0,N729*_xlfn.XLOOKUP(Burgas!O729,DATA!$B$5:$B$6,DATA!$C$5:$C$6,"error",0,1),0)</f>
        <v>11108.16</v>
      </c>
      <c r="BD729" s="23" t="str">
        <f>IF(Z729&gt;0,(L729-M729)*DATA!$C$7,"0,00 ")</f>
        <v xml:space="preserve">0,00 </v>
      </c>
      <c r="BE729" s="23">
        <f>IF(G729="basement",D729*DATA!$C$8,IF(G729="ground",0,"error"))</f>
        <v>8816</v>
      </c>
      <c r="BF729" s="23">
        <f t="shared" si="582"/>
        <v>57851.659999999989</v>
      </c>
      <c r="BG729" s="23">
        <v>1.48</v>
      </c>
      <c r="BH729" s="23">
        <v>1.1000000000000001</v>
      </c>
      <c r="BI729" s="23">
        <f t="shared" si="583"/>
        <v>0.85</v>
      </c>
      <c r="BJ729" s="23">
        <v>2.33</v>
      </c>
      <c r="BK729" s="23">
        <f t="shared" si="584"/>
        <v>0.21630769230769231</v>
      </c>
      <c r="BL729" s="23">
        <f t="shared" si="585"/>
        <v>0.23928112965340181</v>
      </c>
      <c r="BM729" s="5">
        <v>1.1000000000000001</v>
      </c>
      <c r="BN729" s="5">
        <f t="shared" si="586"/>
        <v>0.40124223602484466</v>
      </c>
      <c r="BO729" s="50"/>
      <c r="BP729" s="48">
        <f t="shared" si="587"/>
        <v>3195.8</v>
      </c>
      <c r="BQ729" s="51">
        <f t="shared" si="588"/>
        <v>4</v>
      </c>
      <c r="BR729" s="47">
        <f t="shared" si="589"/>
        <v>1022.6560000000001</v>
      </c>
      <c r="BS729" s="46">
        <f t="shared" si="590"/>
        <v>14.5</v>
      </c>
      <c r="BT729" s="46">
        <f t="shared" si="591"/>
        <v>2556.6400000000003</v>
      </c>
      <c r="BU729" s="46">
        <f t="shared" si="597"/>
        <v>59.590646499999998</v>
      </c>
      <c r="BV729" s="46">
        <f t="shared" si="598"/>
        <v>40.234829384615381</v>
      </c>
      <c r="BW729" s="46">
        <f t="shared" si="599"/>
        <v>46.88999977439024</v>
      </c>
      <c r="BX729" s="46">
        <f t="shared" si="600"/>
        <v>59.590646499999998</v>
      </c>
      <c r="BY729" s="46">
        <f t="shared" si="601"/>
        <v>57.825170630434783</v>
      </c>
      <c r="BZ729" s="46">
        <f t="shared" si="592"/>
        <v>68672.261026599997</v>
      </c>
      <c r="CA729" s="46">
        <f t="shared" si="593"/>
        <v>46366.617382830766</v>
      </c>
      <c r="CB729" s="46">
        <f t="shared" si="594"/>
        <v>54036.035740007319</v>
      </c>
      <c r="CC729" s="46">
        <f t="shared" si="595"/>
        <v>68672.261026599997</v>
      </c>
      <c r="CD729" s="46">
        <f t="shared" si="596"/>
        <v>66637.726634513048</v>
      </c>
    </row>
    <row r="730" spans="1:82" ht="15" customHeight="1" x14ac:dyDescent="0.35">
      <c r="A730" s="39">
        <v>727</v>
      </c>
      <c r="B730" s="40" t="s">
        <v>125</v>
      </c>
      <c r="C730" s="40" t="s">
        <v>852</v>
      </c>
      <c r="D730" s="41">
        <v>200.7</v>
      </c>
      <c r="E730" s="41">
        <f t="shared" si="563"/>
        <v>802.8</v>
      </c>
      <c r="F730" s="41">
        <v>57</v>
      </c>
      <c r="G730" s="42" t="s">
        <v>119</v>
      </c>
      <c r="H730" s="43">
        <v>5</v>
      </c>
      <c r="I730" s="44">
        <v>17.5</v>
      </c>
      <c r="J730" s="41">
        <f t="shared" si="564"/>
        <v>798.3</v>
      </c>
      <c r="K730" s="42" t="s">
        <v>120</v>
      </c>
      <c r="L730" s="44">
        <v>199.2</v>
      </c>
      <c r="M730" s="44">
        <v>129.5</v>
      </c>
      <c r="N730" s="41">
        <v>210.73499999999999</v>
      </c>
      <c r="O730" s="45" t="s">
        <v>69</v>
      </c>
      <c r="P730" s="45" t="s">
        <v>120</v>
      </c>
      <c r="Q730" s="45" t="s">
        <v>122</v>
      </c>
      <c r="R730" s="45" t="s">
        <v>864</v>
      </c>
      <c r="S730" s="46">
        <f t="shared" si="565"/>
        <v>83687.528779575019</v>
      </c>
      <c r="T730" s="46">
        <f t="shared" si="566"/>
        <v>104.24455503185727</v>
      </c>
      <c r="U730" s="47">
        <f t="shared" si="567"/>
        <v>53170.655907559616</v>
      </c>
      <c r="V730" s="47">
        <f t="shared" si="568"/>
        <v>30516.872872015403</v>
      </c>
      <c r="W730" s="47">
        <f t="shared" si="569"/>
        <v>70359.532341194106</v>
      </c>
      <c r="X730" s="47">
        <f t="shared" si="570"/>
        <v>13327.996438380913</v>
      </c>
      <c r="Y730" s="48">
        <f t="shared" si="571"/>
        <v>79997.724042075002</v>
      </c>
      <c r="Z730" s="47">
        <f t="shared" si="572"/>
        <v>3689.8047375000169</v>
      </c>
      <c r="AA730" s="48">
        <f t="shared" si="573"/>
        <v>81834.847053205434</v>
      </c>
      <c r="AB730" s="47">
        <f t="shared" si="574"/>
        <v>1852.6817263695848</v>
      </c>
      <c r="AC730" s="47">
        <f t="shared" si="575"/>
        <v>49387.355774265918</v>
      </c>
      <c r="AD730" s="47">
        <f t="shared" si="576"/>
        <v>34300.173005309101</v>
      </c>
      <c r="AE730" s="47">
        <f t="shared" si="614"/>
        <v>42.725676389273922</v>
      </c>
      <c r="AF730" s="49">
        <f t="shared" si="577"/>
        <v>0.59013997060837475</v>
      </c>
      <c r="AG730" s="47">
        <f>IF(ISBLANK($D730),"",S730*_xlfn.XLOOKUP(Q730,DATA!$B$24:$B$25,DATA!$C$24:$C$25,"error",0,1)/1000)</f>
        <v>11.211328060831129</v>
      </c>
      <c r="AH730" s="47">
        <f>IF(ISBLANK($D730),"",V730*_xlfn.XLOOKUP(Q730,DATA!$B$24:$B$25,DATA!$C$24:$C$25,"error",0,1)/1000)</f>
        <v>4.0882396475105942</v>
      </c>
      <c r="AI730" s="47">
        <f>IF(ISBLANK($D730),"",X730*_xlfn.XLOOKUP(Q730,DATA!$B$24:$B$25,DATA!$C$24:$C$25,"error",0,1)/1000)</f>
        <v>1.7855054706878402</v>
      </c>
      <c r="AJ730" s="47">
        <f>IF(ISBLANK($D730),"",Z730*_xlfn.XLOOKUP(Q730,DATA!$B$24:$B$25,DATA!$C$24:$C$25,"error",0,1)/1000)</f>
        <v>0.49431034702291093</v>
      </c>
      <c r="AK730" s="47">
        <f>IF(ISBLANK($D730),"",AB730*_xlfn.XLOOKUP(Q730,DATA!$B$24:$B$25,DATA!$C$24:$C$25,"error",0,1)/1000)</f>
        <v>0.24819734707838345</v>
      </c>
      <c r="AL730" s="47">
        <f t="shared" si="578"/>
        <v>6.6162528122997291</v>
      </c>
      <c r="AM730" s="47">
        <f t="shared" si="579"/>
        <v>4.5950752485313995</v>
      </c>
      <c r="AN730" s="47">
        <f t="shared" si="602"/>
        <v>1.1363942776398364</v>
      </c>
      <c r="AO730" s="47">
        <f t="shared" si="603"/>
        <v>0.4143890996538131</v>
      </c>
      <c r="AP730" s="47">
        <f t="shared" si="604"/>
        <v>0.18098107455022289</v>
      </c>
      <c r="AQ730" s="47">
        <f t="shared" si="605"/>
        <v>5.0103916921092659E-2</v>
      </c>
      <c r="AR730" s="47">
        <f t="shared" si="606"/>
        <v>2.5157594480769672E-2</v>
      </c>
      <c r="AS730" s="47">
        <f t="shared" si="607"/>
        <v>0.67063168560589825</v>
      </c>
      <c r="AT730" s="47">
        <f t="shared" si="580"/>
        <v>0.46576259203393811</v>
      </c>
      <c r="AU730" s="47">
        <f t="shared" si="608"/>
        <v>6.18044355398416E-2</v>
      </c>
      <c r="AV730" s="47">
        <f t="shared" si="609"/>
        <v>2.2537146571310129E-2</v>
      </c>
      <c r="AW730" s="47">
        <f t="shared" si="610"/>
        <v>9.8429157696934295E-3</v>
      </c>
      <c r="AX730" s="47">
        <f t="shared" si="611"/>
        <v>2.7249735101400135E-3</v>
      </c>
      <c r="AY730" s="47">
        <f t="shared" si="612"/>
        <v>1.3682319218057441E-3</v>
      </c>
      <c r="AZ730" s="47">
        <f t="shared" si="613"/>
        <v>3.6473267772949312E-2</v>
      </c>
      <c r="BA730" s="47">
        <f t="shared" si="581"/>
        <v>2.5331167766892287E-2</v>
      </c>
      <c r="BB730" s="23">
        <f>IF(V730&gt;0,J730*DATA!$C$4,0)</f>
        <v>51889.5</v>
      </c>
      <c r="BC730" s="23">
        <f>IF(X730&gt;0,N730*_xlfn.XLOOKUP(Burgas!O730,DATA!$B$5:$B$6,DATA!$C$5:$C$6,"error",0,1),0)</f>
        <v>10115.279999999999</v>
      </c>
      <c r="BD730" s="23">
        <f>IF(Z730&gt;0,(L730-M730)*DATA!$C$7,"0,00 ")</f>
        <v>10454.999999999998</v>
      </c>
      <c r="BE730" s="23">
        <f>IF(G730="basement",D730*DATA!$C$8,IF(G730="ground",0,"error"))</f>
        <v>8028</v>
      </c>
      <c r="BF730" s="23">
        <f t="shared" si="582"/>
        <v>80487.78</v>
      </c>
      <c r="BG730" s="23">
        <v>1.48</v>
      </c>
      <c r="BH730" s="23">
        <v>1.7123242971887553</v>
      </c>
      <c r="BI730" s="23">
        <f t="shared" si="583"/>
        <v>0.85</v>
      </c>
      <c r="BJ730" s="23">
        <v>2.33</v>
      </c>
      <c r="BK730" s="23">
        <f t="shared" si="584"/>
        <v>0.21630769230769231</v>
      </c>
      <c r="BL730" s="23">
        <f t="shared" si="585"/>
        <v>0.23928112965340181</v>
      </c>
      <c r="BM730" s="5">
        <v>1.1000000000000001</v>
      </c>
      <c r="BN730" s="5">
        <f t="shared" si="586"/>
        <v>0.40124223602484466</v>
      </c>
      <c r="BO730" s="50"/>
      <c r="BP730" s="48">
        <f t="shared" si="587"/>
        <v>3512.25</v>
      </c>
      <c r="BQ730" s="51">
        <f t="shared" si="588"/>
        <v>5</v>
      </c>
      <c r="BR730" s="47">
        <f t="shared" si="589"/>
        <v>1123.92</v>
      </c>
      <c r="BS730" s="46">
        <f t="shared" si="590"/>
        <v>17.5</v>
      </c>
      <c r="BT730" s="46">
        <f t="shared" si="591"/>
        <v>2809.8</v>
      </c>
      <c r="BU730" s="46">
        <f t="shared" si="597"/>
        <v>72.62020893750001</v>
      </c>
      <c r="BV730" s="46">
        <f t="shared" si="598"/>
        <v>46.139062745192305</v>
      </c>
      <c r="BW730" s="46">
        <f t="shared" si="599"/>
        <v>61.054783357509628</v>
      </c>
      <c r="BX730" s="46">
        <f t="shared" si="600"/>
        <v>69.418365187500001</v>
      </c>
      <c r="BY730" s="46">
        <f t="shared" si="601"/>
        <v>71.012536491847825</v>
      </c>
      <c r="BZ730" s="46">
        <f t="shared" si="592"/>
        <v>83687.528779575019</v>
      </c>
      <c r="CA730" s="46">
        <f t="shared" si="593"/>
        <v>53170.655907559616</v>
      </c>
      <c r="CB730" s="46">
        <f t="shared" si="594"/>
        <v>70359.532341194106</v>
      </c>
      <c r="CC730" s="46">
        <f t="shared" si="595"/>
        <v>79997.724042075002</v>
      </c>
      <c r="CD730" s="46">
        <f t="shared" si="596"/>
        <v>81834.847053205434</v>
      </c>
    </row>
    <row r="731" spans="1:82" ht="15" customHeight="1" x14ac:dyDescent="0.35">
      <c r="A731" s="39">
        <v>728</v>
      </c>
      <c r="B731" s="40" t="s">
        <v>125</v>
      </c>
      <c r="C731" s="40" t="s">
        <v>853</v>
      </c>
      <c r="D731" s="41">
        <v>202.9</v>
      </c>
      <c r="E731" s="41">
        <f t="shared" si="563"/>
        <v>811.60000000000014</v>
      </c>
      <c r="F731" s="41">
        <v>57.4</v>
      </c>
      <c r="G731" s="42" t="s">
        <v>118</v>
      </c>
      <c r="H731" s="43">
        <v>5</v>
      </c>
      <c r="I731" s="44">
        <v>17.5</v>
      </c>
      <c r="J731" s="41">
        <f t="shared" si="564"/>
        <v>803.6</v>
      </c>
      <c r="K731" s="42" t="s">
        <v>121</v>
      </c>
      <c r="L731" s="44">
        <v>200.9</v>
      </c>
      <c r="M731" s="44">
        <v>200.9</v>
      </c>
      <c r="N731" s="41">
        <v>213.04500000000002</v>
      </c>
      <c r="O731" s="45" t="s">
        <v>69</v>
      </c>
      <c r="P731" s="45" t="s">
        <v>121</v>
      </c>
      <c r="Q731" s="45" t="s">
        <v>122</v>
      </c>
      <c r="R731" s="45" t="s">
        <v>864</v>
      </c>
      <c r="S731" s="46">
        <f t="shared" si="565"/>
        <v>36036.612154970004</v>
      </c>
      <c r="T731" s="46">
        <f t="shared" si="566"/>
        <v>44.401937105680133</v>
      </c>
      <c r="U731" s="47">
        <f t="shared" si="567"/>
        <v>36036.612154970004</v>
      </c>
      <c r="V731" s="47">
        <f t="shared" si="568"/>
        <v>0</v>
      </c>
      <c r="W731" s="47">
        <f t="shared" si="569"/>
        <v>35395.671729924121</v>
      </c>
      <c r="X731" s="47">
        <f t="shared" si="570"/>
        <v>640.94042504588288</v>
      </c>
      <c r="Y731" s="48">
        <f t="shared" si="571"/>
        <v>36036.612154970004</v>
      </c>
      <c r="Z731" s="47">
        <f t="shared" si="572"/>
        <v>0</v>
      </c>
      <c r="AA731" s="48">
        <f t="shared" si="573"/>
        <v>36036.612154970004</v>
      </c>
      <c r="AB731" s="47">
        <f t="shared" si="574"/>
        <v>0</v>
      </c>
      <c r="AC731" s="47">
        <f t="shared" si="575"/>
        <v>640.94042504588288</v>
      </c>
      <c r="AD731" s="47">
        <f t="shared" si="576"/>
        <v>35395.671729924121</v>
      </c>
      <c r="AE731" s="47">
        <f t="shared" si="614"/>
        <v>43.612212579995216</v>
      </c>
      <c r="AF731" s="49">
        <f t="shared" si="577"/>
        <v>1.7785812447896454E-2</v>
      </c>
      <c r="AG731" s="47">
        <f>IF(ISBLANK($D731),"",S731*_xlfn.XLOOKUP(Q731,DATA!$B$24:$B$25,DATA!$C$24:$C$25,"error",0,1)/1000)</f>
        <v>4.8276999806560061</v>
      </c>
      <c r="AH731" s="47">
        <f>IF(ISBLANK($D731),"",V731*_xlfn.XLOOKUP(Q731,DATA!$B$24:$B$25,DATA!$C$24:$C$25,"error",0,1)/1000)</f>
        <v>0</v>
      </c>
      <c r="AI731" s="47">
        <f>IF(ISBLANK($D731),"",X731*_xlfn.XLOOKUP(Q731,DATA!$B$24:$B$25,DATA!$C$24:$C$25,"error",0,1)/1000)</f>
        <v>8.5864566410661175E-2</v>
      </c>
      <c r="AJ731" s="47">
        <f>IF(ISBLANK($D731),"",Z731*_xlfn.XLOOKUP(Q731,DATA!$B$24:$B$25,DATA!$C$24:$C$25,"error",0,1)/1000)</f>
        <v>0</v>
      </c>
      <c r="AK731" s="47">
        <f>IF(ISBLANK($D731),"",AB731*_xlfn.XLOOKUP(Q731,DATA!$B$24:$B$25,DATA!$C$24:$C$25,"error",0,1)/1000)</f>
        <v>0</v>
      </c>
      <c r="AL731" s="47">
        <f t="shared" si="578"/>
        <v>8.5864566410661175E-2</v>
      </c>
      <c r="AM731" s="47">
        <f t="shared" si="579"/>
        <v>4.7418354142453447</v>
      </c>
      <c r="AN731" s="47">
        <f t="shared" si="602"/>
        <v>0.48934172672606008</v>
      </c>
      <c r="AO731" s="47">
        <f t="shared" si="603"/>
        <v>0</v>
      </c>
      <c r="AP731" s="47">
        <f t="shared" si="604"/>
        <v>8.7033401744795146E-3</v>
      </c>
      <c r="AQ731" s="47">
        <f t="shared" si="605"/>
        <v>0</v>
      </c>
      <c r="AR731" s="47">
        <f t="shared" si="606"/>
        <v>0</v>
      </c>
      <c r="AS731" s="47">
        <f t="shared" si="607"/>
        <v>8.7033401744795146E-3</v>
      </c>
      <c r="AT731" s="47">
        <f t="shared" si="580"/>
        <v>0.48063838655158059</v>
      </c>
      <c r="AU731" s="47">
        <f t="shared" si="608"/>
        <v>2.661355288519043E-2</v>
      </c>
      <c r="AV731" s="47">
        <f t="shared" si="609"/>
        <v>0</v>
      </c>
      <c r="AW731" s="47">
        <f t="shared" si="610"/>
        <v>4.733436601881711E-4</v>
      </c>
      <c r="AX731" s="47">
        <f t="shared" si="611"/>
        <v>0</v>
      </c>
      <c r="AY731" s="47">
        <f t="shared" si="612"/>
        <v>0</v>
      </c>
      <c r="AZ731" s="47">
        <f t="shared" si="613"/>
        <v>4.733436601881711E-4</v>
      </c>
      <c r="BA731" s="47">
        <f t="shared" si="581"/>
        <v>2.6140209225002257E-2</v>
      </c>
      <c r="BB731" s="23">
        <f>IF(V731&gt;0,J731*DATA!$C$4,0)</f>
        <v>0</v>
      </c>
      <c r="BC731" s="23">
        <f>IF(X731&gt;0,N731*_xlfn.XLOOKUP(Burgas!O731,DATA!$B$5:$B$6,DATA!$C$5:$C$6,"error",0,1),0)</f>
        <v>10226.16</v>
      </c>
      <c r="BD731" s="23" t="str">
        <f>IF(Z731&gt;0,(L731-M731)*DATA!$C$7,"0,00 ")</f>
        <v xml:space="preserve">0,00 </v>
      </c>
      <c r="BE731" s="23">
        <f>IF(G731="basement",D731*DATA!$C$8,IF(G731="ground",0,"error"))</f>
        <v>0</v>
      </c>
      <c r="BF731" s="23">
        <f t="shared" si="582"/>
        <v>10226.16</v>
      </c>
      <c r="BG731" s="23">
        <v>0.25</v>
      </c>
      <c r="BH731" s="23">
        <v>1.1000000000000001</v>
      </c>
      <c r="BI731" s="23">
        <f t="shared" si="583"/>
        <v>0.56999999999999995</v>
      </c>
      <c r="BJ731" s="23">
        <v>0.22</v>
      </c>
      <c r="BK731" s="23">
        <f t="shared" si="584"/>
        <v>0.25</v>
      </c>
      <c r="BL731" s="23">
        <f t="shared" si="585"/>
        <v>0.12054794520547943</v>
      </c>
      <c r="BM731" s="5">
        <v>1.1000000000000001</v>
      </c>
      <c r="BN731" s="5">
        <f t="shared" si="586"/>
        <v>0.56999999999999995</v>
      </c>
      <c r="BO731" s="50"/>
      <c r="BP731" s="48">
        <f t="shared" si="587"/>
        <v>3550.75</v>
      </c>
      <c r="BQ731" s="51">
        <f t="shared" si="588"/>
        <v>5</v>
      </c>
      <c r="BR731" s="47">
        <f t="shared" si="589"/>
        <v>1136.24</v>
      </c>
      <c r="BS731" s="46">
        <f t="shared" si="590"/>
        <v>17.5</v>
      </c>
      <c r="BT731" s="46">
        <f t="shared" si="591"/>
        <v>2840.6000000000004</v>
      </c>
      <c r="BU731" s="46">
        <f t="shared" si="597"/>
        <v>31.270923425000003</v>
      </c>
      <c r="BV731" s="46">
        <f t="shared" si="598"/>
        <v>31.270923425000003</v>
      </c>
      <c r="BW731" s="46">
        <f t="shared" si="599"/>
        <v>30.714744645890416</v>
      </c>
      <c r="BX731" s="46">
        <f t="shared" si="600"/>
        <v>31.270923425000003</v>
      </c>
      <c r="BY731" s="46">
        <f t="shared" si="601"/>
        <v>31.270923425000003</v>
      </c>
      <c r="BZ731" s="46">
        <f t="shared" si="592"/>
        <v>36036.612154970004</v>
      </c>
      <c r="CA731" s="46">
        <f t="shared" si="593"/>
        <v>36036.612154970004</v>
      </c>
      <c r="CB731" s="46">
        <f t="shared" si="594"/>
        <v>35395.671729924121</v>
      </c>
      <c r="CC731" s="46">
        <f t="shared" si="595"/>
        <v>36036.612154970004</v>
      </c>
      <c r="CD731" s="46">
        <f t="shared" si="596"/>
        <v>36036.612154970004</v>
      </c>
    </row>
    <row r="732" spans="1:82" ht="15" customHeight="1" x14ac:dyDescent="0.35">
      <c r="A732" s="39">
        <v>729</v>
      </c>
      <c r="B732" s="40" t="s">
        <v>125</v>
      </c>
      <c r="C732" s="40" t="s">
        <v>854</v>
      </c>
      <c r="D732" s="41">
        <v>243.9</v>
      </c>
      <c r="E732" s="41">
        <f t="shared" si="563"/>
        <v>1170.72</v>
      </c>
      <c r="F732" s="41">
        <v>63.2</v>
      </c>
      <c r="G732" s="42" t="s">
        <v>118</v>
      </c>
      <c r="H732" s="43">
        <v>6</v>
      </c>
      <c r="I732" s="44">
        <v>20.5</v>
      </c>
      <c r="J732" s="41">
        <f t="shared" si="564"/>
        <v>1036.48</v>
      </c>
      <c r="K732" s="42" t="s">
        <v>120</v>
      </c>
      <c r="L732" s="44">
        <v>259.12</v>
      </c>
      <c r="M732" s="44">
        <v>90.7</v>
      </c>
      <c r="N732" s="41">
        <v>256.09500000000003</v>
      </c>
      <c r="O732" s="45" t="s">
        <v>69</v>
      </c>
      <c r="P732" s="45" t="s">
        <v>120</v>
      </c>
      <c r="Q732" s="45" t="s">
        <v>122</v>
      </c>
      <c r="R732" s="45" t="s">
        <v>864</v>
      </c>
      <c r="S732" s="46">
        <f t="shared" si="565"/>
        <v>112279.32852349503</v>
      </c>
      <c r="T732" s="46">
        <f t="shared" si="566"/>
        <v>95.906218842673766</v>
      </c>
      <c r="U732" s="47">
        <f t="shared" si="567"/>
        <v>72657.471584516563</v>
      </c>
      <c r="V732" s="47">
        <f t="shared" si="568"/>
        <v>39621.856938978468</v>
      </c>
      <c r="W732" s="47">
        <f t="shared" si="569"/>
        <v>96082.525676852747</v>
      </c>
      <c r="X732" s="47">
        <f t="shared" si="570"/>
        <v>16196.802846642284</v>
      </c>
      <c r="Y732" s="48">
        <f t="shared" si="571"/>
        <v>103363.447405995</v>
      </c>
      <c r="Z732" s="47">
        <f t="shared" si="572"/>
        <v>8915.8811175000301</v>
      </c>
      <c r="AA732" s="48">
        <f t="shared" si="573"/>
        <v>112279.32852349503</v>
      </c>
      <c r="AB732" s="47">
        <f t="shared" si="574"/>
        <v>0</v>
      </c>
      <c r="AC732" s="47">
        <f t="shared" si="575"/>
        <v>64734.540903120782</v>
      </c>
      <c r="AD732" s="47">
        <f t="shared" si="576"/>
        <v>47544.787620374249</v>
      </c>
      <c r="AE732" s="47">
        <f t="shared" si="614"/>
        <v>40.611578874858417</v>
      </c>
      <c r="AF732" s="49">
        <f t="shared" si="577"/>
        <v>0.57654905630803399</v>
      </c>
      <c r="AG732" s="47">
        <f>IF(ISBLANK($D732),"",S732*_xlfn.XLOOKUP(Q732,DATA!$B$24:$B$25,DATA!$C$24:$C$25,"error",0,1)/1000)</f>
        <v>15.041672336176839</v>
      </c>
      <c r="AH732" s="47">
        <f>IF(ISBLANK($D732),"",V732*_xlfn.XLOOKUP(Q732,DATA!$B$24:$B$25,DATA!$C$24:$C$25,"error",0,1)/1000)</f>
        <v>5.308002793250381</v>
      </c>
      <c r="AI732" s="47">
        <f>IF(ISBLANK($D732),"",X732*_xlfn.XLOOKUP(Q732,DATA!$B$24:$B$25,DATA!$C$24:$C$25,"error",0,1)/1000)</f>
        <v>2.1698295181901566</v>
      </c>
      <c r="AJ732" s="47">
        <f>IF(ISBLANK($D732),"",Z732*_xlfn.XLOOKUP(Q732,DATA!$B$24:$B$25,DATA!$C$24:$C$25,"error",0,1)/1000)</f>
        <v>1.1944296792768803</v>
      </c>
      <c r="AK732" s="47">
        <f>IF(ISBLANK($D732),"",AB732*_xlfn.XLOOKUP(Q732,DATA!$B$24:$B$25,DATA!$C$24:$C$25,"error",0,1)/1000)</f>
        <v>0</v>
      </c>
      <c r="AL732" s="47">
        <f t="shared" si="578"/>
        <v>8.6722619907174181</v>
      </c>
      <c r="AM732" s="47">
        <f t="shared" si="579"/>
        <v>6.3694103454594213</v>
      </c>
      <c r="AN732" s="47">
        <f t="shared" si="602"/>
        <v>1.5246427788232626</v>
      </c>
      <c r="AO732" s="47">
        <f t="shared" si="603"/>
        <v>0.53802582238404617</v>
      </c>
      <c r="AP732" s="47">
        <f t="shared" si="604"/>
        <v>0.21993664216641448</v>
      </c>
      <c r="AQ732" s="47">
        <f t="shared" si="605"/>
        <v>0.12106889078695002</v>
      </c>
      <c r="AR732" s="47">
        <f t="shared" si="606"/>
        <v>0</v>
      </c>
      <c r="AS732" s="47">
        <f t="shared" si="607"/>
        <v>0.87903135533741061</v>
      </c>
      <c r="AT732" s="47">
        <f t="shared" si="580"/>
        <v>0.64561142348585199</v>
      </c>
      <c r="AU732" s="47">
        <f t="shared" si="608"/>
        <v>8.2919888105008596E-2</v>
      </c>
      <c r="AV732" s="47">
        <f t="shared" si="609"/>
        <v>2.9261307375963309E-2</v>
      </c>
      <c r="AW732" s="47">
        <f t="shared" si="610"/>
        <v>1.1961570285143141E-2</v>
      </c>
      <c r="AX732" s="47">
        <f t="shared" si="611"/>
        <v>6.5845055750040245E-3</v>
      </c>
      <c r="AY732" s="47">
        <f t="shared" si="612"/>
        <v>0</v>
      </c>
      <c r="AZ732" s="47">
        <f t="shared" si="613"/>
        <v>4.7807383236110473E-2</v>
      </c>
      <c r="BA732" s="47">
        <f t="shared" si="581"/>
        <v>3.5112504868898123E-2</v>
      </c>
      <c r="BB732" s="23">
        <f>IF(V732&gt;0,J732*DATA!$C$4,0)</f>
        <v>67371.199999999997</v>
      </c>
      <c r="BC732" s="23">
        <f>IF(X732&gt;0,N732*_xlfn.XLOOKUP(Burgas!O732,DATA!$B$5:$B$6,DATA!$C$5:$C$6,"error",0,1),0)</f>
        <v>12292.560000000001</v>
      </c>
      <c r="BD732" s="23">
        <f>IF(Z732&gt;0,(L732-M732)*DATA!$C$7,"0,00 ")</f>
        <v>25263.000000000004</v>
      </c>
      <c r="BE732" s="23">
        <f>IF(G732="basement",D732*DATA!$C$8,IF(G732="ground",0,"error"))</f>
        <v>0</v>
      </c>
      <c r="BF732" s="23">
        <f t="shared" si="582"/>
        <v>104926.76</v>
      </c>
      <c r="BG732" s="23">
        <v>1.48</v>
      </c>
      <c r="BH732" s="23">
        <v>2.2374459709786971</v>
      </c>
      <c r="BI732" s="23">
        <f t="shared" si="583"/>
        <v>0.56999999999999995</v>
      </c>
      <c r="BJ732" s="23">
        <v>2.33</v>
      </c>
      <c r="BK732" s="23">
        <f t="shared" si="584"/>
        <v>0.21630769230769231</v>
      </c>
      <c r="BL732" s="23">
        <f t="shared" si="585"/>
        <v>0.23928112965340181</v>
      </c>
      <c r="BM732" s="5">
        <v>1.1000000000000001</v>
      </c>
      <c r="BN732" s="5">
        <f t="shared" si="586"/>
        <v>0.56999999999999995</v>
      </c>
      <c r="BO732" s="50"/>
      <c r="BP732" s="48">
        <f t="shared" si="587"/>
        <v>4999.95</v>
      </c>
      <c r="BQ732" s="51">
        <f t="shared" si="588"/>
        <v>6</v>
      </c>
      <c r="BR732" s="47">
        <f t="shared" si="589"/>
        <v>1599.9839999999999</v>
      </c>
      <c r="BS732" s="46">
        <f t="shared" si="590"/>
        <v>20.5</v>
      </c>
      <c r="BT732" s="46">
        <f t="shared" si="591"/>
        <v>3999.96</v>
      </c>
      <c r="BU732" s="46">
        <f t="shared" si="597"/>
        <v>97.430864737500016</v>
      </c>
      <c r="BV732" s="46">
        <f t="shared" si="598"/>
        <v>63.048829906730781</v>
      </c>
      <c r="BW732" s="46">
        <f t="shared" si="599"/>
        <v>83.376020198587938</v>
      </c>
      <c r="BX732" s="46">
        <f t="shared" si="600"/>
        <v>89.694070987499998</v>
      </c>
      <c r="BY732" s="46">
        <f t="shared" si="601"/>
        <v>97.430864737500016</v>
      </c>
      <c r="BZ732" s="46">
        <f t="shared" si="592"/>
        <v>112279.32852349503</v>
      </c>
      <c r="CA732" s="46">
        <f t="shared" si="593"/>
        <v>72657.471584516563</v>
      </c>
      <c r="CB732" s="46">
        <f t="shared" si="594"/>
        <v>96082.525676852747</v>
      </c>
      <c r="CC732" s="46">
        <f t="shared" si="595"/>
        <v>103363.447405995</v>
      </c>
      <c r="CD732" s="46">
        <f t="shared" si="596"/>
        <v>112279.32852349503</v>
      </c>
    </row>
    <row r="733" spans="1:82" ht="15" customHeight="1" x14ac:dyDescent="0.35">
      <c r="A733" s="39">
        <v>730</v>
      </c>
      <c r="B733" s="40" t="s">
        <v>125</v>
      </c>
      <c r="C733" s="40" t="s">
        <v>855</v>
      </c>
      <c r="D733" s="41">
        <v>149.4</v>
      </c>
      <c r="E733" s="41">
        <f t="shared" si="563"/>
        <v>239.04000000000002</v>
      </c>
      <c r="F733" s="41">
        <v>49</v>
      </c>
      <c r="G733" s="42" t="s">
        <v>118</v>
      </c>
      <c r="H733" s="43">
        <v>2</v>
      </c>
      <c r="I733" s="44">
        <v>8.5</v>
      </c>
      <c r="J733" s="41">
        <f t="shared" si="564"/>
        <v>333.2</v>
      </c>
      <c r="K733" s="42" t="s">
        <v>120</v>
      </c>
      <c r="L733" s="44">
        <v>83.3</v>
      </c>
      <c r="M733" s="44">
        <v>0</v>
      </c>
      <c r="N733" s="41">
        <v>156.87</v>
      </c>
      <c r="O733" s="45" t="s">
        <v>69</v>
      </c>
      <c r="P733" s="45" t="s">
        <v>120</v>
      </c>
      <c r="Q733" s="45" t="s">
        <v>122</v>
      </c>
      <c r="R733" s="45" t="s">
        <v>864</v>
      </c>
      <c r="S733" s="46">
        <f t="shared" si="565"/>
        <v>41525.375003490008</v>
      </c>
      <c r="T733" s="46">
        <f t="shared" si="566"/>
        <v>173.71726490750504</v>
      </c>
      <c r="U733" s="47">
        <f t="shared" si="567"/>
        <v>28788.030595428467</v>
      </c>
      <c r="V733" s="47">
        <f t="shared" si="568"/>
        <v>12737.344408061541</v>
      </c>
      <c r="W733" s="47">
        <f t="shared" si="569"/>
        <v>31604.086174919463</v>
      </c>
      <c r="X733" s="47">
        <f t="shared" si="570"/>
        <v>9921.2888285705449</v>
      </c>
      <c r="Y733" s="48">
        <f t="shared" si="571"/>
        <v>37115.60836599001</v>
      </c>
      <c r="Z733" s="47">
        <f t="shared" si="572"/>
        <v>4409.7666374999972</v>
      </c>
      <c r="AA733" s="48">
        <f t="shared" si="573"/>
        <v>41525.375003490008</v>
      </c>
      <c r="AB733" s="47">
        <f t="shared" si="574"/>
        <v>0</v>
      </c>
      <c r="AC733" s="47">
        <f t="shared" si="575"/>
        <v>27068.399874132083</v>
      </c>
      <c r="AD733" s="47">
        <f t="shared" si="576"/>
        <v>14456.975129357925</v>
      </c>
      <c r="AE733" s="47">
        <f t="shared" si="614"/>
        <v>60.47931362683201</v>
      </c>
      <c r="AF733" s="49">
        <f t="shared" si="577"/>
        <v>0.65185202714863177</v>
      </c>
      <c r="AG733" s="47">
        <f>IF(ISBLANK($D733),"",S733*_xlfn.XLOOKUP(Q733,DATA!$B$24:$B$25,DATA!$C$24:$C$25,"error",0,1)/1000)</f>
        <v>5.5630105082848065</v>
      </c>
      <c r="AH733" s="47">
        <f>IF(ISBLANK($D733),"",V733*_xlfn.XLOOKUP(Q733,DATA!$B$24:$B$25,DATA!$C$24:$C$25,"error",0,1)/1000)</f>
        <v>1.7063778661537385</v>
      </c>
      <c r="AI733" s="47">
        <f>IF(ISBLANK($D733),"",X733*_xlfn.XLOOKUP(Q733,DATA!$B$24:$B$25,DATA!$C$24:$C$25,"error",0,1)/1000)</f>
        <v>1.3291206642788407</v>
      </c>
      <c r="AJ733" s="47">
        <f>IF(ISBLANK($D733),"",Z733*_xlfn.XLOOKUP(Q733,DATA!$B$24:$B$25,DATA!$C$24:$C$25,"error",0,1)/1000)</f>
        <v>0.59076114644201239</v>
      </c>
      <c r="AK733" s="47">
        <f>IF(ISBLANK($D733),"",AB733*_xlfn.XLOOKUP(Q733,DATA!$B$24:$B$25,DATA!$C$24:$C$25,"error",0,1)/1000)</f>
        <v>0</v>
      </c>
      <c r="AL733" s="47">
        <f t="shared" si="578"/>
        <v>3.6262596768745916</v>
      </c>
      <c r="AM733" s="47">
        <f t="shared" si="579"/>
        <v>1.9367508314102149</v>
      </c>
      <c r="AN733" s="47">
        <f t="shared" si="602"/>
        <v>0.56387372430492244</v>
      </c>
      <c r="AO733" s="47">
        <f t="shared" si="603"/>
        <v>0.1729606012835406</v>
      </c>
      <c r="AP733" s="47">
        <f t="shared" si="604"/>
        <v>0.13472133800599551</v>
      </c>
      <c r="AQ733" s="47">
        <f t="shared" si="605"/>
        <v>5.9880290954476285E-2</v>
      </c>
      <c r="AR733" s="47">
        <f t="shared" si="606"/>
        <v>0</v>
      </c>
      <c r="AS733" s="47">
        <f t="shared" si="607"/>
        <v>0.36756223024401241</v>
      </c>
      <c r="AT733" s="47">
        <f t="shared" si="580"/>
        <v>0.19631149406091003</v>
      </c>
      <c r="AU733" s="47">
        <f t="shared" si="608"/>
        <v>3.0667082659720291E-2</v>
      </c>
      <c r="AV733" s="47">
        <f t="shared" si="609"/>
        <v>9.4067108074164241E-3</v>
      </c>
      <c r="AW733" s="47">
        <f t="shared" si="610"/>
        <v>7.3270135325969018E-3</v>
      </c>
      <c r="AX733" s="47">
        <f t="shared" si="611"/>
        <v>3.2566756584599993E-3</v>
      </c>
      <c r="AY733" s="47">
        <f t="shared" si="612"/>
        <v>0</v>
      </c>
      <c r="AZ733" s="47">
        <f t="shared" si="613"/>
        <v>1.9990399998473324E-2</v>
      </c>
      <c r="BA733" s="47">
        <f t="shared" si="581"/>
        <v>1.0676682661246967E-2</v>
      </c>
      <c r="BB733" s="23">
        <f>IF(V733&gt;0,J733*DATA!$C$4,0)</f>
        <v>21658</v>
      </c>
      <c r="BC733" s="23">
        <f>IF(X733&gt;0,N733*_xlfn.XLOOKUP(Burgas!O733,DATA!$B$5:$B$6,DATA!$C$5:$C$6,"error",0,1),0)</f>
        <v>7529.76</v>
      </c>
      <c r="BD733" s="23">
        <f>IF(Z733&gt;0,(L733-M733)*DATA!$C$7,"0,00 ")</f>
        <v>12495</v>
      </c>
      <c r="BE733" s="23">
        <f>IF(G733="basement",D733*DATA!$C$8,IF(G733="ground",0,"error"))</f>
        <v>0</v>
      </c>
      <c r="BF733" s="23">
        <f t="shared" si="582"/>
        <v>41682.76</v>
      </c>
      <c r="BG733" s="23">
        <v>1.48</v>
      </c>
      <c r="BH733" s="23">
        <v>2.85</v>
      </c>
      <c r="BI733" s="23">
        <f t="shared" si="583"/>
        <v>0.56999999999999995</v>
      </c>
      <c r="BJ733" s="23">
        <v>2.33</v>
      </c>
      <c r="BK733" s="23">
        <f t="shared" si="584"/>
        <v>0.21630769230769231</v>
      </c>
      <c r="BL733" s="23">
        <f t="shared" si="585"/>
        <v>0.23928112965340181</v>
      </c>
      <c r="BM733" s="5">
        <v>1.1000000000000001</v>
      </c>
      <c r="BN733" s="5">
        <f t="shared" si="586"/>
        <v>0.56999999999999995</v>
      </c>
      <c r="BO733" s="50"/>
      <c r="BP733" s="48">
        <f t="shared" si="587"/>
        <v>1269.9000000000001</v>
      </c>
      <c r="BQ733" s="51">
        <f t="shared" si="588"/>
        <v>2</v>
      </c>
      <c r="BR733" s="47">
        <f t="shared" si="589"/>
        <v>406.36800000000005</v>
      </c>
      <c r="BS733" s="46">
        <f t="shared" si="590"/>
        <v>8.5</v>
      </c>
      <c r="BT733" s="46">
        <f t="shared" si="591"/>
        <v>965.12400000000002</v>
      </c>
      <c r="BU733" s="46">
        <f t="shared" si="597"/>
        <v>36.033820725000005</v>
      </c>
      <c r="BV733" s="46">
        <f t="shared" si="598"/>
        <v>24.980935955769233</v>
      </c>
      <c r="BW733" s="46">
        <f t="shared" si="599"/>
        <v>27.424580158729139</v>
      </c>
      <c r="BX733" s="46">
        <f t="shared" si="600"/>
        <v>32.207226975000005</v>
      </c>
      <c r="BY733" s="46">
        <f t="shared" si="601"/>
        <v>36.033820725000005</v>
      </c>
      <c r="BZ733" s="46">
        <f t="shared" si="592"/>
        <v>41525.375003490008</v>
      </c>
      <c r="CA733" s="46">
        <f t="shared" si="593"/>
        <v>28788.030595428467</v>
      </c>
      <c r="CB733" s="46">
        <f t="shared" si="594"/>
        <v>31604.086174919463</v>
      </c>
      <c r="CC733" s="46">
        <f t="shared" si="595"/>
        <v>37115.60836599001</v>
      </c>
      <c r="CD733" s="46">
        <f t="shared" si="596"/>
        <v>41525.375003490008</v>
      </c>
    </row>
    <row r="734" spans="1:82" ht="15" customHeight="1" x14ac:dyDescent="0.35">
      <c r="A734" s="39">
        <v>731</v>
      </c>
      <c r="B734" s="40" t="s">
        <v>125</v>
      </c>
      <c r="C734" s="40" t="s">
        <v>856</v>
      </c>
      <c r="D734" s="41">
        <v>204.5</v>
      </c>
      <c r="E734" s="41">
        <f t="shared" si="563"/>
        <v>818.00000000000011</v>
      </c>
      <c r="F734" s="41">
        <v>57.2</v>
      </c>
      <c r="G734" s="42" t="s">
        <v>118</v>
      </c>
      <c r="H734" s="43">
        <v>5</v>
      </c>
      <c r="I734" s="44">
        <v>17.5</v>
      </c>
      <c r="J734" s="41">
        <f t="shared" si="564"/>
        <v>800.8</v>
      </c>
      <c r="K734" s="42" t="s">
        <v>120</v>
      </c>
      <c r="L734" s="44">
        <v>200.2</v>
      </c>
      <c r="M734" s="44">
        <v>70.099999999999994</v>
      </c>
      <c r="N734" s="41">
        <v>214.72500000000002</v>
      </c>
      <c r="O734" s="45" t="s">
        <v>69</v>
      </c>
      <c r="P734" s="45" t="s">
        <v>120</v>
      </c>
      <c r="Q734" s="45" t="s">
        <v>122</v>
      </c>
      <c r="R734" s="45" t="s">
        <v>864</v>
      </c>
      <c r="S734" s="46">
        <f t="shared" si="565"/>
        <v>86564.804078725021</v>
      </c>
      <c r="T734" s="46">
        <f t="shared" si="566"/>
        <v>105.82494386152202</v>
      </c>
      <c r="U734" s="47">
        <f t="shared" si="567"/>
        <v>55952.362896325023</v>
      </c>
      <c r="V734" s="47">
        <f t="shared" si="568"/>
        <v>30612.441182399998</v>
      </c>
      <c r="W734" s="47">
        <f t="shared" si="569"/>
        <v>72984.458928506298</v>
      </c>
      <c r="X734" s="47">
        <f t="shared" si="570"/>
        <v>13580.345150218724</v>
      </c>
      <c r="Y734" s="48">
        <f t="shared" si="571"/>
        <v>79677.521491225023</v>
      </c>
      <c r="Z734" s="47">
        <f t="shared" si="572"/>
        <v>6887.282587499998</v>
      </c>
      <c r="AA734" s="48">
        <f t="shared" si="573"/>
        <v>86564.804078725021</v>
      </c>
      <c r="AB734" s="47">
        <f t="shared" si="574"/>
        <v>0</v>
      </c>
      <c r="AC734" s="47">
        <f t="shared" si="575"/>
        <v>51080.06892011872</v>
      </c>
      <c r="AD734" s="47">
        <f t="shared" si="576"/>
        <v>35484.735158606301</v>
      </c>
      <c r="AE734" s="47">
        <f t="shared" si="614"/>
        <v>43.37987183203704</v>
      </c>
      <c r="AF734" s="49">
        <f t="shared" si="577"/>
        <v>0.59007895256904574</v>
      </c>
      <c r="AG734" s="47">
        <f>IF(ISBLANK($D734),"",S734*_xlfn.XLOOKUP(Q734,DATA!$B$24:$B$25,DATA!$C$24:$C$25,"error",0,1)/1000)</f>
        <v>11.596786656281608</v>
      </c>
      <c r="AH734" s="47">
        <f>IF(ISBLANK($D734),"",V734*_xlfn.XLOOKUP(Q734,DATA!$B$24:$B$25,DATA!$C$24:$C$25,"error",0,1)/1000)</f>
        <v>4.1010426026888158</v>
      </c>
      <c r="AI734" s="47">
        <f>IF(ISBLANK($D734),"",X734*_xlfn.XLOOKUP(Q734,DATA!$B$24:$B$25,DATA!$C$24:$C$25,"error",0,1)/1000)</f>
        <v>1.819311752644063</v>
      </c>
      <c r="AJ734" s="47">
        <f>IF(ISBLANK($D734),"",Z734*_xlfn.XLOOKUP(Q734,DATA!$B$24:$B$25,DATA!$C$24:$C$25,"error",0,1)/1000)</f>
        <v>0.92266536797245913</v>
      </c>
      <c r="AK734" s="47">
        <f>IF(ISBLANK($D734),"",AB734*_xlfn.XLOOKUP(Q734,DATA!$B$24:$B$25,DATA!$C$24:$C$25,"error",0,1)/1000)</f>
        <v>0</v>
      </c>
      <c r="AL734" s="47">
        <f t="shared" si="578"/>
        <v>6.8430197233053383</v>
      </c>
      <c r="AM734" s="47">
        <f t="shared" si="579"/>
        <v>4.7537669329762702</v>
      </c>
      <c r="AN734" s="47">
        <f t="shared" si="602"/>
        <v>1.1754648444594236</v>
      </c>
      <c r="AO734" s="47">
        <f t="shared" si="603"/>
        <v>0.41568682325287898</v>
      </c>
      <c r="AP734" s="47">
        <f t="shared" si="604"/>
        <v>0.18440772170164721</v>
      </c>
      <c r="AQ734" s="47">
        <f t="shared" si="605"/>
        <v>9.3522519245826746E-2</v>
      </c>
      <c r="AR734" s="47">
        <f t="shared" si="606"/>
        <v>0</v>
      </c>
      <c r="AS734" s="47">
        <f t="shared" si="607"/>
        <v>0.69361706420035296</v>
      </c>
      <c r="AT734" s="47">
        <f t="shared" si="580"/>
        <v>0.4818477802590706</v>
      </c>
      <c r="AU734" s="47">
        <f t="shared" si="608"/>
        <v>6.3929344452196724E-2</v>
      </c>
      <c r="AV734" s="47">
        <f t="shared" si="609"/>
        <v>2.2607725133790727E-2</v>
      </c>
      <c r="AW734" s="47">
        <f t="shared" si="610"/>
        <v>1.0029278898367249E-2</v>
      </c>
      <c r="AX734" s="47">
        <f t="shared" si="611"/>
        <v>5.0863565806200002E-3</v>
      </c>
      <c r="AY734" s="47">
        <f t="shared" si="612"/>
        <v>0</v>
      </c>
      <c r="AZ734" s="47">
        <f t="shared" si="613"/>
        <v>3.7723360612777972E-2</v>
      </c>
      <c r="BA734" s="47">
        <f t="shared" si="581"/>
        <v>2.6205983839418752E-2</v>
      </c>
      <c r="BB734" s="23">
        <f>IF(V734&gt;0,J734*DATA!$C$4,0)</f>
        <v>52052</v>
      </c>
      <c r="BC734" s="23">
        <f>IF(X734&gt;0,N734*_xlfn.XLOOKUP(Burgas!O734,DATA!$B$5:$B$6,DATA!$C$5:$C$6,"error",0,1),0)</f>
        <v>10306.800000000001</v>
      </c>
      <c r="BD734" s="23">
        <f>IF(Z734&gt;0,(L734-M734)*DATA!$C$7,"0,00 ")</f>
        <v>19515</v>
      </c>
      <c r="BE734" s="23">
        <f>IF(G734="basement",D734*DATA!$C$8,IF(G734="ground",0,"error"))</f>
        <v>0</v>
      </c>
      <c r="BF734" s="23">
        <f t="shared" si="582"/>
        <v>81873.8</v>
      </c>
      <c r="BG734" s="23">
        <v>1.48</v>
      </c>
      <c r="BH734" s="23">
        <v>2.2372377622377622</v>
      </c>
      <c r="BI734" s="23">
        <f t="shared" si="583"/>
        <v>0.56999999999999995</v>
      </c>
      <c r="BJ734" s="23">
        <v>2.33</v>
      </c>
      <c r="BK734" s="23">
        <f t="shared" si="584"/>
        <v>0.21630769230769231</v>
      </c>
      <c r="BL734" s="23">
        <f t="shared" si="585"/>
        <v>0.23928112965340181</v>
      </c>
      <c r="BM734" s="5">
        <v>1.1000000000000001</v>
      </c>
      <c r="BN734" s="5">
        <f t="shared" si="586"/>
        <v>0.56999999999999995</v>
      </c>
      <c r="BO734" s="50"/>
      <c r="BP734" s="48">
        <f t="shared" si="587"/>
        <v>3578.75</v>
      </c>
      <c r="BQ734" s="51">
        <f t="shared" si="588"/>
        <v>5</v>
      </c>
      <c r="BR734" s="47">
        <f t="shared" si="589"/>
        <v>1145.2</v>
      </c>
      <c r="BS734" s="46">
        <f t="shared" si="590"/>
        <v>17.5</v>
      </c>
      <c r="BT734" s="46">
        <f t="shared" si="591"/>
        <v>2863</v>
      </c>
      <c r="BU734" s="46">
        <f t="shared" si="597"/>
        <v>75.116976812500013</v>
      </c>
      <c r="BV734" s="46">
        <f t="shared" si="598"/>
        <v>48.552900812500013</v>
      </c>
      <c r="BW734" s="46">
        <f t="shared" si="599"/>
        <v>63.332574564826707</v>
      </c>
      <c r="BX734" s="46">
        <f t="shared" si="600"/>
        <v>69.140508062500018</v>
      </c>
      <c r="BY734" s="46">
        <f t="shared" si="601"/>
        <v>75.116976812500013</v>
      </c>
      <c r="BZ734" s="46">
        <f t="shared" si="592"/>
        <v>86564.804078725021</v>
      </c>
      <c r="CA734" s="46">
        <f t="shared" si="593"/>
        <v>55952.362896325023</v>
      </c>
      <c r="CB734" s="46">
        <f t="shared" si="594"/>
        <v>72984.458928506298</v>
      </c>
      <c r="CC734" s="46">
        <f t="shared" si="595"/>
        <v>79677.521491225023</v>
      </c>
      <c r="CD734" s="46">
        <f t="shared" si="596"/>
        <v>86564.804078725021</v>
      </c>
    </row>
    <row r="735" spans="1:82" ht="15" customHeight="1" x14ac:dyDescent="0.35">
      <c r="A735" s="39">
        <v>732</v>
      </c>
      <c r="B735" s="40" t="s">
        <v>125</v>
      </c>
      <c r="C735" s="40" t="s">
        <v>857</v>
      </c>
      <c r="D735" s="41">
        <v>192.8</v>
      </c>
      <c r="E735" s="41">
        <f t="shared" si="563"/>
        <v>462.72</v>
      </c>
      <c r="F735" s="41">
        <v>58.2</v>
      </c>
      <c r="G735" s="42" t="s">
        <v>119</v>
      </c>
      <c r="H735" s="43">
        <v>3</v>
      </c>
      <c r="I735" s="44">
        <v>10.15</v>
      </c>
      <c r="J735" s="41">
        <f t="shared" si="564"/>
        <v>472.58000000000004</v>
      </c>
      <c r="K735" s="42" t="s">
        <v>121</v>
      </c>
      <c r="L735" s="44">
        <v>118.15</v>
      </c>
      <c r="M735" s="44">
        <v>118.15</v>
      </c>
      <c r="N735" s="41">
        <v>202.44000000000003</v>
      </c>
      <c r="O735" s="45" t="s">
        <v>69</v>
      </c>
      <c r="P735" s="45" t="s">
        <v>121</v>
      </c>
      <c r="Q735" s="45" t="s">
        <v>122</v>
      </c>
      <c r="R735" s="45" t="s">
        <v>864</v>
      </c>
      <c r="S735" s="46">
        <f t="shared" si="565"/>
        <v>22421.588479976006</v>
      </c>
      <c r="T735" s="46">
        <f t="shared" si="566"/>
        <v>48.456060857486179</v>
      </c>
      <c r="U735" s="47">
        <f t="shared" si="567"/>
        <v>22421.588479976006</v>
      </c>
      <c r="V735" s="47">
        <f t="shared" si="568"/>
        <v>0</v>
      </c>
      <c r="W735" s="47">
        <f t="shared" si="569"/>
        <v>21812.552925767788</v>
      </c>
      <c r="X735" s="47">
        <f t="shared" si="570"/>
        <v>609.03555420821795</v>
      </c>
      <c r="Y735" s="48">
        <f t="shared" si="571"/>
        <v>22421.588479976006</v>
      </c>
      <c r="Z735" s="47">
        <f t="shared" si="572"/>
        <v>0</v>
      </c>
      <c r="AA735" s="48">
        <f t="shared" si="573"/>
        <v>20641.832441889048</v>
      </c>
      <c r="AB735" s="47">
        <f t="shared" si="574"/>
        <v>1779.7560380869581</v>
      </c>
      <c r="AC735" s="47">
        <f t="shared" si="575"/>
        <v>2388.7915922951761</v>
      </c>
      <c r="AD735" s="47">
        <f t="shared" si="576"/>
        <v>20032.79688768083</v>
      </c>
      <c r="AE735" s="47">
        <f t="shared" si="614"/>
        <v>43.293561738591002</v>
      </c>
      <c r="AF735" s="49">
        <f t="shared" si="577"/>
        <v>0.1065398017820427</v>
      </c>
      <c r="AG735" s="47">
        <f>IF(ISBLANK($D735),"",S735*_xlfn.XLOOKUP(Q735,DATA!$B$24:$B$25,DATA!$C$24:$C$25,"error",0,1)/1000)</f>
        <v>3.0037424662886489</v>
      </c>
      <c r="AH735" s="47">
        <f>IF(ISBLANK($D735),"",V735*_xlfn.XLOOKUP(Q735,DATA!$B$24:$B$25,DATA!$C$24:$C$25,"error",0,1)/1000)</f>
        <v>0</v>
      </c>
      <c r="AI735" s="47">
        <f>IF(ISBLANK($D735),"",X735*_xlfn.XLOOKUP(Q735,DATA!$B$24:$B$25,DATA!$C$24:$C$25,"error",0,1)/1000)</f>
        <v>8.159038148829785E-2</v>
      </c>
      <c r="AJ735" s="47">
        <f>IF(ISBLANK($D735),"",Z735*_xlfn.XLOOKUP(Q735,DATA!$B$24:$B$25,DATA!$C$24:$C$25,"error",0,1)/1000)</f>
        <v>0</v>
      </c>
      <c r="AK735" s="47">
        <f>IF(ISBLANK($D735),"",AB735*_xlfn.XLOOKUP(Q735,DATA!$B$24:$B$25,DATA!$C$24:$C$25,"error",0,1)/1000)</f>
        <v>0.23842774547439893</v>
      </c>
      <c r="AL735" s="47">
        <f t="shared" si="578"/>
        <v>0.32001812696269677</v>
      </c>
      <c r="AM735" s="47">
        <f t="shared" si="579"/>
        <v>2.683724339325952</v>
      </c>
      <c r="AN735" s="47">
        <f t="shared" si="602"/>
        <v>0.30446310478770722</v>
      </c>
      <c r="AO735" s="47">
        <f t="shared" si="603"/>
        <v>0</v>
      </c>
      <c r="AP735" s="47">
        <f t="shared" si="604"/>
        <v>8.2701034284852967E-3</v>
      </c>
      <c r="AQ735" s="47">
        <f t="shared" si="605"/>
        <v>0</v>
      </c>
      <c r="AR735" s="47">
        <f t="shared" si="606"/>
        <v>2.4167335405542327E-2</v>
      </c>
      <c r="AS735" s="47">
        <f t="shared" si="607"/>
        <v>3.2437438834027624E-2</v>
      </c>
      <c r="AT735" s="47">
        <f t="shared" si="580"/>
        <v>0.27202566595367961</v>
      </c>
      <c r="AU735" s="47">
        <f t="shared" si="608"/>
        <v>1.6558663400869145E-2</v>
      </c>
      <c r="AV735" s="47">
        <f t="shared" si="609"/>
        <v>0</v>
      </c>
      <c r="AW735" s="47">
        <f t="shared" si="610"/>
        <v>4.4978145729068639E-4</v>
      </c>
      <c r="AX735" s="47">
        <f t="shared" si="611"/>
        <v>0</v>
      </c>
      <c r="AY735" s="47">
        <f t="shared" si="612"/>
        <v>1.3143752592134775E-3</v>
      </c>
      <c r="AZ735" s="47">
        <f t="shared" si="613"/>
        <v>1.7641567165041637E-3</v>
      </c>
      <c r="BA735" s="47">
        <f t="shared" si="581"/>
        <v>1.479450668436498E-2</v>
      </c>
      <c r="BB735" s="23">
        <f>IF(V735&gt;0,J735*DATA!$C$4,0)</f>
        <v>0</v>
      </c>
      <c r="BC735" s="23">
        <f>IF(X735&gt;0,N735*_xlfn.XLOOKUP(Burgas!O735,DATA!$B$5:$B$6,DATA!$C$5:$C$6,"error",0,1),0)</f>
        <v>9717.1200000000008</v>
      </c>
      <c r="BD735" s="23" t="str">
        <f>IF(Z735&gt;0,(L735-M735)*DATA!$C$7,"0,00 ")</f>
        <v xml:space="preserve">0,00 </v>
      </c>
      <c r="BE735" s="23">
        <f>IF(G735="basement",D735*DATA!$C$8,IF(G735="ground",0,"error"))</f>
        <v>7712</v>
      </c>
      <c r="BF735" s="23">
        <f t="shared" si="582"/>
        <v>17429.120000000003</v>
      </c>
      <c r="BG735" s="23">
        <v>0.25</v>
      </c>
      <c r="BH735" s="23">
        <v>1.0999999999999999</v>
      </c>
      <c r="BI735" s="23">
        <f t="shared" si="583"/>
        <v>0.85</v>
      </c>
      <c r="BJ735" s="23">
        <v>0.22</v>
      </c>
      <c r="BK735" s="23">
        <f t="shared" si="584"/>
        <v>0.25</v>
      </c>
      <c r="BL735" s="23">
        <f t="shared" si="585"/>
        <v>0.12054794520547943</v>
      </c>
      <c r="BM735" s="5">
        <v>1.1000000000000001</v>
      </c>
      <c r="BN735" s="5">
        <f t="shared" si="586"/>
        <v>0.40124223602484466</v>
      </c>
      <c r="BO735" s="50"/>
      <c r="BP735" s="48">
        <f t="shared" si="587"/>
        <v>1956.92</v>
      </c>
      <c r="BQ735" s="51">
        <f t="shared" si="588"/>
        <v>3</v>
      </c>
      <c r="BR735" s="47">
        <f t="shared" si="589"/>
        <v>626.21440000000007</v>
      </c>
      <c r="BS735" s="46">
        <f t="shared" si="590"/>
        <v>10.15</v>
      </c>
      <c r="BT735" s="46">
        <f t="shared" si="591"/>
        <v>1487.2592</v>
      </c>
      <c r="BU735" s="46">
        <f t="shared" si="597"/>
        <v>19.456428740000003</v>
      </c>
      <c r="BV735" s="46">
        <f t="shared" si="598"/>
        <v>19.456428740000003</v>
      </c>
      <c r="BW735" s="46">
        <f t="shared" si="599"/>
        <v>18.927935548219182</v>
      </c>
      <c r="BX735" s="46">
        <f t="shared" si="600"/>
        <v>19.456428740000003</v>
      </c>
      <c r="BY735" s="46">
        <f t="shared" si="601"/>
        <v>17.912037870434784</v>
      </c>
      <c r="BZ735" s="46">
        <f t="shared" si="592"/>
        <v>22421.588479976006</v>
      </c>
      <c r="CA735" s="46">
        <f t="shared" si="593"/>
        <v>22421.588479976006</v>
      </c>
      <c r="CB735" s="46">
        <f t="shared" si="594"/>
        <v>21812.552925767788</v>
      </c>
      <c r="CC735" s="46">
        <f t="shared" si="595"/>
        <v>22421.588479976006</v>
      </c>
      <c r="CD735" s="46">
        <f t="shared" si="596"/>
        <v>20641.832441889048</v>
      </c>
    </row>
    <row r="736" spans="1:82" ht="15" customHeight="1" x14ac:dyDescent="0.35">
      <c r="A736" s="39">
        <v>733</v>
      </c>
      <c r="B736" s="40" t="s">
        <v>125</v>
      </c>
      <c r="C736" s="40" t="s">
        <v>858</v>
      </c>
      <c r="D736" s="41">
        <v>435.6</v>
      </c>
      <c r="E736" s="41">
        <f t="shared" si="563"/>
        <v>2439.36</v>
      </c>
      <c r="F736" s="41">
        <v>83.6</v>
      </c>
      <c r="G736" s="42" t="s">
        <v>118</v>
      </c>
      <c r="H736" s="43">
        <v>7</v>
      </c>
      <c r="I736" s="44">
        <v>22.25</v>
      </c>
      <c r="J736" s="41">
        <f t="shared" si="564"/>
        <v>1488.08</v>
      </c>
      <c r="K736" s="42" t="s">
        <v>120</v>
      </c>
      <c r="L736" s="44">
        <v>372.02</v>
      </c>
      <c r="M736" s="44">
        <v>130.19999999999999</v>
      </c>
      <c r="N736" s="41">
        <v>457.38000000000005</v>
      </c>
      <c r="O736" s="45" t="s">
        <v>69</v>
      </c>
      <c r="P736" s="45" t="s">
        <v>120</v>
      </c>
      <c r="Q736" s="45" t="s">
        <v>122</v>
      </c>
      <c r="R736" s="45" t="s">
        <v>864</v>
      </c>
      <c r="S736" s="46">
        <f t="shared" si="565"/>
        <v>182313.71824008002</v>
      </c>
      <c r="T736" s="46">
        <f t="shared" si="566"/>
        <v>74.738340482782377</v>
      </c>
      <c r="U736" s="47">
        <f t="shared" si="567"/>
        <v>125428.40171322462</v>
      </c>
      <c r="V736" s="47">
        <f t="shared" si="568"/>
        <v>56885.3165268554</v>
      </c>
      <c r="W736" s="47">
        <f t="shared" si="569"/>
        <v>153386.58695677796</v>
      </c>
      <c r="X736" s="47">
        <f t="shared" si="570"/>
        <v>28927.131283302064</v>
      </c>
      <c r="Y736" s="48">
        <f t="shared" si="571"/>
        <v>169512.16039758004</v>
      </c>
      <c r="Z736" s="47">
        <f t="shared" si="572"/>
        <v>12801.557842499984</v>
      </c>
      <c r="AA736" s="48">
        <f t="shared" si="573"/>
        <v>182313.71824008002</v>
      </c>
      <c r="AB736" s="47">
        <f t="shared" si="574"/>
        <v>0</v>
      </c>
      <c r="AC736" s="47">
        <f t="shared" si="575"/>
        <v>98614.005652657448</v>
      </c>
      <c r="AD736" s="47">
        <f t="shared" si="576"/>
        <v>83699.712587422575</v>
      </c>
      <c r="AE736" s="47">
        <f t="shared" si="614"/>
        <v>34.312160807516136</v>
      </c>
      <c r="AF736" s="49">
        <f t="shared" si="577"/>
        <v>0.5409028273056089</v>
      </c>
      <c r="AG736" s="47">
        <f>IF(ISBLANK($D736),"",S736*_xlfn.XLOOKUP(Q736,DATA!$B$24:$B$25,DATA!$C$24:$C$25,"error",0,1)/1000)</f>
        <v>24.423936696268267</v>
      </c>
      <c r="AH736" s="47">
        <f>IF(ISBLANK($D736),"",V736*_xlfn.XLOOKUP(Q736,DATA!$B$24:$B$25,DATA!$C$24:$C$25,"error",0,1)/1000)</f>
        <v>7.6207286166448247</v>
      </c>
      <c r="AI736" s="47">
        <f>IF(ISBLANK($D736),"",X736*_xlfn.XLOOKUP(Q736,DATA!$B$24:$B$25,DATA!$C$24:$C$25,"error",0,1)/1000)</f>
        <v>3.8752674789816788</v>
      </c>
      <c r="AJ736" s="47">
        <f>IF(ISBLANK($D736),"",Z736*_xlfn.XLOOKUP(Q736,DATA!$B$24:$B$25,DATA!$C$24:$C$25,"error",0,1)/1000)</f>
        <v>1.7149803173182157</v>
      </c>
      <c r="AK736" s="47">
        <f>IF(ISBLANK($D736),"",AB736*_xlfn.XLOOKUP(Q736,DATA!$B$24:$B$25,DATA!$C$24:$C$25,"error",0,1)/1000)</f>
        <v>0</v>
      </c>
      <c r="AL736" s="47">
        <f t="shared" si="578"/>
        <v>13.210976412944719</v>
      </c>
      <c r="AM736" s="47">
        <f t="shared" si="579"/>
        <v>11.212960283323548</v>
      </c>
      <c r="AN736" s="47">
        <f t="shared" si="602"/>
        <v>2.4756408650679784</v>
      </c>
      <c r="AO736" s="47">
        <f t="shared" si="603"/>
        <v>0.77244661331936115</v>
      </c>
      <c r="AP736" s="47">
        <f t="shared" si="604"/>
        <v>0.39280197346326395</v>
      </c>
      <c r="AQ736" s="47">
        <f t="shared" si="605"/>
        <v>0.17383255652594773</v>
      </c>
      <c r="AR736" s="47">
        <f t="shared" si="606"/>
        <v>0</v>
      </c>
      <c r="AS736" s="47">
        <f t="shared" si="607"/>
        <v>1.3390811433085728</v>
      </c>
      <c r="AT736" s="47">
        <f t="shared" si="580"/>
        <v>1.1365597217594057</v>
      </c>
      <c r="AU736" s="47">
        <f t="shared" si="608"/>
        <v>0.13464128540198828</v>
      </c>
      <c r="AV736" s="47">
        <f t="shared" si="609"/>
        <v>4.2010618902461688E-2</v>
      </c>
      <c r="AW736" s="47">
        <f t="shared" si="610"/>
        <v>2.1363099697451201E-2</v>
      </c>
      <c r="AX736" s="47">
        <f t="shared" si="611"/>
        <v>9.454133346083993E-3</v>
      </c>
      <c r="AY736" s="47">
        <f t="shared" si="612"/>
        <v>0</v>
      </c>
      <c r="AZ736" s="47">
        <f t="shared" si="613"/>
        <v>7.2827851945996877E-2</v>
      </c>
      <c r="BA736" s="47">
        <f t="shared" si="581"/>
        <v>6.1813433455991398E-2</v>
      </c>
      <c r="BB736" s="23">
        <f>IF(V736&gt;0,J736*DATA!$C$4,0)</f>
        <v>96725.2</v>
      </c>
      <c r="BC736" s="23">
        <f>IF(X736&gt;0,N736*_xlfn.XLOOKUP(Burgas!O736,DATA!$B$5:$B$6,DATA!$C$5:$C$6,"error",0,1),0)</f>
        <v>21954.240000000002</v>
      </c>
      <c r="BD736" s="23">
        <f>IF(Z736&gt;0,(L736-M736)*DATA!$C$7,"0,00 ")</f>
        <v>36273</v>
      </c>
      <c r="BE736" s="23">
        <f>IF(G736="basement",D736*DATA!$C$8,IF(G736="ground",0,"error"))</f>
        <v>0</v>
      </c>
      <c r="BF736" s="23">
        <f t="shared" si="582"/>
        <v>154952.44</v>
      </c>
      <c r="BG736" s="23">
        <v>1.48</v>
      </c>
      <c r="BH736" s="23">
        <v>2.2375329283371865</v>
      </c>
      <c r="BI736" s="23">
        <f t="shared" si="583"/>
        <v>0.56999999999999995</v>
      </c>
      <c r="BJ736" s="23">
        <v>2.33</v>
      </c>
      <c r="BK736" s="23">
        <f t="shared" si="584"/>
        <v>0.21630769230769231</v>
      </c>
      <c r="BL736" s="23">
        <f t="shared" si="585"/>
        <v>0.23928112965340181</v>
      </c>
      <c r="BM736" s="5">
        <v>1.1000000000000001</v>
      </c>
      <c r="BN736" s="5">
        <f t="shared" si="586"/>
        <v>0.56999999999999995</v>
      </c>
      <c r="BO736" s="50"/>
      <c r="BP736" s="48">
        <f t="shared" si="587"/>
        <v>9692.1</v>
      </c>
      <c r="BQ736" s="51">
        <f t="shared" si="588"/>
        <v>7</v>
      </c>
      <c r="BR736" s="47">
        <f t="shared" si="589"/>
        <v>3101.4720000000002</v>
      </c>
      <c r="BS736" s="46">
        <f t="shared" si="590"/>
        <v>22.25</v>
      </c>
      <c r="BT736" s="46">
        <f t="shared" si="591"/>
        <v>7753.68</v>
      </c>
      <c r="BU736" s="46">
        <f t="shared" si="597"/>
        <v>158.2035042</v>
      </c>
      <c r="BV736" s="46">
        <f t="shared" si="598"/>
        <v>108.8410289076923</v>
      </c>
      <c r="BW736" s="46">
        <f t="shared" si="599"/>
        <v>133.10186303087292</v>
      </c>
      <c r="BX736" s="46">
        <f t="shared" si="600"/>
        <v>147.09489795000002</v>
      </c>
      <c r="BY736" s="46">
        <f t="shared" si="601"/>
        <v>158.2035042</v>
      </c>
      <c r="BZ736" s="46">
        <f t="shared" si="592"/>
        <v>182313.71824008002</v>
      </c>
      <c r="CA736" s="46">
        <f t="shared" si="593"/>
        <v>125428.40171322462</v>
      </c>
      <c r="CB736" s="46">
        <f t="shared" si="594"/>
        <v>153386.58695677796</v>
      </c>
      <c r="CC736" s="46">
        <f t="shared" si="595"/>
        <v>169512.16039758004</v>
      </c>
      <c r="CD736" s="46">
        <f t="shared" si="596"/>
        <v>182313.71824008002</v>
      </c>
    </row>
    <row r="737" spans="1:82" ht="15" customHeight="1" x14ac:dyDescent="0.35">
      <c r="A737" s="39">
        <v>734</v>
      </c>
      <c r="B737" s="40" t="s">
        <v>125</v>
      </c>
      <c r="C737" s="40" t="s">
        <v>859</v>
      </c>
      <c r="D737" s="41">
        <v>283.39999999999998</v>
      </c>
      <c r="E737" s="41">
        <f t="shared" si="563"/>
        <v>1587.04</v>
      </c>
      <c r="F737" s="41">
        <v>68.400000000000006</v>
      </c>
      <c r="G737" s="42" t="s">
        <v>118</v>
      </c>
      <c r="H737" s="43">
        <v>7</v>
      </c>
      <c r="I737" s="44">
        <v>22.25</v>
      </c>
      <c r="J737" s="41">
        <f t="shared" si="564"/>
        <v>1217.52</v>
      </c>
      <c r="K737" s="42" t="s">
        <v>120</v>
      </c>
      <c r="L737" s="44">
        <v>304.38</v>
      </c>
      <c r="M737" s="44">
        <v>66.900000000000006</v>
      </c>
      <c r="N737" s="41">
        <v>297.57</v>
      </c>
      <c r="O737" s="45" t="s">
        <v>69</v>
      </c>
      <c r="P737" s="45" t="s">
        <v>120</v>
      </c>
      <c r="Q737" s="45" t="s">
        <v>122</v>
      </c>
      <c r="R737" s="45" t="s">
        <v>864</v>
      </c>
      <c r="S737" s="46">
        <f t="shared" si="565"/>
        <v>136095.36819137001</v>
      </c>
      <c r="T737" s="46">
        <f t="shared" si="566"/>
        <v>85.754214255072341</v>
      </c>
      <c r="U737" s="47">
        <f t="shared" si="567"/>
        <v>89552.836487579247</v>
      </c>
      <c r="V737" s="47">
        <f t="shared" si="568"/>
        <v>46542.531703790766</v>
      </c>
      <c r="W737" s="47">
        <f t="shared" si="569"/>
        <v>117275.46689272951</v>
      </c>
      <c r="X737" s="47">
        <f t="shared" si="570"/>
        <v>18819.9012986405</v>
      </c>
      <c r="Y737" s="48">
        <f t="shared" si="571"/>
        <v>123523.56289637003</v>
      </c>
      <c r="Z737" s="47">
        <f t="shared" si="572"/>
        <v>12571.805294999984</v>
      </c>
      <c r="AA737" s="48">
        <f t="shared" si="573"/>
        <v>136095.36819137001</v>
      </c>
      <c r="AB737" s="47">
        <f t="shared" si="574"/>
        <v>0</v>
      </c>
      <c r="AC737" s="47">
        <f t="shared" si="575"/>
        <v>77934.23829743125</v>
      </c>
      <c r="AD737" s="47">
        <f t="shared" si="576"/>
        <v>58161.129893938763</v>
      </c>
      <c r="AE737" s="47">
        <f t="shared" si="614"/>
        <v>36.647551349643841</v>
      </c>
      <c r="AF737" s="49">
        <f t="shared" si="577"/>
        <v>0.57264431062667986</v>
      </c>
      <c r="AG737" s="47">
        <f>IF(ISBLANK($D737),"",S737*_xlfn.XLOOKUP(Q737,DATA!$B$24:$B$25,DATA!$C$24:$C$25,"error",0,1)/1000)</f>
        <v>18.232224593127711</v>
      </c>
      <c r="AH737" s="47">
        <f>IF(ISBLANK($D737),"",V737*_xlfn.XLOOKUP(Q737,DATA!$B$24:$B$25,DATA!$C$24:$C$25,"error",0,1)/1000)</f>
        <v>6.235141595436672</v>
      </c>
      <c r="AI737" s="47">
        <f>IF(ISBLANK($D737),"",X737*_xlfn.XLOOKUP(Q737,DATA!$B$24:$B$25,DATA!$C$24:$C$25,"error",0,1)/1000)</f>
        <v>2.521236922735095</v>
      </c>
      <c r="AJ737" s="47">
        <f>IF(ISBLANK($D737),"",Z737*_xlfn.XLOOKUP(Q737,DATA!$B$24:$B$25,DATA!$C$24:$C$25,"error",0,1)/1000)</f>
        <v>1.6842011651506483</v>
      </c>
      <c r="AK737" s="47">
        <f>IF(ISBLANK($D737),"",AB737*_xlfn.XLOOKUP(Q737,DATA!$B$24:$B$25,DATA!$C$24:$C$25,"error",0,1)/1000)</f>
        <v>0</v>
      </c>
      <c r="AL737" s="47">
        <f t="shared" si="578"/>
        <v>10.440579683322415</v>
      </c>
      <c r="AM737" s="47">
        <f t="shared" si="579"/>
        <v>7.7916449098052958</v>
      </c>
      <c r="AN737" s="47">
        <f t="shared" si="602"/>
        <v>1.8480411583584206</v>
      </c>
      <c r="AO737" s="47">
        <f t="shared" si="603"/>
        <v>0.63200177453402251</v>
      </c>
      <c r="AP737" s="47">
        <f t="shared" si="604"/>
        <v>0.25555573755621891</v>
      </c>
      <c r="AQ737" s="47">
        <f t="shared" si="605"/>
        <v>0.17071274304764728</v>
      </c>
      <c r="AR737" s="47">
        <f t="shared" si="606"/>
        <v>0</v>
      </c>
      <c r="AS737" s="47">
        <f t="shared" si="607"/>
        <v>1.0582702551378886</v>
      </c>
      <c r="AT737" s="47">
        <f t="shared" si="580"/>
        <v>0.78977090322053201</v>
      </c>
      <c r="AU737" s="47">
        <f t="shared" si="608"/>
        <v>0.1005083736288724</v>
      </c>
      <c r="AV737" s="47">
        <f t="shared" si="609"/>
        <v>3.4372324556559544E-2</v>
      </c>
      <c r="AW737" s="47">
        <f t="shared" si="610"/>
        <v>1.3898765964778851E-2</v>
      </c>
      <c r="AX737" s="47">
        <f t="shared" si="611"/>
        <v>9.2844578075759916E-3</v>
      </c>
      <c r="AY737" s="47">
        <f t="shared" si="612"/>
        <v>0</v>
      </c>
      <c r="AZ737" s="47">
        <f t="shared" si="613"/>
        <v>5.7555548328914394E-2</v>
      </c>
      <c r="BA737" s="47">
        <f t="shared" si="581"/>
        <v>4.2952825299958003E-2</v>
      </c>
      <c r="BB737" s="23">
        <f>IF(V737&gt;0,J737*DATA!$C$4,0)</f>
        <v>79138.8</v>
      </c>
      <c r="BC737" s="23">
        <f>IF(X737&gt;0,N737*_xlfn.XLOOKUP(Burgas!O737,DATA!$B$5:$B$6,DATA!$C$5:$C$6,"error",0,1),0)</f>
        <v>14283.36</v>
      </c>
      <c r="BD737" s="23">
        <f>IF(Z737&gt;0,(L737-M737)*DATA!$C$7,"0,00 ")</f>
        <v>35622</v>
      </c>
      <c r="BE737" s="23">
        <f>IF(G737="basement",D737*DATA!$C$8,IF(G737="ground",0,"error"))</f>
        <v>0</v>
      </c>
      <c r="BF737" s="23">
        <f t="shared" si="582"/>
        <v>129044.16</v>
      </c>
      <c r="BG737" s="23">
        <v>1.48</v>
      </c>
      <c r="BH737" s="23">
        <v>2.4653656613443724</v>
      </c>
      <c r="BI737" s="23">
        <f t="shared" si="583"/>
        <v>0.56999999999999995</v>
      </c>
      <c r="BJ737" s="23">
        <v>2.33</v>
      </c>
      <c r="BK737" s="23">
        <f t="shared" si="584"/>
        <v>0.21630769230769231</v>
      </c>
      <c r="BL737" s="23">
        <f t="shared" si="585"/>
        <v>0.23928112965340181</v>
      </c>
      <c r="BM737" s="5">
        <v>1.1000000000000001</v>
      </c>
      <c r="BN737" s="5">
        <f t="shared" si="586"/>
        <v>0.56999999999999995</v>
      </c>
      <c r="BO737" s="50"/>
      <c r="BP737" s="48">
        <f t="shared" si="587"/>
        <v>6305.65</v>
      </c>
      <c r="BQ737" s="51">
        <f t="shared" si="588"/>
        <v>7</v>
      </c>
      <c r="BR737" s="47">
        <f t="shared" si="589"/>
        <v>2017.808</v>
      </c>
      <c r="BS737" s="46">
        <f t="shared" si="590"/>
        <v>22.25</v>
      </c>
      <c r="BT737" s="46">
        <f t="shared" si="591"/>
        <v>5044.5200000000004</v>
      </c>
      <c r="BU737" s="46">
        <f t="shared" si="597"/>
        <v>118.097334425</v>
      </c>
      <c r="BV737" s="46">
        <f t="shared" si="598"/>
        <v>77.70985464038462</v>
      </c>
      <c r="BW737" s="46">
        <f t="shared" si="599"/>
        <v>101.76628505096278</v>
      </c>
      <c r="BX737" s="46">
        <f t="shared" si="600"/>
        <v>107.18809692500001</v>
      </c>
      <c r="BY737" s="46">
        <f t="shared" si="601"/>
        <v>118.097334425</v>
      </c>
      <c r="BZ737" s="46">
        <f t="shared" si="592"/>
        <v>136095.36819137001</v>
      </c>
      <c r="CA737" s="46">
        <f t="shared" si="593"/>
        <v>89552.836487579247</v>
      </c>
      <c r="CB737" s="46">
        <f t="shared" si="594"/>
        <v>117275.46689272951</v>
      </c>
      <c r="CC737" s="46">
        <f t="shared" si="595"/>
        <v>123523.56289637003</v>
      </c>
      <c r="CD737" s="46">
        <f t="shared" si="596"/>
        <v>136095.36819137001</v>
      </c>
    </row>
    <row r="738" spans="1:82" ht="15" customHeight="1" x14ac:dyDescent="0.35">
      <c r="A738" s="39">
        <v>735</v>
      </c>
      <c r="B738" s="40" t="s">
        <v>125</v>
      </c>
      <c r="C738" s="40" t="s">
        <v>860</v>
      </c>
      <c r="D738" s="41">
        <v>257.3</v>
      </c>
      <c r="E738" s="41">
        <f t="shared" si="563"/>
        <v>1440.88</v>
      </c>
      <c r="F738" s="41">
        <v>65.2</v>
      </c>
      <c r="G738" s="42" t="s">
        <v>118</v>
      </c>
      <c r="H738" s="43">
        <v>7</v>
      </c>
      <c r="I738" s="44">
        <v>22.25</v>
      </c>
      <c r="J738" s="41">
        <f t="shared" si="564"/>
        <v>1160.56</v>
      </c>
      <c r="K738" s="42" t="s">
        <v>120</v>
      </c>
      <c r="L738" s="44">
        <v>290.14</v>
      </c>
      <c r="M738" s="44">
        <v>43.5</v>
      </c>
      <c r="N738" s="41">
        <v>270.16500000000002</v>
      </c>
      <c r="O738" s="45" t="s">
        <v>69</v>
      </c>
      <c r="P738" s="45" t="s">
        <v>120</v>
      </c>
      <c r="Q738" s="45" t="s">
        <v>122</v>
      </c>
      <c r="R738" s="45" t="s">
        <v>864</v>
      </c>
      <c r="S738" s="46">
        <f t="shared" si="565"/>
        <v>128133.14588406502</v>
      </c>
      <c r="T738" s="46">
        <f t="shared" si="566"/>
        <v>88.927007026306839</v>
      </c>
      <c r="U738" s="47">
        <f t="shared" si="567"/>
        <v>83768.042564077317</v>
      </c>
      <c r="V738" s="47">
        <f t="shared" si="568"/>
        <v>44365.103319987698</v>
      </c>
      <c r="W738" s="47">
        <f t="shared" si="569"/>
        <v>111046.48179041577</v>
      </c>
      <c r="X738" s="47">
        <f t="shared" si="570"/>
        <v>17086.664093649248</v>
      </c>
      <c r="Y738" s="48">
        <f t="shared" si="571"/>
        <v>115076.42507406503</v>
      </c>
      <c r="Z738" s="47">
        <f t="shared" si="572"/>
        <v>13056.720809999984</v>
      </c>
      <c r="AA738" s="48">
        <f t="shared" si="573"/>
        <v>128133.14588406502</v>
      </c>
      <c r="AB738" s="47">
        <f t="shared" si="574"/>
        <v>0</v>
      </c>
      <c r="AC738" s="47">
        <f t="shared" si="575"/>
        <v>74508.48822363693</v>
      </c>
      <c r="AD738" s="47">
        <f t="shared" si="576"/>
        <v>53624.657660428085</v>
      </c>
      <c r="AE738" s="47">
        <f t="shared" si="614"/>
        <v>37.216602118447113</v>
      </c>
      <c r="AF738" s="49">
        <f t="shared" si="577"/>
        <v>0.58149269425611605</v>
      </c>
      <c r="AG738" s="47">
        <f>IF(ISBLANK($D738),"",S738*_xlfn.XLOOKUP(Q738,DATA!$B$24:$B$25,DATA!$C$24:$C$25,"error",0,1)/1000)</f>
        <v>17.165553278031467</v>
      </c>
      <c r="AH738" s="47">
        <f>IF(ISBLANK($D738),"",V738*_xlfn.XLOOKUP(Q738,DATA!$B$24:$B$25,DATA!$C$24:$C$25,"error",0,1)/1000)</f>
        <v>5.9434390646560109</v>
      </c>
      <c r="AI738" s="47">
        <f>IF(ISBLANK($D738),"",X738*_xlfn.XLOOKUP(Q738,DATA!$B$24:$B$25,DATA!$C$24:$C$25,"error",0,1)/1000)</f>
        <v>2.2890411440357781</v>
      </c>
      <c r="AJ738" s="47">
        <f>IF(ISBLANK($D738),"",Z738*_xlfn.XLOOKUP(Q738,DATA!$B$24:$B$25,DATA!$C$24:$C$25,"error",0,1)/1000)</f>
        <v>1.7491636153476333</v>
      </c>
      <c r="AK738" s="47">
        <f>IF(ISBLANK($D738),"",AB738*_xlfn.XLOOKUP(Q738,DATA!$B$24:$B$25,DATA!$C$24:$C$25,"error",0,1)/1000)</f>
        <v>0</v>
      </c>
      <c r="AL738" s="47">
        <f t="shared" si="578"/>
        <v>9.9816438240394234</v>
      </c>
      <c r="AM738" s="47">
        <f t="shared" si="579"/>
        <v>7.1839094539920438</v>
      </c>
      <c r="AN738" s="47">
        <f t="shared" si="602"/>
        <v>1.73992201564661</v>
      </c>
      <c r="AO738" s="47">
        <f t="shared" si="603"/>
        <v>0.60243444005289881</v>
      </c>
      <c r="AP738" s="47">
        <f t="shared" si="604"/>
        <v>0.23202008212143638</v>
      </c>
      <c r="AQ738" s="47">
        <f t="shared" si="605"/>
        <v>0.17729741849954408</v>
      </c>
      <c r="AR738" s="47">
        <f t="shared" si="606"/>
        <v>0</v>
      </c>
      <c r="AS738" s="47">
        <f t="shared" si="607"/>
        <v>1.0117519406738793</v>
      </c>
      <c r="AT738" s="47">
        <f t="shared" si="580"/>
        <v>0.72817007497273067</v>
      </c>
      <c r="AU738" s="47">
        <f t="shared" si="608"/>
        <v>9.4628158708894683E-2</v>
      </c>
      <c r="AV738" s="47">
        <f t="shared" si="609"/>
        <v>3.2764262589001211E-2</v>
      </c>
      <c r="AW738" s="47">
        <f t="shared" si="610"/>
        <v>1.2618745528361312E-2</v>
      </c>
      <c r="AX738" s="47">
        <f t="shared" si="611"/>
        <v>9.6425748427679918E-3</v>
      </c>
      <c r="AY738" s="47">
        <f t="shared" si="612"/>
        <v>0</v>
      </c>
      <c r="AZ738" s="47">
        <f t="shared" si="613"/>
        <v>5.502558296013052E-2</v>
      </c>
      <c r="BA738" s="47">
        <f t="shared" si="581"/>
        <v>3.9602575748764163E-2</v>
      </c>
      <c r="BB738" s="23">
        <f>IF(V738&gt;0,J738*DATA!$C$4,0)</f>
        <v>75436.399999999994</v>
      </c>
      <c r="BC738" s="23">
        <f>IF(X738&gt;0,N738*_xlfn.XLOOKUP(Burgas!O738,DATA!$B$5:$B$6,DATA!$C$5:$C$6,"error",0,1),0)</f>
        <v>12967.920000000002</v>
      </c>
      <c r="BD738" s="23">
        <f>IF(Z738&gt;0,(L738-M738)*DATA!$C$7,"0,00 ")</f>
        <v>36996</v>
      </c>
      <c r="BE738" s="23">
        <f>IF(G738="basement",D738*DATA!$C$8,IF(G738="ground",0,"error"))</f>
        <v>0</v>
      </c>
      <c r="BF738" s="23">
        <f t="shared" si="582"/>
        <v>125400.31999999999</v>
      </c>
      <c r="BG738" s="23">
        <v>1.48</v>
      </c>
      <c r="BH738" s="23">
        <v>2.5876266629902807</v>
      </c>
      <c r="BI738" s="23">
        <f t="shared" si="583"/>
        <v>0.56999999999999995</v>
      </c>
      <c r="BJ738" s="23">
        <v>2.33</v>
      </c>
      <c r="BK738" s="23">
        <f t="shared" si="584"/>
        <v>0.21630769230769231</v>
      </c>
      <c r="BL738" s="23">
        <f t="shared" si="585"/>
        <v>0.23928112965340181</v>
      </c>
      <c r="BM738" s="5">
        <v>1.1000000000000001</v>
      </c>
      <c r="BN738" s="5">
        <f t="shared" si="586"/>
        <v>0.56999999999999995</v>
      </c>
      <c r="BO738" s="50"/>
      <c r="BP738" s="48">
        <f t="shared" si="587"/>
        <v>5724.9250000000002</v>
      </c>
      <c r="BQ738" s="51">
        <f t="shared" si="588"/>
        <v>7</v>
      </c>
      <c r="BR738" s="47">
        <f t="shared" si="589"/>
        <v>1831.9760000000001</v>
      </c>
      <c r="BS738" s="46">
        <f t="shared" si="590"/>
        <v>22.25</v>
      </c>
      <c r="BT738" s="46">
        <f t="shared" si="591"/>
        <v>4579.9400000000005</v>
      </c>
      <c r="BU738" s="46">
        <f t="shared" si="597"/>
        <v>111.18808216250001</v>
      </c>
      <c r="BV738" s="46">
        <f t="shared" si="598"/>
        <v>72.690075116346151</v>
      </c>
      <c r="BW738" s="46">
        <f t="shared" si="599"/>
        <v>96.361056742811314</v>
      </c>
      <c r="BX738" s="46">
        <f t="shared" si="600"/>
        <v>99.858057162500018</v>
      </c>
      <c r="BY738" s="46">
        <f t="shared" si="601"/>
        <v>111.18808216250001</v>
      </c>
      <c r="BZ738" s="46">
        <f t="shared" si="592"/>
        <v>128133.14588406502</v>
      </c>
      <c r="CA738" s="46">
        <f t="shared" si="593"/>
        <v>83768.042564077317</v>
      </c>
      <c r="CB738" s="46">
        <f t="shared" si="594"/>
        <v>111046.48179041577</v>
      </c>
      <c r="CC738" s="46">
        <f t="shared" si="595"/>
        <v>115076.42507406503</v>
      </c>
      <c r="CD738" s="46">
        <f t="shared" si="596"/>
        <v>128133.14588406502</v>
      </c>
    </row>
    <row r="739" spans="1:82" ht="15" customHeight="1" x14ac:dyDescent="0.35">
      <c r="A739" s="39">
        <v>736</v>
      </c>
      <c r="B739" s="40" t="s">
        <v>125</v>
      </c>
      <c r="C739" s="40" t="s">
        <v>861</v>
      </c>
      <c r="D739" s="41">
        <v>286.60000000000002</v>
      </c>
      <c r="E739" s="41">
        <f t="shared" si="563"/>
        <v>1146.4000000000001</v>
      </c>
      <c r="F739" s="41">
        <v>68.599999999999994</v>
      </c>
      <c r="G739" s="42" t="s">
        <v>118</v>
      </c>
      <c r="H739" s="43">
        <v>5</v>
      </c>
      <c r="I739" s="44">
        <v>17.5</v>
      </c>
      <c r="J739" s="41">
        <f t="shared" si="564"/>
        <v>960.4</v>
      </c>
      <c r="K739" s="42" t="s">
        <v>120</v>
      </c>
      <c r="L739" s="44">
        <v>240.1</v>
      </c>
      <c r="M739" s="44">
        <v>48.1</v>
      </c>
      <c r="N739" s="41">
        <v>300.93000000000006</v>
      </c>
      <c r="O739" s="45" t="s">
        <v>69</v>
      </c>
      <c r="P739" s="45" t="s">
        <v>120</v>
      </c>
      <c r="Q739" s="45" t="s">
        <v>122</v>
      </c>
      <c r="R739" s="45" t="s">
        <v>864</v>
      </c>
      <c r="S739" s="46">
        <f t="shared" si="565"/>
        <v>113234.65151453002</v>
      </c>
      <c r="T739" s="46">
        <f t="shared" si="566"/>
        <v>98.7741203022767</v>
      </c>
      <c r="U739" s="47">
        <f t="shared" si="567"/>
        <v>76521.129397176162</v>
      </c>
      <c r="V739" s="47">
        <f t="shared" si="568"/>
        <v>36713.522117353859</v>
      </c>
      <c r="W739" s="47">
        <f t="shared" si="569"/>
        <v>94202.24603749979</v>
      </c>
      <c r="X739" s="47">
        <f t="shared" si="570"/>
        <v>19032.405477030232</v>
      </c>
      <c r="Y739" s="48">
        <f t="shared" si="571"/>
        <v>103070.48351453003</v>
      </c>
      <c r="Z739" s="47">
        <f t="shared" si="572"/>
        <v>10164.167999999991</v>
      </c>
      <c r="AA739" s="48">
        <f t="shared" si="573"/>
        <v>113234.65151453002</v>
      </c>
      <c r="AB739" s="47">
        <f t="shared" si="574"/>
        <v>0</v>
      </c>
      <c r="AC739" s="47">
        <f t="shared" si="575"/>
        <v>65910.095594384082</v>
      </c>
      <c r="AD739" s="47">
        <f t="shared" si="576"/>
        <v>47324.55592014594</v>
      </c>
      <c r="AE739" s="47">
        <f t="shared" si="614"/>
        <v>41.281015282751163</v>
      </c>
      <c r="AF739" s="49">
        <f t="shared" si="577"/>
        <v>0.58206648506289294</v>
      </c>
      <c r="AG739" s="47">
        <f>IF(ISBLANK($D739),"",S739*_xlfn.XLOOKUP(Q739,DATA!$B$24:$B$25,DATA!$C$24:$C$25,"error",0,1)/1000)</f>
        <v>15.169653644894392</v>
      </c>
      <c r="AH739" s="47">
        <f>IF(ISBLANK($D739),"",V739*_xlfn.XLOOKUP(Q739,DATA!$B$24:$B$25,DATA!$C$24:$C$25,"error",0,1)/1000)</f>
        <v>4.9183832612666594</v>
      </c>
      <c r="AI739" s="47">
        <f>IF(ISBLANK($D739),"",X739*_xlfn.XLOOKUP(Q739,DATA!$B$24:$B$25,DATA!$C$24:$C$25,"error",0,1)/1000)</f>
        <v>2.5497053706982298</v>
      </c>
      <c r="AJ739" s="47">
        <f>IF(ISBLANK($D739),"",Z739*_xlfn.XLOOKUP(Q739,DATA!$B$24:$B$25,DATA!$C$24:$C$25,"error",0,1)/1000)</f>
        <v>1.3616583447402923</v>
      </c>
      <c r="AK739" s="47">
        <f>IF(ISBLANK($D739),"",AB739*_xlfn.XLOOKUP(Q739,DATA!$B$24:$B$25,DATA!$C$24:$C$25,"error",0,1)/1000)</f>
        <v>0</v>
      </c>
      <c r="AL739" s="47">
        <f t="shared" si="578"/>
        <v>8.8297469767051808</v>
      </c>
      <c r="AM739" s="47">
        <f t="shared" si="579"/>
        <v>6.3399066681892116</v>
      </c>
      <c r="AN739" s="47">
        <f t="shared" si="602"/>
        <v>1.5376151248363628</v>
      </c>
      <c r="AO739" s="47">
        <f t="shared" si="603"/>
        <v>0.49853349781726414</v>
      </c>
      <c r="AP739" s="47">
        <f t="shared" si="604"/>
        <v>0.25844133515741829</v>
      </c>
      <c r="AQ739" s="47">
        <f t="shared" si="605"/>
        <v>0.13801939811836067</v>
      </c>
      <c r="AR739" s="47">
        <f t="shared" si="606"/>
        <v>0</v>
      </c>
      <c r="AS739" s="47">
        <f t="shared" si="607"/>
        <v>0.8949942310930431</v>
      </c>
      <c r="AT739" s="47">
        <f t="shared" si="580"/>
        <v>0.64262089374331965</v>
      </c>
      <c r="AU739" s="47">
        <f t="shared" si="608"/>
        <v>8.3625407781359226E-2</v>
      </c>
      <c r="AV739" s="47">
        <f t="shared" si="609"/>
        <v>2.7113460562553225E-2</v>
      </c>
      <c r="AW739" s="47">
        <f t="shared" si="610"/>
        <v>1.4055703336293647E-2</v>
      </c>
      <c r="AX739" s="47">
        <f t="shared" si="611"/>
        <v>7.5063832703999959E-3</v>
      </c>
      <c r="AY739" s="47">
        <f t="shared" si="612"/>
        <v>0</v>
      </c>
      <c r="AZ739" s="47">
        <f t="shared" si="613"/>
        <v>4.8675547169246866E-2</v>
      </c>
      <c r="BA739" s="47">
        <f t="shared" si="581"/>
        <v>3.494986061211236E-2</v>
      </c>
      <c r="BB739" s="23">
        <f>IF(V739&gt;0,J739*DATA!$C$4,0)</f>
        <v>62426</v>
      </c>
      <c r="BC739" s="23">
        <f>IF(X739&gt;0,N739*_xlfn.XLOOKUP(Burgas!O739,DATA!$B$5:$B$6,DATA!$C$5:$C$6,"error",0,1),0)</f>
        <v>14444.640000000003</v>
      </c>
      <c r="BD739" s="23">
        <f>IF(Z739&gt;0,(L739-M739)*DATA!$C$7,"0,00 ")</f>
        <v>28800</v>
      </c>
      <c r="BE739" s="23">
        <f>IF(G739="basement",D739*DATA!$C$8,IF(G739="ground",0,"error"))</f>
        <v>0</v>
      </c>
      <c r="BF739" s="23">
        <f t="shared" si="582"/>
        <v>105670.64</v>
      </c>
      <c r="BG739" s="23">
        <v>1.48</v>
      </c>
      <c r="BH739" s="23">
        <v>2.4994169096209915</v>
      </c>
      <c r="BI739" s="23">
        <f t="shared" si="583"/>
        <v>0.56999999999999995</v>
      </c>
      <c r="BJ739" s="23">
        <v>2.33</v>
      </c>
      <c r="BK739" s="23">
        <f t="shared" si="584"/>
        <v>0.21630769230769231</v>
      </c>
      <c r="BL739" s="23">
        <f t="shared" si="585"/>
        <v>0.23928112965340181</v>
      </c>
      <c r="BM739" s="5">
        <v>1.1000000000000001</v>
      </c>
      <c r="BN739" s="5">
        <f t="shared" si="586"/>
        <v>0.56999999999999995</v>
      </c>
      <c r="BO739" s="50"/>
      <c r="BP739" s="48">
        <f t="shared" si="587"/>
        <v>5015.5</v>
      </c>
      <c r="BQ739" s="51">
        <f t="shared" si="588"/>
        <v>5</v>
      </c>
      <c r="BR739" s="47">
        <f t="shared" si="589"/>
        <v>1604.96</v>
      </c>
      <c r="BS739" s="46">
        <f t="shared" si="590"/>
        <v>17.5</v>
      </c>
      <c r="BT739" s="46">
        <f t="shared" si="591"/>
        <v>4012.4</v>
      </c>
      <c r="BU739" s="46">
        <f t="shared" si="597"/>
        <v>98.259850325000016</v>
      </c>
      <c r="BV739" s="46">
        <f t="shared" si="598"/>
        <v>66.401535401923084</v>
      </c>
      <c r="BW739" s="46">
        <f t="shared" si="599"/>
        <v>81.744399546598217</v>
      </c>
      <c r="BX739" s="46">
        <f t="shared" si="600"/>
        <v>89.439850325000023</v>
      </c>
      <c r="BY739" s="46">
        <f t="shared" si="601"/>
        <v>98.259850325000016</v>
      </c>
      <c r="BZ739" s="46">
        <f t="shared" si="592"/>
        <v>113234.65151453002</v>
      </c>
      <c r="CA739" s="46">
        <f t="shared" si="593"/>
        <v>76521.129397176162</v>
      </c>
      <c r="CB739" s="46">
        <f t="shared" si="594"/>
        <v>94202.24603749979</v>
      </c>
      <c r="CC739" s="46">
        <f t="shared" si="595"/>
        <v>103070.48351453003</v>
      </c>
      <c r="CD739" s="46">
        <f t="shared" si="596"/>
        <v>113234.65151453002</v>
      </c>
    </row>
    <row r="740" spans="1:82" ht="15" customHeight="1" x14ac:dyDescent="0.35">
      <c r="A740" s="39">
        <v>737</v>
      </c>
      <c r="B740" s="40" t="s">
        <v>125</v>
      </c>
      <c r="C740" s="40" t="s">
        <v>862</v>
      </c>
      <c r="D740" s="41">
        <v>155.5</v>
      </c>
      <c r="E740" s="41">
        <f t="shared" si="563"/>
        <v>870.80000000000007</v>
      </c>
      <c r="F740" s="41">
        <v>52.2</v>
      </c>
      <c r="G740" s="42" t="s">
        <v>118</v>
      </c>
      <c r="H740" s="43">
        <v>7</v>
      </c>
      <c r="I740" s="44">
        <v>22.25</v>
      </c>
      <c r="J740" s="41">
        <f t="shared" si="564"/>
        <v>929.16000000000008</v>
      </c>
      <c r="K740" s="42" t="s">
        <v>121</v>
      </c>
      <c r="L740" s="44">
        <v>232.29</v>
      </c>
      <c r="M740" s="44">
        <v>232.29</v>
      </c>
      <c r="N740" s="41">
        <v>163.27500000000001</v>
      </c>
      <c r="O740" s="45" t="s">
        <v>69</v>
      </c>
      <c r="P740" s="45" t="s">
        <v>121</v>
      </c>
      <c r="Q740" s="45" t="s">
        <v>122</v>
      </c>
      <c r="R740" s="45" t="s">
        <v>864</v>
      </c>
      <c r="S740" s="46">
        <f t="shared" si="565"/>
        <v>36645.212687650004</v>
      </c>
      <c r="T740" s="46">
        <f t="shared" si="566"/>
        <v>42.082237813102893</v>
      </c>
      <c r="U740" s="47">
        <f t="shared" si="567"/>
        <v>36645.212687650004</v>
      </c>
      <c r="V740" s="47">
        <f t="shared" si="568"/>
        <v>0</v>
      </c>
      <c r="W740" s="47">
        <f t="shared" si="569"/>
        <v>36154.004032673976</v>
      </c>
      <c r="X740" s="47">
        <f t="shared" si="570"/>
        <v>491.2086549760279</v>
      </c>
      <c r="Y740" s="48">
        <f t="shared" si="571"/>
        <v>36645.212687650004</v>
      </c>
      <c r="Z740" s="47">
        <f t="shared" si="572"/>
        <v>0</v>
      </c>
      <c r="AA740" s="48">
        <f t="shared" si="573"/>
        <v>36645.212687650004</v>
      </c>
      <c r="AB740" s="47">
        <f t="shared" si="574"/>
        <v>0</v>
      </c>
      <c r="AC740" s="47">
        <f t="shared" si="575"/>
        <v>491.2086549760279</v>
      </c>
      <c r="AD740" s="47">
        <f t="shared" si="576"/>
        <v>36154.004032673976</v>
      </c>
      <c r="AE740" s="47">
        <f t="shared" si="614"/>
        <v>41.518148866185086</v>
      </c>
      <c r="AF740" s="49">
        <f t="shared" si="577"/>
        <v>1.3404442734796129E-2</v>
      </c>
      <c r="AG740" s="47">
        <f>IF(ISBLANK($D740),"",S740*_xlfn.XLOOKUP(Q740,DATA!$B$24:$B$25,DATA!$C$24:$C$25,"error",0,1)/1000)</f>
        <v>4.9092320838185195</v>
      </c>
      <c r="AH740" s="47">
        <f>IF(ISBLANK($D740),"",V740*_xlfn.XLOOKUP(Q740,DATA!$B$24:$B$25,DATA!$C$24:$C$25,"error",0,1)/1000)</f>
        <v>0</v>
      </c>
      <c r="AI740" s="47">
        <f>IF(ISBLANK($D740),"",X740*_xlfn.XLOOKUP(Q740,DATA!$B$24:$B$25,DATA!$C$24:$C$25,"error",0,1)/1000)</f>
        <v>6.5805520339369053E-2</v>
      </c>
      <c r="AJ740" s="47">
        <f>IF(ISBLANK($D740),"",Z740*_xlfn.XLOOKUP(Q740,DATA!$B$24:$B$25,DATA!$C$24:$C$25,"error",0,1)/1000)</f>
        <v>0</v>
      </c>
      <c r="AK740" s="47">
        <f>IF(ISBLANK($D740),"",AB740*_xlfn.XLOOKUP(Q740,DATA!$B$24:$B$25,DATA!$C$24:$C$25,"error",0,1)/1000)</f>
        <v>0</v>
      </c>
      <c r="AL740" s="47">
        <f t="shared" si="578"/>
        <v>6.5805520339369053E-2</v>
      </c>
      <c r="AM740" s="47">
        <f t="shared" si="579"/>
        <v>4.8434265634791505</v>
      </c>
      <c r="AN740" s="47">
        <f t="shared" si="602"/>
        <v>0.49760592299032952</v>
      </c>
      <c r="AO740" s="47">
        <f t="shared" si="603"/>
        <v>0</v>
      </c>
      <c r="AP740" s="47">
        <f t="shared" si="604"/>
        <v>6.6701300992192299E-3</v>
      </c>
      <c r="AQ740" s="47">
        <f t="shared" si="605"/>
        <v>0</v>
      </c>
      <c r="AR740" s="47">
        <f t="shared" si="606"/>
        <v>0</v>
      </c>
      <c r="AS740" s="47">
        <f t="shared" si="607"/>
        <v>6.6701300992192299E-3</v>
      </c>
      <c r="AT740" s="47">
        <f t="shared" si="580"/>
        <v>0.49093579289111028</v>
      </c>
      <c r="AU740" s="47">
        <f t="shared" si="608"/>
        <v>2.7063013072867934E-2</v>
      </c>
      <c r="AV740" s="47">
        <f t="shared" si="609"/>
        <v>0</v>
      </c>
      <c r="AW740" s="47">
        <f t="shared" si="610"/>
        <v>3.627646089662964E-4</v>
      </c>
      <c r="AX740" s="47">
        <f t="shared" si="611"/>
        <v>0</v>
      </c>
      <c r="AY740" s="47">
        <f t="shared" si="612"/>
        <v>0</v>
      </c>
      <c r="AZ740" s="47">
        <f t="shared" si="613"/>
        <v>3.627646089662964E-4</v>
      </c>
      <c r="BA740" s="47">
        <f t="shared" si="581"/>
        <v>2.6700248463901639E-2</v>
      </c>
      <c r="BB740" s="23">
        <f>IF(V740&gt;0,J740*DATA!$C$4,0)</f>
        <v>0</v>
      </c>
      <c r="BC740" s="23">
        <f>IF(X740&gt;0,N740*_xlfn.XLOOKUP(Burgas!O740,DATA!$B$5:$B$6,DATA!$C$5:$C$6,"error",0,1),0)</f>
        <v>7837.2000000000007</v>
      </c>
      <c r="BD740" s="23" t="str">
        <f>IF(Z740&gt;0,(L740-M740)*DATA!$C$7,"0,00 ")</f>
        <v xml:space="preserve">0,00 </v>
      </c>
      <c r="BE740" s="23">
        <f>IF(G740="basement",D740*DATA!$C$8,IF(G740="ground",0,"error"))</f>
        <v>0</v>
      </c>
      <c r="BF740" s="23">
        <f t="shared" si="582"/>
        <v>7837.2000000000007</v>
      </c>
      <c r="BG740" s="23">
        <v>0.25</v>
      </c>
      <c r="BH740" s="23">
        <v>1.1000000000000001</v>
      </c>
      <c r="BI740" s="23">
        <f t="shared" si="583"/>
        <v>0.56999999999999995</v>
      </c>
      <c r="BJ740" s="23">
        <v>0.22</v>
      </c>
      <c r="BK740" s="23">
        <f t="shared" si="584"/>
        <v>0.25</v>
      </c>
      <c r="BL740" s="23">
        <f t="shared" si="585"/>
        <v>0.12054794520547943</v>
      </c>
      <c r="BM740" s="5">
        <v>1.1000000000000001</v>
      </c>
      <c r="BN740" s="5">
        <f t="shared" si="586"/>
        <v>0.56999999999999995</v>
      </c>
      <c r="BO740" s="50"/>
      <c r="BP740" s="48">
        <f t="shared" si="587"/>
        <v>3459.875</v>
      </c>
      <c r="BQ740" s="51">
        <f t="shared" si="588"/>
        <v>7</v>
      </c>
      <c r="BR740" s="47">
        <f t="shared" si="589"/>
        <v>1107.1600000000001</v>
      </c>
      <c r="BS740" s="46">
        <f t="shared" si="590"/>
        <v>22.25</v>
      </c>
      <c r="BT740" s="46">
        <f t="shared" si="591"/>
        <v>2767.9</v>
      </c>
      <c r="BU740" s="46">
        <f t="shared" si="597"/>
        <v>31.799039125000004</v>
      </c>
      <c r="BV740" s="46">
        <f t="shared" si="598"/>
        <v>31.799039125000004</v>
      </c>
      <c r="BW740" s="46">
        <f t="shared" si="599"/>
        <v>31.3727907260274</v>
      </c>
      <c r="BX740" s="46">
        <f t="shared" si="600"/>
        <v>31.799039125000004</v>
      </c>
      <c r="BY740" s="46">
        <f t="shared" si="601"/>
        <v>31.799039125000004</v>
      </c>
      <c r="BZ740" s="46">
        <f t="shared" si="592"/>
        <v>36645.212687650004</v>
      </c>
      <c r="CA740" s="46">
        <f t="shared" si="593"/>
        <v>36645.212687650004</v>
      </c>
      <c r="CB740" s="46">
        <f t="shared" si="594"/>
        <v>36154.004032673976</v>
      </c>
      <c r="CC740" s="46">
        <f t="shared" si="595"/>
        <v>36645.212687650004</v>
      </c>
      <c r="CD740" s="46">
        <f t="shared" si="596"/>
        <v>36645.212687650004</v>
      </c>
    </row>
    <row r="741" spans="1:82" ht="15" customHeight="1" x14ac:dyDescent="0.35">
      <c r="A741" s="39">
        <v>738</v>
      </c>
      <c r="B741" s="40" t="s">
        <v>125</v>
      </c>
      <c r="C741" s="40" t="s">
        <v>863</v>
      </c>
      <c r="D741" s="41">
        <v>120.5</v>
      </c>
      <c r="E741" s="41">
        <f t="shared" si="563"/>
        <v>674.80000000000007</v>
      </c>
      <c r="F741" s="41">
        <v>44.6</v>
      </c>
      <c r="G741" s="42" t="s">
        <v>118</v>
      </c>
      <c r="H741" s="43">
        <v>7</v>
      </c>
      <c r="I741" s="44">
        <v>22.25</v>
      </c>
      <c r="J741" s="41">
        <f t="shared" si="564"/>
        <v>793.88</v>
      </c>
      <c r="K741" s="42" t="s">
        <v>120</v>
      </c>
      <c r="L741" s="44">
        <v>198.47</v>
      </c>
      <c r="M741" s="44">
        <v>158.80000000000001</v>
      </c>
      <c r="N741" s="41">
        <v>126.52500000000001</v>
      </c>
      <c r="O741" s="45" t="s">
        <v>69</v>
      </c>
      <c r="P741" s="45" t="s">
        <v>120</v>
      </c>
      <c r="Q741" s="45" t="s">
        <v>122</v>
      </c>
      <c r="R741" s="45" t="s">
        <v>864</v>
      </c>
      <c r="S741" s="46">
        <f t="shared" si="565"/>
        <v>69284.785754975004</v>
      </c>
      <c r="T741" s="46">
        <f t="shared" si="566"/>
        <v>102.67454913303942</v>
      </c>
      <c r="U741" s="47">
        <f t="shared" si="567"/>
        <v>38936.877655719625</v>
      </c>
      <c r="V741" s="47">
        <f t="shared" si="568"/>
        <v>30347.908099255379</v>
      </c>
      <c r="W741" s="47">
        <f t="shared" si="569"/>
        <v>61282.675287486709</v>
      </c>
      <c r="X741" s="47">
        <f t="shared" si="570"/>
        <v>8002.1104674882954</v>
      </c>
      <c r="Y741" s="48">
        <f t="shared" si="571"/>
        <v>67184.720418725003</v>
      </c>
      <c r="Z741" s="47">
        <f t="shared" si="572"/>
        <v>2100.0653362500016</v>
      </c>
      <c r="AA741" s="48">
        <f t="shared" si="573"/>
        <v>69284.785754975004</v>
      </c>
      <c r="AB741" s="47">
        <f t="shared" si="574"/>
        <v>0</v>
      </c>
      <c r="AC741" s="47">
        <f t="shared" si="575"/>
        <v>40450.083902993676</v>
      </c>
      <c r="AD741" s="47">
        <f t="shared" si="576"/>
        <v>28834.701851981328</v>
      </c>
      <c r="AE741" s="47">
        <f t="shared" si="614"/>
        <v>42.73073777709147</v>
      </c>
      <c r="AF741" s="49">
        <f t="shared" si="577"/>
        <v>0.5838234680561043</v>
      </c>
      <c r="AG741" s="47">
        <f>IF(ISBLANK($D741),"",S741*_xlfn.XLOOKUP(Q741,DATA!$B$24:$B$25,DATA!$C$24:$C$25,"error",0,1)/1000)</f>
        <v>9.2818425164563525</v>
      </c>
      <c r="AH741" s="47">
        <f>IF(ISBLANK($D741),"",V741*_xlfn.XLOOKUP(Q741,DATA!$B$24:$B$25,DATA!$C$24:$C$25,"error",0,1)/1000)</f>
        <v>4.0656040227554913</v>
      </c>
      <c r="AI741" s="47">
        <f>IF(ISBLANK($D741),"",X741*_xlfn.XLOOKUP(Q741,DATA!$B$24:$B$25,DATA!$C$24:$C$25,"error",0,1)/1000)</f>
        <v>1.0720149936117829</v>
      </c>
      <c r="AJ741" s="47">
        <f>IF(ISBLANK($D741),"",Z741*_xlfn.XLOOKUP(Q741,DATA!$B$24:$B$25,DATA!$C$24:$C$25,"error",0,1)/1000)</f>
        <v>0.28133847154087233</v>
      </c>
      <c r="AK741" s="47">
        <f>IF(ISBLANK($D741),"",AB741*_xlfn.XLOOKUP(Q741,DATA!$B$24:$B$25,DATA!$C$24:$C$25,"error",0,1)/1000)</f>
        <v>0</v>
      </c>
      <c r="AL741" s="47">
        <f t="shared" si="578"/>
        <v>5.4189574879081466</v>
      </c>
      <c r="AM741" s="47">
        <f t="shared" si="579"/>
        <v>3.8628850285482059</v>
      </c>
      <c r="AN741" s="47">
        <f t="shared" si="602"/>
        <v>0.94081920218764858</v>
      </c>
      <c r="AO741" s="47">
        <f t="shared" si="603"/>
        <v>0.4120947243306638</v>
      </c>
      <c r="AP741" s="47">
        <f t="shared" si="604"/>
        <v>0.10866078467016378</v>
      </c>
      <c r="AQ741" s="47">
        <f t="shared" si="605"/>
        <v>2.8516820434142588E-2</v>
      </c>
      <c r="AR741" s="47">
        <f t="shared" si="606"/>
        <v>0</v>
      </c>
      <c r="AS741" s="47">
        <f t="shared" si="607"/>
        <v>0.54927232943497017</v>
      </c>
      <c r="AT741" s="47">
        <f t="shared" si="580"/>
        <v>0.39154687275267841</v>
      </c>
      <c r="AU741" s="47">
        <f t="shared" si="608"/>
        <v>5.1167804062702701E-2</v>
      </c>
      <c r="AV741" s="47">
        <f t="shared" si="609"/>
        <v>2.2412363672844382E-2</v>
      </c>
      <c r="AW741" s="47">
        <f t="shared" si="610"/>
        <v>5.9096728961039301E-3</v>
      </c>
      <c r="AX741" s="47">
        <f t="shared" si="611"/>
        <v>1.5509282517540018E-3</v>
      </c>
      <c r="AY741" s="47">
        <f t="shared" si="612"/>
        <v>0</v>
      </c>
      <c r="AZ741" s="47">
        <f t="shared" si="613"/>
        <v>2.9872964820702314E-2</v>
      </c>
      <c r="BA741" s="47">
        <f t="shared" si="581"/>
        <v>2.1294839242000388E-2</v>
      </c>
      <c r="BB741" s="23">
        <f>IF(V741&gt;0,J741*DATA!$C$4,0)</f>
        <v>51602.2</v>
      </c>
      <c r="BC741" s="23">
        <f>IF(X741&gt;0,N741*_xlfn.XLOOKUP(Burgas!O741,DATA!$B$5:$B$6,DATA!$C$5:$C$6,"error",0,1),0)</f>
        <v>6073.2000000000007</v>
      </c>
      <c r="BD741" s="23">
        <f>IF(Z741&gt;0,(L741-M741)*DATA!$C$7,"0,00 ")</f>
        <v>5950.4999999999982</v>
      </c>
      <c r="BE741" s="23">
        <f>IF(G741="basement",D741*DATA!$C$8,IF(G741="ground",0,"error"))</f>
        <v>0</v>
      </c>
      <c r="BF741" s="23">
        <f t="shared" si="582"/>
        <v>63625.899999999994</v>
      </c>
      <c r="BG741" s="23">
        <v>1.48</v>
      </c>
      <c r="BH741" s="23">
        <v>1.4497883811155339</v>
      </c>
      <c r="BI741" s="23">
        <f t="shared" si="583"/>
        <v>0.56999999999999995</v>
      </c>
      <c r="BJ741" s="23">
        <v>2.33</v>
      </c>
      <c r="BK741" s="23">
        <f t="shared" si="584"/>
        <v>0.21630769230769231</v>
      </c>
      <c r="BL741" s="23">
        <f t="shared" si="585"/>
        <v>0.23928112965340181</v>
      </c>
      <c r="BM741" s="5">
        <v>1.1000000000000001</v>
      </c>
      <c r="BN741" s="5">
        <f t="shared" si="586"/>
        <v>0.56999999999999995</v>
      </c>
      <c r="BO741" s="50"/>
      <c r="BP741" s="48">
        <f t="shared" si="587"/>
        <v>2681.125</v>
      </c>
      <c r="BQ741" s="51">
        <f t="shared" si="588"/>
        <v>7</v>
      </c>
      <c r="BR741" s="47">
        <f t="shared" si="589"/>
        <v>857.96</v>
      </c>
      <c r="BS741" s="46">
        <f t="shared" si="590"/>
        <v>22.25</v>
      </c>
      <c r="BT741" s="46">
        <f t="shared" si="591"/>
        <v>2144.9</v>
      </c>
      <c r="BU741" s="46">
        <f t="shared" si="597"/>
        <v>60.122167437500003</v>
      </c>
      <c r="BV741" s="46">
        <f t="shared" si="598"/>
        <v>33.78764114519231</v>
      </c>
      <c r="BW741" s="46">
        <f t="shared" si="599"/>
        <v>53.178302054396653</v>
      </c>
      <c r="BX741" s="46">
        <f t="shared" si="600"/>
        <v>58.299826812500001</v>
      </c>
      <c r="BY741" s="46">
        <f t="shared" si="601"/>
        <v>60.122167437500003</v>
      </c>
      <c r="BZ741" s="46">
        <f t="shared" si="592"/>
        <v>69284.785754975004</v>
      </c>
      <c r="CA741" s="46">
        <f t="shared" si="593"/>
        <v>38936.877655719625</v>
      </c>
      <c r="CB741" s="46">
        <f t="shared" si="594"/>
        <v>61282.675287486709</v>
      </c>
      <c r="CC741" s="46">
        <f t="shared" si="595"/>
        <v>67184.720418725003</v>
      </c>
      <c r="CD741" s="46">
        <f t="shared" si="596"/>
        <v>69284.785754975004</v>
      </c>
    </row>
  </sheetData>
  <sheetProtection algorithmName="SHA-512" hashValue="cIOxPfUDAV5kbk/pwBPWIr7nZo6GMIsP8cVhH5v/OyLayiX+xeJjG2lreEeJtiPrzSyIjFjnijaKj9zMshmgJg==" saltValue="yhQKGXw/P9dfQAbQ/ePAPg==" spinCount="100000" sheet="1" objects="1" scenarios="1" selectLockedCells="1" selectUnlockedCells="1"/>
  <autoFilter ref="Q2:R741" xr:uid="{56683E06-ADF7-44E1-9BBD-0FAD1AB615E5}">
    <filterColumn colId="0">
      <filters blank="1"/>
    </filterColumn>
  </autoFilter>
  <mergeCells count="24">
    <mergeCell ref="AG1:AM1"/>
    <mergeCell ref="P2:P3"/>
    <mergeCell ref="Q2:Q3"/>
    <mergeCell ref="R2:R3"/>
    <mergeCell ref="A1:A3"/>
    <mergeCell ref="B1:C1"/>
    <mergeCell ref="D1:P1"/>
    <mergeCell ref="Q1:AF1"/>
    <mergeCell ref="BQ1:BQ3"/>
    <mergeCell ref="BR1:BR2"/>
    <mergeCell ref="BS1:BS2"/>
    <mergeCell ref="BT1:BT2"/>
    <mergeCell ref="B2:B3"/>
    <mergeCell ref="C2:C3"/>
    <mergeCell ref="G2:G3"/>
    <mergeCell ref="H2:H3"/>
    <mergeCell ref="K2:K3"/>
    <mergeCell ref="O2:O3"/>
    <mergeCell ref="AN1:AT1"/>
    <mergeCell ref="AU1:BA1"/>
    <mergeCell ref="BB1:BF1"/>
    <mergeCell ref="BG1:BJ1"/>
    <mergeCell ref="BK1:BN1"/>
    <mergeCell ref="BP1:BP2"/>
  </mergeCells>
  <conditionalFormatting sqref="S4:AE741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horizontalDpi="4294967294" verticalDpi="4294967294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CED963-2CF7-485B-82E2-3F85A0BF0938}">
  <sheetPr>
    <tabColor rgb="FF00B0F0"/>
  </sheetPr>
  <dimension ref="B2:H25"/>
  <sheetViews>
    <sheetView tabSelected="1" workbookViewId="0"/>
  </sheetViews>
  <sheetFormatPr defaultRowHeight="14.5" x14ac:dyDescent="0.35"/>
  <cols>
    <col min="1" max="1" width="3.54296875" customWidth="1"/>
    <col min="2" max="2" width="49" bestFit="1" customWidth="1"/>
    <col min="4" max="4" width="10.7265625" customWidth="1"/>
    <col min="6" max="6" width="10.7265625" customWidth="1"/>
    <col min="8" max="8" width="10.7265625" customWidth="1"/>
  </cols>
  <sheetData>
    <row r="2" spans="2:8" ht="22.5" customHeight="1" x14ac:dyDescent="0.35">
      <c r="B2" s="86" t="s">
        <v>95</v>
      </c>
      <c r="C2" s="86"/>
      <c r="D2" s="86"/>
    </row>
    <row r="3" spans="2:8" ht="22.5" customHeight="1" x14ac:dyDescent="0.35">
      <c r="B3" s="25" t="s">
        <v>96</v>
      </c>
      <c r="C3" s="26" t="s">
        <v>72</v>
      </c>
      <c r="D3" s="26" t="s">
        <v>71</v>
      </c>
    </row>
    <row r="4" spans="2:8" ht="22.5" customHeight="1" x14ac:dyDescent="0.35">
      <c r="B4" s="27" t="s">
        <v>66</v>
      </c>
      <c r="C4" s="28">
        <v>65</v>
      </c>
      <c r="D4" s="27" t="s">
        <v>73</v>
      </c>
    </row>
    <row r="5" spans="2:8" ht="22.5" customHeight="1" x14ac:dyDescent="0.35">
      <c r="B5" s="27" t="s">
        <v>69</v>
      </c>
      <c r="C5" s="28">
        <v>48</v>
      </c>
      <c r="D5" s="27" t="s">
        <v>73</v>
      </c>
    </row>
    <row r="6" spans="2:8" ht="22.5" customHeight="1" x14ac:dyDescent="0.35">
      <c r="B6" s="27" t="s">
        <v>70</v>
      </c>
      <c r="C6" s="28">
        <v>85</v>
      </c>
      <c r="D6" s="27" t="s">
        <v>73</v>
      </c>
    </row>
    <row r="7" spans="2:8" ht="22.5" customHeight="1" x14ac:dyDescent="0.35">
      <c r="B7" s="27" t="s">
        <v>97</v>
      </c>
      <c r="C7" s="28">
        <v>150</v>
      </c>
      <c r="D7" s="27" t="s">
        <v>73</v>
      </c>
    </row>
    <row r="8" spans="2:8" ht="22.5" customHeight="1" x14ac:dyDescent="0.35">
      <c r="B8" s="27" t="s">
        <v>98</v>
      </c>
      <c r="C8" s="28">
        <v>40</v>
      </c>
      <c r="D8" s="27" t="s">
        <v>73</v>
      </c>
    </row>
    <row r="10" spans="2:8" ht="22.5" customHeight="1" x14ac:dyDescent="0.35">
      <c r="B10" s="87" t="s">
        <v>99</v>
      </c>
      <c r="C10" s="87"/>
      <c r="D10" s="87"/>
      <c r="E10" s="87"/>
      <c r="F10" s="87"/>
      <c r="G10" s="87"/>
      <c r="H10" s="87"/>
    </row>
    <row r="11" spans="2:8" ht="22.5" customHeight="1" x14ac:dyDescent="0.35">
      <c r="B11" s="29" t="s">
        <v>30</v>
      </c>
      <c r="C11" s="88" t="s">
        <v>100</v>
      </c>
      <c r="D11" s="89"/>
      <c r="E11" s="88" t="s">
        <v>101</v>
      </c>
      <c r="F11" s="89"/>
      <c r="G11" s="88" t="s">
        <v>102</v>
      </c>
      <c r="H11" s="89"/>
    </row>
    <row r="12" spans="2:8" ht="22.5" customHeight="1" x14ac:dyDescent="0.35">
      <c r="B12" s="30" t="s">
        <v>108</v>
      </c>
      <c r="C12" s="31">
        <f>0.14*1.17</f>
        <v>0.1638</v>
      </c>
      <c r="D12" s="30" t="s">
        <v>103</v>
      </c>
      <c r="E12" s="32">
        <v>2.5</v>
      </c>
      <c r="F12" s="33" t="s">
        <v>73</v>
      </c>
      <c r="G12" s="32" t="s">
        <v>12</v>
      </c>
      <c r="H12" s="33" t="s">
        <v>12</v>
      </c>
    </row>
    <row r="13" spans="2:8" ht="22.5" customHeight="1" x14ac:dyDescent="0.35">
      <c r="B13" s="30" t="s">
        <v>109</v>
      </c>
      <c r="C13" s="31">
        <f t="shared" ref="C13:C19" si="0">E13/G13</f>
        <v>5.7142857142857141E-2</v>
      </c>
      <c r="D13" s="30" t="s">
        <v>103</v>
      </c>
      <c r="E13" s="32">
        <v>80</v>
      </c>
      <c r="F13" s="33" t="s">
        <v>104</v>
      </c>
      <c r="G13" s="32">
        <v>1400</v>
      </c>
      <c r="H13" s="33" t="s">
        <v>117</v>
      </c>
    </row>
    <row r="14" spans="2:8" ht="22.5" customHeight="1" x14ac:dyDescent="0.35">
      <c r="B14" s="30" t="s">
        <v>110</v>
      </c>
      <c r="C14" s="31">
        <f t="shared" si="0"/>
        <v>2.0117656525956013E-2</v>
      </c>
      <c r="D14" s="30" t="s">
        <v>103</v>
      </c>
      <c r="E14" s="32">
        <v>95</v>
      </c>
      <c r="F14" s="33" t="s">
        <v>105</v>
      </c>
      <c r="G14" s="32">
        <v>4722.22</v>
      </c>
      <c r="H14" s="33" t="s">
        <v>60</v>
      </c>
    </row>
    <row r="15" spans="2:8" ht="22.5" customHeight="1" x14ac:dyDescent="0.35">
      <c r="B15" s="30" t="s">
        <v>111</v>
      </c>
      <c r="C15" s="31">
        <f t="shared" si="0"/>
        <v>3.7777777777777778E-2</v>
      </c>
      <c r="D15" s="30" t="s">
        <v>103</v>
      </c>
      <c r="E15" s="32">
        <v>170</v>
      </c>
      <c r="F15" s="33" t="s">
        <v>105</v>
      </c>
      <c r="G15" s="32">
        <v>4500</v>
      </c>
      <c r="H15" s="33" t="s">
        <v>60</v>
      </c>
    </row>
    <row r="16" spans="2:8" ht="22.5" customHeight="1" x14ac:dyDescent="0.35">
      <c r="B16" s="30" t="s">
        <v>112</v>
      </c>
      <c r="C16" s="31">
        <f t="shared" si="0"/>
        <v>0.10564793880871383</v>
      </c>
      <c r="D16" s="30" t="s">
        <v>103</v>
      </c>
      <c r="E16" s="32">
        <v>1</v>
      </c>
      <c r="F16" s="33" t="s">
        <v>106</v>
      </c>
      <c r="G16" s="32">
        <v>9.4654000000000007</v>
      </c>
      <c r="H16" s="33" t="s">
        <v>61</v>
      </c>
    </row>
    <row r="17" spans="2:8" ht="22.5" customHeight="1" x14ac:dyDescent="0.35">
      <c r="B17" s="30" t="s">
        <v>62</v>
      </c>
      <c r="C17" s="31">
        <f t="shared" si="0"/>
        <v>0.13669064748201437</v>
      </c>
      <c r="D17" s="30" t="s">
        <v>103</v>
      </c>
      <c r="E17" s="32">
        <v>0.95</v>
      </c>
      <c r="F17" s="33" t="s">
        <v>107</v>
      </c>
      <c r="G17" s="32">
        <v>6.95</v>
      </c>
      <c r="H17" s="33" t="s">
        <v>63</v>
      </c>
    </row>
    <row r="18" spans="2:8" ht="22.5" customHeight="1" x14ac:dyDescent="0.35">
      <c r="B18" s="30" t="s">
        <v>113</v>
      </c>
      <c r="C18" s="31">
        <f t="shared" si="0"/>
        <v>0.19668737060041408</v>
      </c>
      <c r="D18" s="30" t="s">
        <v>103</v>
      </c>
      <c r="E18" s="32">
        <v>1.9</v>
      </c>
      <c r="F18" s="33" t="s">
        <v>107</v>
      </c>
      <c r="G18" s="32">
        <v>9.66</v>
      </c>
      <c r="H18" s="33" t="s">
        <v>63</v>
      </c>
    </row>
    <row r="19" spans="2:8" ht="22.5" customHeight="1" x14ac:dyDescent="0.35">
      <c r="B19" s="30" t="s">
        <v>114</v>
      </c>
      <c r="C19" s="31">
        <f t="shared" si="0"/>
        <v>7.4285714285714288E-2</v>
      </c>
      <c r="D19" s="30" t="s">
        <v>103</v>
      </c>
      <c r="E19" s="32">
        <v>260</v>
      </c>
      <c r="F19" s="33" t="s">
        <v>105</v>
      </c>
      <c r="G19" s="32">
        <v>3500</v>
      </c>
      <c r="H19" s="33" t="s">
        <v>64</v>
      </c>
    </row>
    <row r="20" spans="2:8" ht="22.5" customHeight="1" x14ac:dyDescent="0.35">
      <c r="B20" s="30" t="s">
        <v>115</v>
      </c>
      <c r="C20" s="31">
        <v>0.21</v>
      </c>
      <c r="D20" s="30" t="s">
        <v>103</v>
      </c>
      <c r="E20" s="34">
        <v>0.21</v>
      </c>
      <c r="F20" s="33" t="s">
        <v>103</v>
      </c>
      <c r="G20" s="34" t="s">
        <v>12</v>
      </c>
      <c r="H20" s="33" t="s">
        <v>12</v>
      </c>
    </row>
    <row r="22" spans="2:8" ht="22.5" customHeight="1" x14ac:dyDescent="0.35">
      <c r="B22" s="83" t="s">
        <v>123</v>
      </c>
      <c r="C22" s="83"/>
      <c r="D22" s="83"/>
    </row>
    <row r="23" spans="2:8" ht="22.5" customHeight="1" x14ac:dyDescent="0.35">
      <c r="B23" s="35" t="s">
        <v>30</v>
      </c>
      <c r="C23" s="84" t="s">
        <v>116</v>
      </c>
      <c r="D23" s="85"/>
    </row>
    <row r="24" spans="2:8" ht="22.5" customHeight="1" x14ac:dyDescent="0.35">
      <c r="B24" s="36" t="s">
        <v>122</v>
      </c>
      <c r="C24" s="37">
        <f>0.666666*0.20095</f>
        <v>0.1339665327</v>
      </c>
      <c r="D24" s="36" t="s">
        <v>65</v>
      </c>
    </row>
    <row r="25" spans="2:8" ht="22.5" customHeight="1" x14ac:dyDescent="0.35">
      <c r="B25" s="36" t="s">
        <v>108</v>
      </c>
      <c r="C25" s="37">
        <v>0.39828000000000002</v>
      </c>
      <c r="D25" s="36" t="s">
        <v>65</v>
      </c>
    </row>
  </sheetData>
  <sheetProtection algorithmName="SHA-512" hashValue="JRKdu4qlGp4exwvIh1RhDnGAArKK3YCFo2BL1VSSbEmRy9eoX2Hzb6bUTVzKrE3AfLcr3nPRsckmvffgCGP7IA==" saltValue="E0ZMvGUIqEhE408Gcp7yEg==" spinCount="100000" sheet="1" objects="1" scenarios="1" selectLockedCells="1" selectUnlockedCells="1"/>
  <mergeCells count="7">
    <mergeCell ref="B22:D22"/>
    <mergeCell ref="C23:D23"/>
    <mergeCell ref="B2:D2"/>
    <mergeCell ref="B10:H10"/>
    <mergeCell ref="C11:D11"/>
    <mergeCell ref="E11:F11"/>
    <mergeCell ref="G11:H11"/>
  </mergeCells>
  <pageMargins left="0.7" right="0.7" top="0.75" bottom="0.75" header="0.3" footer="0.3"/>
  <pageSetup paperSize="9" orientation="portrait" horizontalDpi="4294967294" verticalDpi="4294967294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19ac703-dfe5-4501-b018-fd78a5369b6b">
      <Terms xmlns="http://schemas.microsoft.com/office/infopath/2007/PartnerControls"/>
    </lcf76f155ced4ddcb4097134ff3c332f>
    <TaxCatchAll xmlns="ac94b3b2-e0c5-48d0-b9b2-488c4b5bf20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040BDE4CFD14141A93DF19BAD96B63A" ma:contentTypeVersion="17" ma:contentTypeDescription="Create a new document." ma:contentTypeScope="" ma:versionID="0e89bd39042585f5caff86f36718187a">
  <xsd:schema xmlns:xsd="http://www.w3.org/2001/XMLSchema" xmlns:xs="http://www.w3.org/2001/XMLSchema" xmlns:p="http://schemas.microsoft.com/office/2006/metadata/properties" xmlns:ns2="519ac703-dfe5-4501-b018-fd78a5369b6b" xmlns:ns3="ac94b3b2-e0c5-48d0-b9b2-488c4b5bf209" targetNamespace="http://schemas.microsoft.com/office/2006/metadata/properties" ma:root="true" ma:fieldsID="196f3adcee1dd62f053e793a304abebe" ns2:_="" ns3:_="">
    <xsd:import namespace="519ac703-dfe5-4501-b018-fd78a5369b6b"/>
    <xsd:import namespace="ac94b3b2-e0c5-48d0-b9b2-488c4b5bf20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9ac703-dfe5-4501-b018-fd78a5369b6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81a6662c-16b3-437a-8923-55b9474192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94b3b2-e0c5-48d0-b9b2-488c4b5bf20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0396355a-078f-414e-97dd-fb6e2415acf2}" ma:internalName="TaxCatchAll" ma:showField="CatchAllData" ma:web="ac94b3b2-e0c5-48d0-b9b2-488c4b5bf20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47D43A1-7A06-4C0C-BF12-B29D29342F08}">
  <ds:schemaRefs>
    <ds:schemaRef ds:uri="http://schemas.microsoft.com/office/2006/metadata/properties"/>
    <ds:schemaRef ds:uri="http://schemas.microsoft.com/office/infopath/2007/PartnerControls"/>
    <ds:schemaRef ds:uri="519ac703-dfe5-4501-b018-fd78a5369b6b"/>
    <ds:schemaRef ds:uri="ac94b3b2-e0c5-48d0-b9b2-488c4b5bf209"/>
  </ds:schemaRefs>
</ds:datastoreItem>
</file>

<file path=customXml/itemProps2.xml><?xml version="1.0" encoding="utf-8"?>
<ds:datastoreItem xmlns:ds="http://schemas.openxmlformats.org/officeDocument/2006/customXml" ds:itemID="{7E111065-6495-4BD6-8032-D3C61423B74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8969ECD-07D4-4FD6-9190-F2DC5BDA360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Burgas</vt:lpstr>
      <vt:lpstr>DATA</vt:lpstr>
    </vt:vector>
  </TitlesOfParts>
  <Company>University College Dublin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Petar Tasić</dc:creator>
  <cp:lastModifiedBy>Ludmila Sadlonova</cp:lastModifiedBy>
  <cp:lastPrinted>2018-08-10T11:14:08Z</cp:lastPrinted>
  <dcterms:created xsi:type="dcterms:W3CDTF">2015-08-04T20:34:47Z</dcterms:created>
  <dcterms:modified xsi:type="dcterms:W3CDTF">2026-02-09T19:20:14Z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0x010100F040BDE4CFD14141A93DF19BAD96B63A</vt:lpwstr>
  </property>
  <property fmtid="{D5CDD505-2E9C-101B-9397-08002B2CF9AE}" pid="3" name="MediaServiceImageTags">
    <vt:lpwstr/>
  </property>
</Properties>
</file>